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axes\Sp Asmt. DirChrgs. Sp Taxes\#DirChg16.17\Accounting\"/>
    </mc:Choice>
  </mc:AlternateContent>
  <bookViews>
    <workbookView xWindow="0" yWindow="0" windowWidth="25200" windowHeight="12570"/>
  </bookViews>
  <sheets>
    <sheet name="SCHEDULE 16.17" sheetId="2" r:id="rId1"/>
  </sheets>
  <definedNames>
    <definedName name="_xlnm._FilterDatabase" localSheetId="0" hidden="1">'SCHEDULE 16.17'!$A$4:$G$144</definedName>
    <definedName name="_xlnm.Print_Titles" localSheetId="0">'SCHEDULE 16.17'!$1:$4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5" i="2" l="1"/>
  <c r="E147" i="2"/>
  <c r="D147" i="2"/>
  <c r="A147" i="2"/>
  <c r="G144" i="2"/>
  <c r="G143" i="2"/>
  <c r="G142" i="2"/>
  <c r="G141" i="2"/>
  <c r="G140" i="2"/>
  <c r="G139" i="2"/>
  <c r="G138" i="2"/>
  <c r="G137" i="2"/>
  <c r="G135" i="2"/>
  <c r="G134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D121" i="2"/>
  <c r="G120" i="2"/>
  <c r="G118" i="2"/>
  <c r="G117" i="2"/>
  <c r="G116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F101" i="2"/>
  <c r="G101" i="2" s="1"/>
  <c r="G100" i="2"/>
  <c r="F99" i="2"/>
  <c r="G99" i="2" s="1"/>
  <c r="G97" i="2"/>
  <c r="G95" i="2"/>
  <c r="G94" i="2"/>
  <c r="G92" i="2"/>
  <c r="G91" i="2"/>
  <c r="G90" i="2"/>
  <c r="G89" i="2"/>
  <c r="G88" i="2"/>
  <c r="G86" i="2"/>
  <c r="G85" i="2"/>
  <c r="E83" i="2"/>
  <c r="D83" i="2"/>
  <c r="G82" i="2"/>
  <c r="G81" i="2"/>
  <c r="G80" i="2"/>
  <c r="G79" i="2"/>
  <c r="E78" i="2"/>
  <c r="D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6" i="2"/>
  <c r="G15" i="2"/>
  <c r="G12" i="2"/>
  <c r="G11" i="2"/>
  <c r="G10" i="2"/>
  <c r="G9" i="2"/>
  <c r="G8" i="2"/>
  <c r="G7" i="2"/>
  <c r="G6" i="2"/>
  <c r="A1" i="2"/>
  <c r="D145" i="2" l="1"/>
  <c r="D148" i="2" s="1"/>
  <c r="D2" i="2" s="1"/>
  <c r="E145" i="2"/>
  <c r="E148" i="2" s="1"/>
  <c r="G78" i="2"/>
  <c r="G145" i="2" s="1"/>
  <c r="E2" i="2" l="1"/>
</calcChain>
</file>

<file path=xl/sharedStrings.xml><?xml version="1.0" encoding="utf-8"?>
<sst xmlns="http://schemas.openxmlformats.org/spreadsheetml/2006/main" count="151" uniqueCount="151">
  <si>
    <t>NEW AGENCIES ADDED</t>
  </si>
  <si>
    <t xml:space="preserve">2016/17 Direct Charges </t>
  </si>
  <si>
    <t>Report Charge</t>
  </si>
  <si>
    <t>Direct Charge Total</t>
  </si>
  <si>
    <t># of Assessments</t>
  </si>
  <si>
    <t>Charge per Asmt</t>
  </si>
  <si>
    <t>Total Charges</t>
  </si>
  <si>
    <t>NUMBER</t>
  </si>
  <si>
    <t xml:space="preserve">DIRECT CHARGE NAME </t>
  </si>
  <si>
    <t>sent</t>
  </si>
  <si>
    <t>CITY OF DINUBA  NEBRASKA PARK L&amp;L</t>
  </si>
  <si>
    <t>CITY OF DINUBA  PARKSIDE-MUIRFIELD L&amp;L</t>
  </si>
  <si>
    <t>CITY OF DINUBA  VISCAYA L&amp;L</t>
  </si>
  <si>
    <t>CITY OF DINUBA  PARKSIDE VILLAGE L&amp;L</t>
  </si>
  <si>
    <t>CITY OF DINUBA DOWNTOWN ASSMT DIST</t>
  </si>
  <si>
    <t>CITY OF DINUBA FINANCE DIST</t>
  </si>
  <si>
    <t xml:space="preserve">CITY OF DINUBA L &amp; L </t>
  </si>
  <si>
    <t>CITY OF EXETER     WEED ABATEMENT Non Teeter</t>
  </si>
  <si>
    <t>CITY OF EXETER     BLDG &amp; LOT CLR - Non Teeter</t>
  </si>
  <si>
    <t>CITY OF EXETER     L &amp; L 91-01</t>
  </si>
  <si>
    <t>CITY OF EXETER     NUISANCE ABATEMENT</t>
  </si>
  <si>
    <t>CITY OF FARMERSVILLE     CURB &amp; GUTTER Non T</t>
  </si>
  <si>
    <t>CITY OF FARMERSVILLE     WEED ABATEMENT Non T</t>
  </si>
  <si>
    <t xml:space="preserve">CITY OF FARMERSVILLE     L &amp; L </t>
  </si>
  <si>
    <t>CITY OF LINDSAY       L &amp; L 92-01</t>
  </si>
  <si>
    <t>CITY OF LINDSAY       L &amp; L 96-01</t>
  </si>
  <si>
    <t>CITY OF LINDSAY       L &amp; L 00-01</t>
  </si>
  <si>
    <t>CITY OF LINDSAY       L &amp; L 01-01</t>
  </si>
  <si>
    <t>CITY OF LINDSAY       L &amp; L 02-01</t>
  </si>
  <si>
    <t>CITY OF LINDSAY       L &amp; L 02-02</t>
  </si>
  <si>
    <t>CITY OF LINDSAY       L &amp; L 07-01</t>
  </si>
  <si>
    <t>CITY OF LINDSAY       L &amp; L 07-02</t>
  </si>
  <si>
    <t>CITY OF LINDSAY       L &amp; L 09-01</t>
  </si>
  <si>
    <t>CITY OF LINDSAY       L &amp; L 11-01</t>
  </si>
  <si>
    <t>CITY OF PORTERVILLE SEWER</t>
  </si>
  <si>
    <t>CITY OF PVLE  WEED ABATEMENT new # in 04 for NT</t>
  </si>
  <si>
    <t>CITY OF PORTERVILLE     L &amp; L</t>
  </si>
  <si>
    <t>CITY OF PORTERVILLE   CITY SERVICES</t>
  </si>
  <si>
    <t>CITY OF PORTERVILLE DEVELOPMENT FEE</t>
  </si>
  <si>
    <t>CITY OF PORTERVILLE MISC FEE</t>
  </si>
  <si>
    <t>CITY OF PORTERVILLE UTIL</t>
  </si>
  <si>
    <t>CITY OF TULARE     PUBLIC WORKS IMPROVEMENT/ 10-01</t>
  </si>
  <si>
    <t>CITY OF TULARE     PBID</t>
  </si>
  <si>
    <t>CITY OF TULARE     WEED ABATEMENT POST 04 NT</t>
  </si>
  <si>
    <t>CITY OF TULARE     BUILDING ABATEMENT POST 04 NT</t>
  </si>
  <si>
    <t>CITY OF TULARE     L &amp; L 05-ALL</t>
  </si>
  <si>
    <t>CITY OF TULARE     L &amp; L 89-ALL</t>
  </si>
  <si>
    <t xml:space="preserve">CITY OF TULARE     L &amp; L 07-01 </t>
  </si>
  <si>
    <t>CITY OF TULARE     L &amp; L 90-01</t>
  </si>
  <si>
    <t>CITY OF TULARE     L &amp; L 91-01</t>
  </si>
  <si>
    <t>CITY OF TULARE     L &amp; L 93-01</t>
  </si>
  <si>
    <t>CITY OF TULARE     L &amp; L 00-01</t>
  </si>
  <si>
    <t>CITY OF TULARE     L &amp; L 01-01</t>
  </si>
  <si>
    <t>CITY OF TULARE     L &amp; L 03-01</t>
  </si>
  <si>
    <t>CITY OF TULARE     L &amp; L 03-02</t>
  </si>
  <si>
    <t>CITY OF VISALIA     CURB &amp; GUTTER</t>
  </si>
  <si>
    <t>CITY OF VISALIA     SEWER MT</t>
  </si>
  <si>
    <t>CITY OF VISALIA     DEL REFUSE</t>
  </si>
  <si>
    <t>CITY OF VISALIA     IMPROVNT DIST</t>
  </si>
  <si>
    <t>CITY OF VISALIA     BUILDING ABATEMENT</t>
  </si>
  <si>
    <t>CITY OF VISALIA     NE SPECIAL SERV</t>
  </si>
  <si>
    <t>CITY OF VISALIA     L &amp; L</t>
  </si>
  <si>
    <t>CITY OF VISALIA     LOS RIOS-1915 ACT Bond</t>
  </si>
  <si>
    <t>CITY OF VISALIA     BUSINESS INCENTIVE</t>
  </si>
  <si>
    <t>CITY OF VISALIA     WEED ABATEMENT POST 04 NT</t>
  </si>
  <si>
    <t>CITY OF VISALIA     L &amp; L PARK DIST</t>
  </si>
  <si>
    <t>CITY OF VISALIA     VILLAGE WEST ROAD</t>
  </si>
  <si>
    <t>CITY OF VISALIA     ORCHARD WALK</t>
  </si>
  <si>
    <t>CITY OF VISALIA     OPEN SPACE</t>
  </si>
  <si>
    <t>CITY OF VISALIA     WATER ASSESSMENT</t>
  </si>
  <si>
    <t>CITY OF WOODLAKE     NUISANCE ABATEMENT NT</t>
  </si>
  <si>
    <t xml:space="preserve">CITY OF WOODLAKE     L &amp; L </t>
  </si>
  <si>
    <t>GOSHEN COMMUNITY SERVICE DISTRICT</t>
  </si>
  <si>
    <t>GOSHEN CSD L&amp;L</t>
  </si>
  <si>
    <t>ALPINE VILLAGE-SEQUOIA CREST</t>
  </si>
  <si>
    <t>LEMON COVE SANITARY     SEWER CHG</t>
  </si>
  <si>
    <t>OROSI PUD  MIDWAY    SEWER MT PRIN</t>
  </si>
  <si>
    <t>OROSI PUD  MIDWAY     SEWER MT INT</t>
  </si>
  <si>
    <t>NE OROSI PUD     WATER MT PRIN</t>
  </si>
  <si>
    <t>NE OROSI PUD     WATER MT INT</t>
  </si>
  <si>
    <t>PONDEROSA CSD     SNOW REMOVAL</t>
  </si>
  <si>
    <t>PONDEROSA CSD     WATER SERVICE</t>
  </si>
  <si>
    <t>THREE RIVERS CSD     CSD FEE</t>
  </si>
  <si>
    <t>THREE RIVERS CSD     ID #1</t>
  </si>
  <si>
    <t>ALPAUGH CSD</t>
  </si>
  <si>
    <t>TULARE IRRIGATION DISTRICT</t>
  </si>
  <si>
    <t>TULARE LAKE DRAINAGE DISTRICT</t>
  </si>
  <si>
    <t>CITRUS PEST A</t>
  </si>
  <si>
    <t>CITRUS PEST B</t>
  </si>
  <si>
    <t>WOODLAKE FIRE DIST     FIRE BENEFIT ASMT</t>
  </si>
  <si>
    <t>ALTA IRRIGATION</t>
  </si>
  <si>
    <t>OLIVE PEST CONTROL</t>
  </si>
  <si>
    <t>RICHGROVE CSD</t>
  </si>
  <si>
    <t>THREE RIVERS MEMORIAL DISTRICT</t>
  </si>
  <si>
    <t>TABLE GRAPE PEST &amp; DISEASE CONTROL</t>
  </si>
  <si>
    <t>SPRINGVILLE MEMORIAL DISTRICT</t>
  </si>
  <si>
    <t>DELTA VECTOR CONTROL DISTRICT</t>
  </si>
  <si>
    <t>LOCAL WILLIAMSON ACT AB1265</t>
  </si>
  <si>
    <t>PHFA CA PACE (EXETER)</t>
  </si>
  <si>
    <t>WESTERN RIVERSIDE COUNCIL OF GOVERNMENTS</t>
  </si>
  <si>
    <t xml:space="preserve">(CA HERO PROGRAM) </t>
  </si>
  <si>
    <t>CALIFORNIA FIRST PACE</t>
  </si>
  <si>
    <t>(CA HERO PROGRAM)</t>
  </si>
  <si>
    <t>DUCOR CSD     WATER MT PRINC - 1915 ACT</t>
  </si>
  <si>
    <t xml:space="preserve">DUCOR CSD     WATER MT INT - 1915 ACT </t>
  </si>
  <si>
    <t>DUCOR CSD     WATER ASMT PRINC - 1915 ACT</t>
  </si>
  <si>
    <t>DUCOR CSD     WATER ASMT INT - 1915 ACT</t>
  </si>
  <si>
    <t>EL RANCHO SEWER CHG  CNTY SERVICE AREA #1</t>
  </si>
  <si>
    <t>DELFT COLONY SEWER #1</t>
  </si>
  <si>
    <t>DELFT COLONY WATER #1</t>
  </si>
  <si>
    <t>SEVILLE SEWER #1</t>
  </si>
  <si>
    <t>TERRA BELLA  SEWER PRINCIPLE</t>
  </si>
  <si>
    <t>TERRA BELLA  SEWER INTEREST</t>
  </si>
  <si>
    <t>TERRA BELLA SEWER     DEL SEWER CHG</t>
  </si>
  <si>
    <t>TRAVER SEWER #1</t>
  </si>
  <si>
    <t>TOOLEVILLE ZOB</t>
  </si>
  <si>
    <t>YETTEM SEWER #1</t>
  </si>
  <si>
    <t>YETTEM WATER #1</t>
  </si>
  <si>
    <t xml:space="preserve">TONYVILLE SEWER </t>
  </si>
  <si>
    <t>WELLS TRACT DEL WTR CHG</t>
  </si>
  <si>
    <t>WELLS TRACT DEL SEWER CHG</t>
  </si>
  <si>
    <t>SEVILLE WATER</t>
  </si>
  <si>
    <t>KENNEDY MEADOWS</t>
  </si>
  <si>
    <t>TULARE COUNTY PENALTY ASSMT</t>
  </si>
  <si>
    <t>TULARE COUNTY SUBST BLDG</t>
  </si>
  <si>
    <t>TULARE COUNTY FIRE DEPT WEED ABATEMENT</t>
  </si>
  <si>
    <t>WOODVILLE PUD</t>
  </si>
  <si>
    <t>OROSI STORM  95-720</t>
  </si>
  <si>
    <t>OROSI STORM  98-722</t>
  </si>
  <si>
    <t>OROSI STORM  04-754</t>
  </si>
  <si>
    <t>OROSI LAND &amp; LIGHT 92-01</t>
  </si>
  <si>
    <t>EARLIMART L &amp; L 02-01</t>
  </si>
  <si>
    <t>EARLIMART STORM DRAIN 04-744</t>
  </si>
  <si>
    <t>EARLIMART STORM DRAIN 02-746</t>
  </si>
  <si>
    <t>TIPTON STORM DRAIN 02-748</t>
  </si>
  <si>
    <t>TEVISTON STORM DRAIN 04-752</t>
  </si>
  <si>
    <t>CUTLER STORM DRAIN 05-764</t>
  </si>
  <si>
    <t>VISALIA 05-759R ROAD</t>
  </si>
  <si>
    <t>VISALIA SDRAIN 07-792</t>
  </si>
  <si>
    <t>VISALIA ROAD IMPR 04-792R</t>
  </si>
  <si>
    <t>PVILLE ROAD IMPR 06-781R</t>
  </si>
  <si>
    <t>VISALIA ROAD IMPR 05-772R</t>
  </si>
  <si>
    <t>VISALIA SDRAIN 07-767</t>
  </si>
  <si>
    <t>VISALIA ROAD IMPR 07-767R</t>
  </si>
  <si>
    <t>GOSHEN 09-804R ROAD</t>
  </si>
  <si>
    <t>GOSHEN 12-804R ROAD</t>
  </si>
  <si>
    <t>VISALIA 13-792</t>
  </si>
  <si>
    <t>VISALIA 13-792R</t>
  </si>
  <si>
    <t>TRAVER 14-830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</si>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</sst>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2"/>
      <name val="SWISS"/>
    </font>
    <font>
      <sz val="14"/>
      <color indexed="8"/>
      <name val="SWISS"/>
    </font>
    <font>
      <b/>
      <sz val="14"/>
      <color indexed="12"/>
      <name val="SWISS"/>
    </font>
    <font>
      <sz val="14"/>
      <color indexed="12"/>
      <name val="SWISS"/>
    </font>
    <font>
      <sz val="12"/>
      <color indexed="12"/>
      <name val="SWISS"/>
    </font>
    <font>
      <sz val="14"/>
      <name val="SWISS"/>
    </font>
    <font>
      <sz val="14"/>
      <color indexed="10"/>
      <name val="SWISS"/>
    </font>
    <font>
      <sz val="8"/>
      <color indexed="12"/>
      <name val="SWISS"/>
    </font>
    <font>
      <sz val="10"/>
      <name val="SWISS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darkGray"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applyFont="1"/>
    <xf numFmtId="0" fontId="1" fillId="0" borderId="0" xfId="1" applyFont="1" applyAlignment="1"/>
    <xf numFmtId="0" fontId="2" fillId="0" borderId="0" xfId="1" applyFont="1" applyAlignment="1"/>
    <xf numFmtId="0" fontId="1" fillId="0" borderId="0" xfId="1" applyNumberFormat="1" applyFont="1" applyAlignment="1" applyProtection="1">
      <protection locked="0"/>
    </xf>
    <xf numFmtId="0" fontId="1" fillId="2" borderId="0" xfId="1" applyFont="1" applyFill="1" applyAlignment="1"/>
    <xf numFmtId="3" fontId="1" fillId="0" borderId="0" xfId="1" applyNumberFormat="1" applyFont="1" applyAlignment="1"/>
    <xf numFmtId="0" fontId="3" fillId="0" borderId="0" xfId="1" applyFont="1" applyFill="1" applyAlignment="1"/>
    <xf numFmtId="0" fontId="2" fillId="0" borderId="2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4" fontId="4" fillId="4" borderId="4" xfId="1" applyNumberFormat="1" applyFont="1" applyFill="1" applyBorder="1" applyAlignment="1" applyProtection="1">
      <alignment horizontal="center"/>
      <protection locked="0"/>
    </xf>
    <xf numFmtId="3" fontId="4" fillId="4" borderId="4" xfId="1" applyNumberFormat="1" applyFont="1" applyFill="1" applyBorder="1" applyAlignment="1">
      <alignment horizontal="center"/>
    </xf>
    <xf numFmtId="0" fontId="2" fillId="5" borderId="4" xfId="1" applyNumberFormat="1" applyFont="1" applyFill="1" applyBorder="1" applyAlignment="1">
      <alignment horizontal="center"/>
    </xf>
    <xf numFmtId="0" fontId="2" fillId="5" borderId="4" xfId="1" applyFont="1" applyFill="1" applyBorder="1" applyAlignment="1"/>
    <xf numFmtId="0" fontId="2" fillId="0" borderId="4" xfId="1" applyNumberFormat="1" applyFont="1" applyFill="1" applyBorder="1" applyAlignment="1">
      <alignment horizontal="center"/>
    </xf>
    <xf numFmtId="4" fontId="4" fillId="0" borderId="4" xfId="1" applyNumberFormat="1" applyFont="1" applyFill="1" applyBorder="1" applyAlignment="1" applyProtection="1">
      <alignment horizontal="center"/>
      <protection locked="0"/>
    </xf>
    <xf numFmtId="3" fontId="4" fillId="0" borderId="4" xfId="1" applyNumberFormat="1" applyFont="1" applyFill="1" applyBorder="1" applyAlignment="1">
      <alignment horizontal="center"/>
    </xf>
    <xf numFmtId="4" fontId="2" fillId="0" borderId="4" xfId="1" applyNumberFormat="1" applyFont="1" applyFill="1" applyBorder="1" applyAlignment="1" applyProtection="1">
      <protection locked="0"/>
    </xf>
    <xf numFmtId="0" fontId="2" fillId="4" borderId="4" xfId="1" applyFont="1" applyFill="1" applyBorder="1" applyAlignment="1"/>
    <xf numFmtId="0" fontId="2" fillId="0" borderId="4" xfId="1" applyFont="1" applyFill="1" applyBorder="1" applyAlignment="1"/>
    <xf numFmtId="0" fontId="2" fillId="0" borderId="4" xfId="1" applyFont="1" applyFill="1" applyBorder="1" applyAlignment="1">
      <alignment horizontal="center"/>
    </xf>
    <xf numFmtId="0" fontId="2" fillId="6" borderId="4" xfId="1" applyNumberFormat="1" applyFont="1" applyFill="1" applyBorder="1" applyAlignment="1">
      <alignment horizontal="center"/>
    </xf>
    <xf numFmtId="0" fontId="2" fillId="0" borderId="4" xfId="1" applyNumberFormat="1" applyFont="1" applyFill="1" applyBorder="1" applyAlignment="1"/>
    <xf numFmtId="0" fontId="2" fillId="7" borderId="4" xfId="1" applyFont="1" applyFill="1" applyBorder="1" applyAlignment="1">
      <alignment horizontal="center"/>
    </xf>
    <xf numFmtId="0" fontId="2" fillId="7" borderId="4" xfId="1" applyFont="1" applyFill="1" applyBorder="1" applyAlignment="1"/>
    <xf numFmtId="0" fontId="6" fillId="0" borderId="4" xfId="1" applyFont="1" applyFill="1" applyBorder="1" applyAlignment="1"/>
    <xf numFmtId="0" fontId="1" fillId="0" borderId="0" xfId="1" applyNumberFormat="1" applyFont="1" applyFill="1" applyAlignment="1" applyProtection="1">
      <protection locked="0"/>
    </xf>
    <xf numFmtId="4" fontId="2" fillId="4" borderId="4" xfId="1" applyNumberFormat="1" applyFont="1" applyFill="1" applyBorder="1" applyAlignment="1" applyProtection="1">
      <protection locked="0"/>
    </xf>
    <xf numFmtId="0" fontId="2" fillId="8" borderId="4" xfId="1" applyFont="1" applyFill="1" applyBorder="1" applyAlignment="1"/>
    <xf numFmtId="0" fontId="2" fillId="9" borderId="4" xfId="1" applyFont="1" applyFill="1" applyBorder="1" applyAlignment="1"/>
    <xf numFmtId="0" fontId="2" fillId="5" borderId="4" xfId="1" applyFont="1" applyFill="1" applyBorder="1" applyAlignment="1">
      <alignment horizontal="center"/>
    </xf>
    <xf numFmtId="4" fontId="4" fillId="4" borderId="4" xfId="1" applyNumberFormat="1" applyFont="1" applyFill="1" applyBorder="1" applyAlignment="1" applyProtection="1">
      <alignment horizontal="right"/>
      <protection locked="0"/>
    </xf>
    <xf numFmtId="0" fontId="4" fillId="4" borderId="4" xfId="1" applyNumberFormat="1" applyFont="1" applyFill="1" applyBorder="1" applyAlignment="1" applyProtection="1">
      <alignment horizontal="center"/>
      <protection locked="0"/>
    </xf>
    <xf numFmtId="0" fontId="5" fillId="4" borderId="5" xfId="1" applyFont="1" applyFill="1" applyBorder="1" applyAlignment="1"/>
    <xf numFmtId="4" fontId="5" fillId="4" borderId="5" xfId="1" applyNumberFormat="1" applyFont="1" applyFill="1" applyBorder="1" applyAlignment="1"/>
    <xf numFmtId="1" fontId="5" fillId="4" borderId="5" xfId="1" applyNumberFormat="1" applyFont="1" applyFill="1" applyBorder="1" applyAlignment="1"/>
    <xf numFmtId="0" fontId="5" fillId="4" borderId="0" xfId="1" applyFont="1" applyFill="1" applyAlignment="1"/>
    <xf numFmtId="0" fontId="2" fillId="0" borderId="0" xfId="1" applyFont="1" applyFill="1" applyBorder="1" applyAlignment="1">
      <alignment horizontal="center"/>
    </xf>
    <xf numFmtId="4" fontId="5" fillId="4" borderId="0" xfId="1" applyNumberFormat="1" applyFont="1" applyFill="1" applyAlignment="1"/>
    <xf numFmtId="4" fontId="4" fillId="4" borderId="0" xfId="1" applyNumberFormat="1" applyFont="1" applyFill="1" applyBorder="1" applyAlignment="1" applyProtection="1">
      <alignment horizontal="right"/>
      <protection locked="0"/>
    </xf>
    <xf numFmtId="3" fontId="4" fillId="4" borderId="0" xfId="1" applyNumberFormat="1" applyFont="1" applyFill="1" applyBorder="1" applyAlignment="1">
      <alignment horizontal="right"/>
    </xf>
    <xf numFmtId="0" fontId="8" fillId="4" borderId="0" xfId="1" applyFont="1" applyFill="1" applyAlignment="1"/>
    <xf numFmtId="4" fontId="7" fillId="4" borderId="6" xfId="1" applyNumberFormat="1" applyFont="1" applyFill="1" applyBorder="1" applyAlignment="1" applyProtection="1">
      <alignment horizontal="right"/>
      <protection locked="0"/>
    </xf>
    <xf numFmtId="3" fontId="7" fillId="4" borderId="6" xfId="1" applyNumberFormat="1" applyFont="1" applyFill="1" applyBorder="1" applyAlignment="1">
      <alignment horizontal="right"/>
    </xf>
    <xf numFmtId="0" fontId="9" fillId="0" borderId="0" xfId="1" applyNumberFormat="1" applyFont="1" applyAlignment="1" applyProtection="1">
      <protection locked="0"/>
    </xf>
    <xf numFmtId="4" fontId="1" fillId="0" borderId="0" xfId="1" applyNumberFormat="1" applyFont="1" applyAlignment="1" applyProtection="1">
      <protection locked="0"/>
    </xf>
    <xf numFmtId="3" fontId="1" fillId="0" borderId="0" xfId="1" applyNumberFormat="1" applyFont="1" applyAlignment="1" applyProtection="1">
      <protection locked="0"/>
    </xf>
    <xf numFmtId="3" fontId="4" fillId="4" borderId="4" xfId="1" applyNumberFormat="1" applyFont="1" applyFill="1" applyBorder="1" applyAlignment="1" applyProtection="1">
      <alignment horizontal="center"/>
      <protection locked="0"/>
    </xf>
    <xf numFmtId="0" fontId="2" fillId="0" borderId="1" xfId="1" applyNumberFormat="1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T358"/>
  <sheetViews>
    <sheetView tabSelected="1" showOutlineSymbols="0" zoomScale="85" zoomScaleNormal="85" zoomScaleSheetLayoutView="50" workbookViewId="0">
      <pane xSplit="2" ySplit="5" topLeftCell="C6" activePane="bottomRight" state="frozen"/>
      <selection activeCell="B115" sqref="B115"/>
      <selection pane="topRight" activeCell="B115" sqref="B115"/>
      <selection pane="bottomLeft" activeCell="B115" sqref="B115"/>
      <selection pane="bottomRight" activeCell="A4" sqref="A4"/>
    </sheetView>
  </sheetViews>
  <sheetFormatPr defaultColWidth="12.42578125" defaultRowHeight="15"/>
  <cols>
    <col min="1" max="1" width="12.42578125" style="4" customWidth="1"/>
    <col min="2" max="2" width="68" style="4" customWidth="1"/>
    <col min="3" max="3" width="14" style="4" customWidth="1"/>
    <col min="4" max="4" width="20.85546875" style="4" customWidth="1"/>
    <col min="5" max="5" width="14.5703125" style="4" customWidth="1"/>
    <col min="6" max="6" width="13" style="4" customWidth="1"/>
    <col min="7" max="7" width="16.28515625" style="4" customWidth="1"/>
    <col min="8" max="8" width="4.7109375" style="4" customWidth="1"/>
    <col min="9" max="9" width="33" style="4" customWidth="1"/>
    <col min="10" max="10" width="8.5703125" style="4" customWidth="1"/>
    <col min="11" max="11" width="33" style="4" customWidth="1"/>
    <col min="12" max="12" width="11.140625" style="4" customWidth="1"/>
    <col min="13" max="14" width="20.140625" style="4" customWidth="1"/>
    <col min="15" max="16384" width="12.42578125" style="4"/>
  </cols>
  <sheetData>
    <row r="1" spans="1:46" ht="18">
      <c r="A1" s="1" t="str">
        <f>"AGENCIES WITH DIRECT CHARGES ON TAX ROLL "&amp;LEFT(B3,7)</f>
        <v>AGENCIES WITH DIRECT CHARGES ON TAX ROLL 2016/17</v>
      </c>
      <c r="B1" s="2"/>
      <c r="C1" s="2"/>
      <c r="D1" s="2"/>
      <c r="E1" s="2"/>
      <c r="F1" s="2"/>
      <c r="G1" s="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6" ht="18">
      <c r="A2" s="2"/>
      <c r="B2" s="5" t="s">
        <v>0</v>
      </c>
      <c r="C2" s="2"/>
      <c r="D2" s="6">
        <f>D148</f>
        <v>0</v>
      </c>
      <c r="E2" s="6">
        <f>E148</f>
        <v>0</v>
      </c>
      <c r="F2" s="2"/>
      <c r="G2" s="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pans="1:46" ht="18.75" thickBot="1">
      <c r="B3" s="7" t="s">
        <v>1</v>
      </c>
      <c r="C3" s="2"/>
      <c r="D3" s="2"/>
      <c r="E3" s="2"/>
      <c r="F3" s="2"/>
      <c r="G3" s="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ht="130.5" customHeight="1" thickTop="1" thickBot="1">
      <c r="A4" s="8" t="s">
        <v>7</v>
      </c>
      <c r="B4" s="8" t="s">
        <v>8</v>
      </c>
      <c r="C4" s="50" t="s">
        <v>2</v>
      </c>
      <c r="D4" s="50" t="s">
        <v>3</v>
      </c>
      <c r="E4" s="50" t="s">
        <v>4</v>
      </c>
      <c r="F4" s="50" t="s">
        <v>5</v>
      </c>
      <c r="G4" s="50" t="s">
        <v>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46" ht="18.75" thickTop="1">
      <c r="A5" s="9"/>
      <c r="B5" s="10" t="s">
        <v>9</v>
      </c>
      <c r="C5" s="11"/>
      <c r="D5" s="12"/>
      <c r="E5" s="13"/>
      <c r="F5" s="11"/>
      <c r="G5" s="1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ht="18">
      <c r="A6" s="14">
        <v>500</v>
      </c>
      <c r="B6" s="15" t="s">
        <v>10</v>
      </c>
      <c r="C6" s="12">
        <v>200</v>
      </c>
      <c r="D6" s="17">
        <v>61307.38</v>
      </c>
      <c r="E6" s="18">
        <v>364</v>
      </c>
      <c r="F6" s="17">
        <v>1</v>
      </c>
      <c r="G6" s="19">
        <f t="shared" ref="G6:G9" si="0">(+E6*F6)+C6</f>
        <v>564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ht="18">
      <c r="A7" s="14">
        <v>501</v>
      </c>
      <c r="B7" s="15" t="s">
        <v>11</v>
      </c>
      <c r="C7" s="12">
        <v>200</v>
      </c>
      <c r="D7" s="17">
        <v>64731.64</v>
      </c>
      <c r="E7" s="18">
        <v>356</v>
      </c>
      <c r="F7" s="17">
        <v>1</v>
      </c>
      <c r="G7" s="19">
        <f t="shared" si="0"/>
        <v>556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ht="18">
      <c r="A8" s="14">
        <v>502</v>
      </c>
      <c r="B8" s="15" t="s">
        <v>12</v>
      </c>
      <c r="C8" s="12">
        <v>200</v>
      </c>
      <c r="D8" s="17">
        <v>121796.3</v>
      </c>
      <c r="E8" s="18">
        <v>365</v>
      </c>
      <c r="F8" s="17">
        <v>1</v>
      </c>
      <c r="G8" s="19">
        <f t="shared" si="0"/>
        <v>565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ht="18">
      <c r="A9" s="14">
        <v>503</v>
      </c>
      <c r="B9" s="15" t="s">
        <v>13</v>
      </c>
      <c r="C9" s="12">
        <v>200</v>
      </c>
      <c r="D9" s="17">
        <v>38410.480000000003</v>
      </c>
      <c r="E9" s="18">
        <v>122</v>
      </c>
      <c r="F9" s="17">
        <v>1</v>
      </c>
      <c r="G9" s="19">
        <f t="shared" si="0"/>
        <v>322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ht="18">
      <c r="A10" s="16">
        <v>506</v>
      </c>
      <c r="B10" s="21" t="s">
        <v>14</v>
      </c>
      <c r="C10" s="12"/>
      <c r="D10" s="17"/>
      <c r="E10" s="18"/>
      <c r="F10" s="17"/>
      <c r="G10" s="19">
        <f>(+E10*F10)+C10</f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ht="18">
      <c r="A11" s="16">
        <v>508</v>
      </c>
      <c r="B11" s="21" t="s">
        <v>15</v>
      </c>
      <c r="C11" s="12"/>
      <c r="D11" s="17"/>
      <c r="E11" s="18"/>
      <c r="F11" s="17"/>
      <c r="G11" s="19">
        <f>(+E11*F11)+C11</f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ht="18">
      <c r="A12" s="22">
        <v>509</v>
      </c>
      <c r="B12" s="21" t="s">
        <v>16</v>
      </c>
      <c r="C12" s="12">
        <v>200</v>
      </c>
      <c r="D12" s="17">
        <v>109312.3</v>
      </c>
      <c r="E12" s="18">
        <v>703</v>
      </c>
      <c r="F12" s="17">
        <v>1</v>
      </c>
      <c r="G12" s="19">
        <f>(+E12*F12)+C12</f>
        <v>903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ht="18">
      <c r="A13" s="16">
        <v>510</v>
      </c>
      <c r="B13" s="21" t="s">
        <v>17</v>
      </c>
      <c r="C13" s="12"/>
      <c r="D13" s="17"/>
      <c r="E13" s="18"/>
      <c r="F13" s="17"/>
      <c r="G13" s="1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ht="18">
      <c r="A14" s="16">
        <v>511</v>
      </c>
      <c r="B14" s="21" t="s">
        <v>18</v>
      </c>
      <c r="C14" s="12"/>
      <c r="D14" s="17"/>
      <c r="E14" s="18"/>
      <c r="F14" s="17"/>
      <c r="G14" s="19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ht="18">
      <c r="A15" s="16">
        <v>512</v>
      </c>
      <c r="B15" s="21" t="s">
        <v>19</v>
      </c>
      <c r="C15" s="12">
        <v>200</v>
      </c>
      <c r="D15" s="17">
        <v>68495.14</v>
      </c>
      <c r="E15" s="18">
        <v>569</v>
      </c>
      <c r="F15" s="17">
        <v>3</v>
      </c>
      <c r="G15" s="19">
        <f>(+E15*F15)+C15</f>
        <v>1907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ht="18">
      <c r="A16" s="16">
        <v>513</v>
      </c>
      <c r="B16" s="21" t="s">
        <v>20</v>
      </c>
      <c r="C16" s="12"/>
      <c r="D16" s="17"/>
      <c r="E16" s="18"/>
      <c r="F16" s="17"/>
      <c r="G16" s="19">
        <f>(+E16*F16)+C16</f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ht="18">
      <c r="A17" s="16">
        <v>515</v>
      </c>
      <c r="B17" s="21" t="s">
        <v>21</v>
      </c>
      <c r="C17" s="12"/>
      <c r="D17" s="17"/>
      <c r="E17" s="18"/>
      <c r="F17" s="17"/>
      <c r="G17" s="1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ht="18">
      <c r="A18" s="16">
        <v>516</v>
      </c>
      <c r="B18" s="21" t="s">
        <v>22</v>
      </c>
      <c r="C18" s="17"/>
      <c r="D18" s="17"/>
      <c r="E18" s="18"/>
      <c r="F18" s="17"/>
      <c r="G18" s="1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ht="18">
      <c r="A19" s="16">
        <v>519</v>
      </c>
      <c r="B19" s="24" t="s">
        <v>23</v>
      </c>
      <c r="C19" s="12">
        <v>200</v>
      </c>
      <c r="D19" s="17">
        <v>61065.52</v>
      </c>
      <c r="E19" s="18">
        <v>804</v>
      </c>
      <c r="F19" s="17">
        <v>1</v>
      </c>
      <c r="G19" s="19">
        <f>(+E19*F19)+C19</f>
        <v>1004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ht="18">
      <c r="A20" s="16">
        <v>520</v>
      </c>
      <c r="B20" s="21" t="s">
        <v>24</v>
      </c>
      <c r="C20" s="12">
        <v>200</v>
      </c>
      <c r="D20" s="17">
        <v>18280.400000000001</v>
      </c>
      <c r="E20" s="18">
        <v>92</v>
      </c>
      <c r="F20" s="17">
        <v>1</v>
      </c>
      <c r="G20" s="19">
        <f t="shared" ref="G20:G29" si="1">(+E20*F20)+C20</f>
        <v>292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ht="18">
      <c r="A21" s="22">
        <v>521</v>
      </c>
      <c r="B21" s="21" t="s">
        <v>25</v>
      </c>
      <c r="C21" s="12">
        <v>200</v>
      </c>
      <c r="D21" s="17">
        <v>8531.4599999999991</v>
      </c>
      <c r="E21" s="18">
        <v>37</v>
      </c>
      <c r="F21" s="17">
        <v>1</v>
      </c>
      <c r="G21" s="19">
        <f t="shared" si="1"/>
        <v>237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ht="18">
      <c r="A22" s="22">
        <v>522</v>
      </c>
      <c r="B22" s="21" t="s">
        <v>26</v>
      </c>
      <c r="C22" s="12"/>
      <c r="D22" s="17"/>
      <c r="E22" s="18"/>
      <c r="F22" s="17"/>
      <c r="G22" s="19">
        <f t="shared" si="1"/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ht="18">
      <c r="A23" s="22">
        <v>523</v>
      </c>
      <c r="B23" s="21" t="s">
        <v>27</v>
      </c>
      <c r="C23" s="12">
        <v>200</v>
      </c>
      <c r="D23" s="17">
        <v>9372</v>
      </c>
      <c r="E23" s="18">
        <v>44</v>
      </c>
      <c r="F23" s="17">
        <v>1</v>
      </c>
      <c r="G23" s="19">
        <f t="shared" si="1"/>
        <v>244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ht="18">
      <c r="A24" s="22">
        <v>524</v>
      </c>
      <c r="B24" s="21" t="s">
        <v>28</v>
      </c>
      <c r="C24" s="12">
        <v>200</v>
      </c>
      <c r="D24" s="17">
        <v>4631.5200000000004</v>
      </c>
      <c r="E24" s="18">
        <v>6</v>
      </c>
      <c r="F24" s="17">
        <v>1</v>
      </c>
      <c r="G24" s="19">
        <f t="shared" si="1"/>
        <v>206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ht="18">
      <c r="A25" s="22">
        <v>525</v>
      </c>
      <c r="B25" s="21" t="s">
        <v>29</v>
      </c>
      <c r="C25" s="12">
        <v>200</v>
      </c>
      <c r="D25" s="17">
        <v>8260.7999999999993</v>
      </c>
      <c r="E25" s="18">
        <v>12</v>
      </c>
      <c r="F25" s="17">
        <v>1</v>
      </c>
      <c r="G25" s="19">
        <f t="shared" si="1"/>
        <v>212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ht="18">
      <c r="A26" s="22">
        <v>526</v>
      </c>
      <c r="B26" s="21" t="s">
        <v>30</v>
      </c>
      <c r="C26" s="12">
        <v>200</v>
      </c>
      <c r="D26" s="17">
        <v>1135.44</v>
      </c>
      <c r="E26" s="18">
        <v>19</v>
      </c>
      <c r="F26" s="17">
        <v>1</v>
      </c>
      <c r="G26" s="19">
        <f t="shared" si="1"/>
        <v>219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ht="18">
      <c r="A27" s="22">
        <v>527</v>
      </c>
      <c r="B27" s="21" t="s">
        <v>31</v>
      </c>
      <c r="C27" s="12">
        <v>200</v>
      </c>
      <c r="D27" s="17">
        <v>2630.88</v>
      </c>
      <c r="E27" s="18">
        <v>42</v>
      </c>
      <c r="F27" s="17">
        <v>1</v>
      </c>
      <c r="G27" s="19">
        <f t="shared" si="1"/>
        <v>242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ht="18">
      <c r="A28" s="22">
        <v>528</v>
      </c>
      <c r="B28" s="21" t="s">
        <v>32</v>
      </c>
      <c r="C28" s="12">
        <v>200</v>
      </c>
      <c r="D28" s="17">
        <v>18587.099999999999</v>
      </c>
      <c r="E28" s="18">
        <v>105</v>
      </c>
      <c r="F28" s="17">
        <v>1</v>
      </c>
      <c r="G28" s="19">
        <f t="shared" si="1"/>
        <v>305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ht="18">
      <c r="A29" s="22">
        <v>529</v>
      </c>
      <c r="B29" s="21" t="s">
        <v>33</v>
      </c>
      <c r="C29" s="12"/>
      <c r="D29" s="17"/>
      <c r="E29" s="18"/>
      <c r="F29" s="17"/>
      <c r="G29" s="19">
        <f t="shared" si="1"/>
        <v>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ht="18">
      <c r="A30" s="25">
        <v>531</v>
      </c>
      <c r="B30" s="26" t="s">
        <v>34</v>
      </c>
      <c r="C30" s="12">
        <v>200</v>
      </c>
      <c r="D30" s="17">
        <v>185521.14</v>
      </c>
      <c r="E30" s="18">
        <v>937</v>
      </c>
      <c r="F30" s="17">
        <v>1</v>
      </c>
      <c r="G30" s="19">
        <f>(+E30*F30)+C30</f>
        <v>1137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ht="18">
      <c r="A31" s="22">
        <v>533</v>
      </c>
      <c r="B31" s="21" t="s">
        <v>35</v>
      </c>
      <c r="C31" s="12">
        <v>200</v>
      </c>
      <c r="D31" s="17">
        <v>16060</v>
      </c>
      <c r="E31" s="18">
        <v>10</v>
      </c>
      <c r="F31" s="17">
        <v>1</v>
      </c>
      <c r="G31" s="19">
        <f>(+E31*F31)+C31</f>
        <v>210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ht="18">
      <c r="A32" s="22">
        <v>535</v>
      </c>
      <c r="B32" s="21" t="s">
        <v>36</v>
      </c>
      <c r="C32" s="12">
        <v>200</v>
      </c>
      <c r="D32" s="17">
        <v>80422.960000000006</v>
      </c>
      <c r="E32" s="18">
        <v>1069</v>
      </c>
      <c r="F32" s="17">
        <v>1</v>
      </c>
      <c r="G32" s="19">
        <f>(+E32*F32)+C32</f>
        <v>1269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ht="18">
      <c r="A33" s="22">
        <v>536</v>
      </c>
      <c r="B33" s="21" t="s">
        <v>37</v>
      </c>
      <c r="C33" s="12"/>
      <c r="D33" s="17"/>
      <c r="E33" s="18"/>
      <c r="F33" s="17"/>
      <c r="G33" s="19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ht="18">
      <c r="A34" s="22">
        <v>537</v>
      </c>
      <c r="B34" s="21" t="s">
        <v>38</v>
      </c>
      <c r="C34" s="12"/>
      <c r="D34" s="17"/>
      <c r="E34" s="18"/>
      <c r="F34" s="17"/>
      <c r="G34" s="19">
        <f>(+E34*F34)+C34</f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ht="18">
      <c r="A35" s="22">
        <v>538</v>
      </c>
      <c r="B35" s="21" t="s">
        <v>39</v>
      </c>
      <c r="C35" s="12">
        <v>200</v>
      </c>
      <c r="D35" s="17">
        <v>10282</v>
      </c>
      <c r="E35" s="18">
        <v>5</v>
      </c>
      <c r="F35" s="17">
        <v>1</v>
      </c>
      <c r="G35" s="19">
        <f>(+E35*F35)+C35</f>
        <v>205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18">
      <c r="A36" s="22">
        <v>539</v>
      </c>
      <c r="B36" s="21" t="s">
        <v>40</v>
      </c>
      <c r="C36" s="12">
        <v>200</v>
      </c>
      <c r="D36" s="17">
        <v>19223</v>
      </c>
      <c r="E36" s="18">
        <v>38</v>
      </c>
      <c r="F36" s="17">
        <v>1</v>
      </c>
      <c r="G36" s="19">
        <f>(+E36*F36)+C36</f>
        <v>238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8">
      <c r="A37" s="16">
        <v>540</v>
      </c>
      <c r="B37" s="21" t="s">
        <v>41</v>
      </c>
      <c r="C37" s="12">
        <v>200</v>
      </c>
      <c r="D37" s="17">
        <v>24901.360000000001</v>
      </c>
      <c r="E37" s="18">
        <v>82</v>
      </c>
      <c r="F37" s="17">
        <v>1</v>
      </c>
      <c r="G37" s="19">
        <f t="shared" ref="G37:G50" si="2">(+E37*F37)+C37</f>
        <v>282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8">
      <c r="A38" s="16">
        <v>542</v>
      </c>
      <c r="B38" s="21" t="s">
        <v>42</v>
      </c>
      <c r="C38" s="12">
        <v>200</v>
      </c>
      <c r="D38" s="17">
        <v>16475.68</v>
      </c>
      <c r="E38" s="18">
        <v>16</v>
      </c>
      <c r="F38" s="17">
        <v>1</v>
      </c>
      <c r="G38" s="19">
        <f t="shared" si="2"/>
        <v>216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8">
      <c r="A39" s="22">
        <v>553</v>
      </c>
      <c r="B39" s="21" t="s">
        <v>43</v>
      </c>
      <c r="C39" s="12"/>
      <c r="D39" s="17"/>
      <c r="E39" s="18"/>
      <c r="F39" s="17"/>
      <c r="G39" s="19">
        <f t="shared" si="2"/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8">
      <c r="A40" s="22">
        <v>554</v>
      </c>
      <c r="B40" s="21" t="s">
        <v>44</v>
      </c>
      <c r="C40" s="12"/>
      <c r="D40" s="17"/>
      <c r="E40" s="18"/>
      <c r="F40" s="17"/>
      <c r="G40" s="19">
        <f t="shared" si="2"/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8">
      <c r="A41" s="22">
        <v>541</v>
      </c>
      <c r="B41" s="21" t="s">
        <v>45</v>
      </c>
      <c r="C41" s="12">
        <v>200</v>
      </c>
      <c r="D41" s="17">
        <v>343756</v>
      </c>
      <c r="E41" s="18">
        <v>2377</v>
      </c>
      <c r="F41" s="17">
        <v>1</v>
      </c>
      <c r="G41" s="19">
        <f>(+E41*F41)+C41</f>
        <v>2577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8">
      <c r="A42" s="16">
        <v>544</v>
      </c>
      <c r="B42" s="21" t="s">
        <v>46</v>
      </c>
      <c r="C42" s="12">
        <v>200</v>
      </c>
      <c r="D42" s="17">
        <v>17592</v>
      </c>
      <c r="E42" s="18">
        <v>85</v>
      </c>
      <c r="F42" s="17">
        <v>1</v>
      </c>
      <c r="G42" s="19">
        <f t="shared" si="2"/>
        <v>285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ht="18">
      <c r="A43" s="16">
        <v>545</v>
      </c>
      <c r="B43" s="21" t="s">
        <v>47</v>
      </c>
      <c r="C43" s="12">
        <v>200</v>
      </c>
      <c r="D43" s="17">
        <v>7680</v>
      </c>
      <c r="E43" s="18">
        <v>60</v>
      </c>
      <c r="F43" s="17">
        <v>1</v>
      </c>
      <c r="G43" s="19">
        <f t="shared" si="2"/>
        <v>260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ht="18">
      <c r="A44" s="16">
        <v>546</v>
      </c>
      <c r="B44" s="21" t="s">
        <v>48</v>
      </c>
      <c r="C44" s="12">
        <v>200</v>
      </c>
      <c r="D44" s="17">
        <v>4158</v>
      </c>
      <c r="E44" s="18">
        <v>21</v>
      </c>
      <c r="F44" s="17">
        <v>1</v>
      </c>
      <c r="G44" s="19">
        <f t="shared" si="2"/>
        <v>221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ht="18">
      <c r="A45" s="16">
        <v>547</v>
      </c>
      <c r="B45" s="21" t="s">
        <v>49</v>
      </c>
      <c r="C45" s="12">
        <v>200</v>
      </c>
      <c r="D45" s="17">
        <v>6698</v>
      </c>
      <c r="E45" s="18">
        <v>197</v>
      </c>
      <c r="F45" s="17">
        <v>1</v>
      </c>
      <c r="G45" s="19">
        <f t="shared" si="2"/>
        <v>397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ht="18">
      <c r="A46" s="16">
        <v>548</v>
      </c>
      <c r="B46" s="21" t="s">
        <v>50</v>
      </c>
      <c r="C46" s="12">
        <v>200</v>
      </c>
      <c r="D46" s="17">
        <v>29484</v>
      </c>
      <c r="E46" s="18">
        <v>351</v>
      </c>
      <c r="F46" s="17">
        <v>1</v>
      </c>
      <c r="G46" s="19">
        <f t="shared" si="2"/>
        <v>551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8">
      <c r="A47" s="22">
        <v>549</v>
      </c>
      <c r="B47" s="21" t="s">
        <v>51</v>
      </c>
      <c r="C47" s="12">
        <v>200</v>
      </c>
      <c r="D47" s="17">
        <v>236680</v>
      </c>
      <c r="E47" s="18">
        <v>1219</v>
      </c>
      <c r="F47" s="17">
        <v>1</v>
      </c>
      <c r="G47" s="19">
        <f t="shared" si="2"/>
        <v>1419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ht="18">
      <c r="A48" s="22">
        <v>550</v>
      </c>
      <c r="B48" s="21" t="s">
        <v>52</v>
      </c>
      <c r="C48" s="12">
        <v>200</v>
      </c>
      <c r="D48" s="17">
        <v>1584</v>
      </c>
      <c r="E48" s="18">
        <v>88</v>
      </c>
      <c r="F48" s="17">
        <v>1</v>
      </c>
      <c r="G48" s="19">
        <f t="shared" si="2"/>
        <v>288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ht="18">
      <c r="A49" s="22">
        <v>551</v>
      </c>
      <c r="B49" s="21" t="s">
        <v>53</v>
      </c>
      <c r="C49" s="12">
        <v>200</v>
      </c>
      <c r="D49" s="17">
        <v>6480</v>
      </c>
      <c r="E49" s="18">
        <v>270</v>
      </c>
      <c r="F49" s="17">
        <v>1</v>
      </c>
      <c r="G49" s="19">
        <f t="shared" si="2"/>
        <v>470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ht="18">
      <c r="A50" s="22">
        <v>552</v>
      </c>
      <c r="B50" s="21" t="s">
        <v>54</v>
      </c>
      <c r="C50" s="12">
        <v>200</v>
      </c>
      <c r="D50" s="17">
        <v>8410</v>
      </c>
      <c r="E50" s="18">
        <v>145</v>
      </c>
      <c r="F50" s="17">
        <v>1</v>
      </c>
      <c r="G50" s="19">
        <f t="shared" si="2"/>
        <v>345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ht="18">
      <c r="A51" s="16">
        <v>555</v>
      </c>
      <c r="B51" s="21" t="s">
        <v>55</v>
      </c>
      <c r="C51" s="12">
        <v>200</v>
      </c>
      <c r="D51" s="17">
        <v>5662.16</v>
      </c>
      <c r="E51" s="18">
        <v>3</v>
      </c>
      <c r="F51" s="17">
        <v>1</v>
      </c>
      <c r="G51" s="19">
        <f t="shared" ref="G51:G65" si="3">(+E51*F51)+C51</f>
        <v>203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ht="18">
      <c r="A52" s="16">
        <v>556</v>
      </c>
      <c r="B52" s="21" t="s">
        <v>56</v>
      </c>
      <c r="C52" s="12">
        <v>200</v>
      </c>
      <c r="D52" s="17">
        <v>41265.879999999997</v>
      </c>
      <c r="E52" s="18">
        <v>50</v>
      </c>
      <c r="F52" s="17">
        <v>1</v>
      </c>
      <c r="G52" s="19">
        <f t="shared" si="3"/>
        <v>250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ht="18">
      <c r="A53" s="16">
        <v>558</v>
      </c>
      <c r="B53" s="21" t="s">
        <v>57</v>
      </c>
      <c r="C53" s="12">
        <v>200</v>
      </c>
      <c r="D53" s="17">
        <v>410804.94</v>
      </c>
      <c r="E53" s="18">
        <v>629</v>
      </c>
      <c r="F53" s="17">
        <v>1</v>
      </c>
      <c r="G53" s="19">
        <f t="shared" si="3"/>
        <v>829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ht="18">
      <c r="A54" s="16">
        <v>560</v>
      </c>
      <c r="B54" s="21" t="s">
        <v>58</v>
      </c>
      <c r="C54" s="12">
        <v>200</v>
      </c>
      <c r="D54" s="17">
        <v>260186.6</v>
      </c>
      <c r="E54" s="18">
        <v>300</v>
      </c>
      <c r="F54" s="17">
        <v>1</v>
      </c>
      <c r="G54" s="19">
        <f t="shared" si="3"/>
        <v>500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ht="18">
      <c r="A55" s="22">
        <v>561</v>
      </c>
      <c r="B55" s="21" t="s">
        <v>59</v>
      </c>
      <c r="C55" s="12">
        <v>200</v>
      </c>
      <c r="D55" s="17">
        <v>195054.32</v>
      </c>
      <c r="E55" s="18">
        <v>226</v>
      </c>
      <c r="F55" s="17">
        <v>1</v>
      </c>
      <c r="G55" s="19">
        <f t="shared" si="3"/>
        <v>426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ht="18">
      <c r="A56" s="16">
        <v>562</v>
      </c>
      <c r="B56" s="21" t="s">
        <v>60</v>
      </c>
      <c r="C56" s="12">
        <v>200</v>
      </c>
      <c r="D56" s="17">
        <v>147663.24</v>
      </c>
      <c r="E56" s="18">
        <v>3037</v>
      </c>
      <c r="F56" s="17">
        <v>1</v>
      </c>
      <c r="G56" s="19">
        <f t="shared" si="3"/>
        <v>3237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18">
      <c r="A57" s="16">
        <v>563</v>
      </c>
      <c r="B57" s="21" t="s">
        <v>61</v>
      </c>
      <c r="C57" s="12">
        <v>200</v>
      </c>
      <c r="D57" s="17">
        <v>3252583.14</v>
      </c>
      <c r="E57" s="18">
        <v>16192</v>
      </c>
      <c r="F57" s="17">
        <v>1</v>
      </c>
      <c r="G57" s="19">
        <f t="shared" si="3"/>
        <v>16392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ht="18">
      <c r="A58" s="16">
        <v>565</v>
      </c>
      <c r="B58" s="21" t="s">
        <v>62</v>
      </c>
      <c r="C58" s="12">
        <v>200</v>
      </c>
      <c r="D58" s="17">
        <v>55035.46</v>
      </c>
      <c r="E58" s="18">
        <v>249</v>
      </c>
      <c r="F58" s="17">
        <v>1</v>
      </c>
      <c r="G58" s="19">
        <f t="shared" si="3"/>
        <v>449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ht="18">
      <c r="A59" s="22">
        <v>567</v>
      </c>
      <c r="B59" s="21" t="s">
        <v>63</v>
      </c>
      <c r="C59" s="12">
        <v>200</v>
      </c>
      <c r="D59" s="17">
        <v>165972.16</v>
      </c>
      <c r="E59" s="18">
        <v>7</v>
      </c>
      <c r="F59" s="17">
        <v>1</v>
      </c>
      <c r="G59" s="19">
        <f t="shared" si="3"/>
        <v>207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ht="18">
      <c r="A60" s="22">
        <v>568</v>
      </c>
      <c r="B60" s="21" t="s">
        <v>64</v>
      </c>
      <c r="C60" s="12">
        <v>200</v>
      </c>
      <c r="D60" s="17">
        <v>50777.78</v>
      </c>
      <c r="E60" s="18">
        <v>41</v>
      </c>
      <c r="F60" s="17">
        <v>1</v>
      </c>
      <c r="G60" s="19">
        <f t="shared" si="3"/>
        <v>241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ht="18">
      <c r="A61" s="22">
        <v>569</v>
      </c>
      <c r="B61" s="21" t="s">
        <v>65</v>
      </c>
      <c r="C61" s="12">
        <v>200</v>
      </c>
      <c r="D61" s="17">
        <v>51910.36</v>
      </c>
      <c r="E61" s="18">
        <v>513</v>
      </c>
      <c r="F61" s="17">
        <v>1</v>
      </c>
      <c r="G61" s="19">
        <f t="shared" si="3"/>
        <v>713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ht="18">
      <c r="A62" s="22">
        <v>570</v>
      </c>
      <c r="B62" s="21" t="s">
        <v>66</v>
      </c>
      <c r="C62" s="12">
        <v>200</v>
      </c>
      <c r="D62" s="17">
        <v>6521.86</v>
      </c>
      <c r="E62" s="18">
        <v>35</v>
      </c>
      <c r="F62" s="17">
        <v>1</v>
      </c>
      <c r="G62" s="19">
        <f t="shared" si="3"/>
        <v>235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ht="18">
      <c r="A63" s="22">
        <v>571</v>
      </c>
      <c r="B63" s="21" t="s">
        <v>67</v>
      </c>
      <c r="C63" s="12">
        <v>200</v>
      </c>
      <c r="D63" s="17">
        <v>76870</v>
      </c>
      <c r="E63" s="18">
        <v>12</v>
      </c>
      <c r="F63" s="17">
        <v>1</v>
      </c>
      <c r="G63" s="19">
        <f t="shared" si="3"/>
        <v>212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ht="18">
      <c r="A64" s="16">
        <v>572</v>
      </c>
      <c r="B64" s="21" t="s">
        <v>68</v>
      </c>
      <c r="C64" s="12">
        <v>200</v>
      </c>
      <c r="D64" s="17">
        <v>13368.48</v>
      </c>
      <c r="E64" s="18">
        <v>137</v>
      </c>
      <c r="F64" s="17">
        <v>1</v>
      </c>
      <c r="G64" s="19">
        <f t="shared" si="3"/>
        <v>337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ht="18">
      <c r="A65" s="16">
        <v>573</v>
      </c>
      <c r="B65" s="21" t="s">
        <v>69</v>
      </c>
      <c r="C65" s="12">
        <v>200</v>
      </c>
      <c r="D65" s="17">
        <v>22200.68</v>
      </c>
      <c r="E65" s="18">
        <v>20</v>
      </c>
      <c r="F65" s="17">
        <v>1</v>
      </c>
      <c r="G65" s="19">
        <f t="shared" si="3"/>
        <v>220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ht="18">
      <c r="A66" s="22">
        <v>577</v>
      </c>
      <c r="B66" s="21" t="s">
        <v>70</v>
      </c>
      <c r="C66" s="12"/>
      <c r="D66" s="17"/>
      <c r="E66" s="18"/>
      <c r="F66" s="17"/>
      <c r="G66" s="19">
        <f t="shared" ref="G66:G82" si="4">(+E66*F66)+C66</f>
        <v>0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ht="18">
      <c r="A67" s="16">
        <v>576</v>
      </c>
      <c r="B67" s="21" t="s">
        <v>71</v>
      </c>
      <c r="C67" s="12">
        <v>200</v>
      </c>
      <c r="D67" s="17">
        <v>33564.720000000001</v>
      </c>
      <c r="E67" s="18">
        <v>184</v>
      </c>
      <c r="F67" s="17">
        <v>1</v>
      </c>
      <c r="G67" s="19">
        <f t="shared" si="4"/>
        <v>384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ht="18">
      <c r="A68" s="22">
        <v>580</v>
      </c>
      <c r="B68" s="21" t="s">
        <v>72</v>
      </c>
      <c r="C68" s="17">
        <v>200</v>
      </c>
      <c r="D68" s="17">
        <v>149427.78</v>
      </c>
      <c r="E68" s="18">
        <v>248</v>
      </c>
      <c r="F68" s="17">
        <v>1</v>
      </c>
      <c r="G68" s="19">
        <f t="shared" si="4"/>
        <v>448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s="28" customFormat="1" ht="18">
      <c r="A69" s="22">
        <v>581</v>
      </c>
      <c r="B69" s="27" t="s">
        <v>73</v>
      </c>
      <c r="C69" s="17">
        <v>200</v>
      </c>
      <c r="D69" s="17">
        <v>60007.26</v>
      </c>
      <c r="E69" s="18">
        <v>81</v>
      </c>
      <c r="F69" s="17">
        <v>1</v>
      </c>
      <c r="G69" s="19">
        <f t="shared" si="4"/>
        <v>281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ht="18">
      <c r="A70" s="22">
        <v>650</v>
      </c>
      <c r="B70" s="21" t="s">
        <v>74</v>
      </c>
      <c r="C70" s="17">
        <v>200</v>
      </c>
      <c r="D70" s="17">
        <v>24328</v>
      </c>
      <c r="E70" s="18">
        <v>350</v>
      </c>
      <c r="F70" s="17">
        <v>1</v>
      </c>
      <c r="G70" s="19">
        <f t="shared" si="4"/>
        <v>550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ht="18">
      <c r="A71" s="16">
        <v>657</v>
      </c>
      <c r="B71" s="21" t="s">
        <v>75</v>
      </c>
      <c r="C71" s="12">
        <v>200</v>
      </c>
      <c r="D71" s="17">
        <v>10060.42</v>
      </c>
      <c r="E71" s="18">
        <v>45</v>
      </c>
      <c r="F71" s="17">
        <v>3</v>
      </c>
      <c r="G71" s="19">
        <f t="shared" si="4"/>
        <v>335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ht="18">
      <c r="A72" s="16">
        <v>658</v>
      </c>
      <c r="B72" s="21" t="s">
        <v>76</v>
      </c>
      <c r="C72" s="12"/>
      <c r="D72" s="17"/>
      <c r="E72" s="18"/>
      <c r="F72" s="17"/>
      <c r="G72" s="19">
        <f t="shared" si="4"/>
        <v>0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ht="18">
      <c r="A73" s="16">
        <v>659</v>
      </c>
      <c r="B73" s="21" t="s">
        <v>77</v>
      </c>
      <c r="C73" s="12"/>
      <c r="D73" s="17"/>
      <c r="E73" s="18"/>
      <c r="F73" s="17"/>
      <c r="G73" s="19">
        <f t="shared" si="4"/>
        <v>0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ht="18">
      <c r="A74" s="16">
        <v>660</v>
      </c>
      <c r="B74" s="21" t="s">
        <v>78</v>
      </c>
      <c r="C74" s="12">
        <v>200</v>
      </c>
      <c r="D74" s="17">
        <v>2411.86</v>
      </c>
      <c r="E74" s="18">
        <v>40</v>
      </c>
      <c r="F74" s="17">
        <v>1</v>
      </c>
      <c r="G74" s="19">
        <f t="shared" si="4"/>
        <v>240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ht="18">
      <c r="A75" s="16">
        <v>661</v>
      </c>
      <c r="B75" s="21" t="s">
        <v>79</v>
      </c>
      <c r="C75" s="12"/>
      <c r="D75" s="17"/>
      <c r="E75" s="18"/>
      <c r="F75" s="17"/>
      <c r="G75" s="19">
        <f t="shared" si="4"/>
        <v>0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ht="18">
      <c r="A76" s="16">
        <v>662</v>
      </c>
      <c r="B76" s="21" t="s">
        <v>80</v>
      </c>
      <c r="C76" s="12">
        <v>200</v>
      </c>
      <c r="D76" s="17">
        <v>92373.7</v>
      </c>
      <c r="E76" s="18">
        <v>327</v>
      </c>
      <c r="F76" s="17">
        <v>1</v>
      </c>
      <c r="G76" s="19">
        <f t="shared" si="4"/>
        <v>527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ht="18">
      <c r="A77" s="22">
        <v>678</v>
      </c>
      <c r="B77" s="21" t="s">
        <v>81</v>
      </c>
      <c r="C77" s="12">
        <v>200</v>
      </c>
      <c r="D77" s="17">
        <v>111626.48</v>
      </c>
      <c r="E77" s="18">
        <v>144</v>
      </c>
      <c r="F77" s="17">
        <v>1</v>
      </c>
      <c r="G77" s="19">
        <f t="shared" si="4"/>
        <v>344</v>
      </c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ht="18">
      <c r="A78" s="22">
        <v>666</v>
      </c>
      <c r="B78" s="21" t="s">
        <v>82</v>
      </c>
      <c r="C78" s="12">
        <v>200</v>
      </c>
      <c r="D78" s="17">
        <f>57360-240</f>
        <v>57120</v>
      </c>
      <c r="E78" s="18">
        <f>1434-6</f>
        <v>1428</v>
      </c>
      <c r="F78" s="17">
        <v>1</v>
      </c>
      <c r="G78" s="19">
        <f t="shared" si="4"/>
        <v>1628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ht="18">
      <c r="A79" s="22">
        <v>685</v>
      </c>
      <c r="B79" s="21" t="s">
        <v>83</v>
      </c>
      <c r="C79" s="12">
        <v>200</v>
      </c>
      <c r="D79" s="17">
        <v>103218.42</v>
      </c>
      <c r="E79" s="18">
        <v>75</v>
      </c>
      <c r="F79" s="17">
        <v>1</v>
      </c>
      <c r="G79" s="19">
        <f t="shared" si="4"/>
        <v>275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ht="18">
      <c r="A80" s="16">
        <v>669</v>
      </c>
      <c r="B80" s="21" t="s">
        <v>84</v>
      </c>
      <c r="C80" s="12">
        <v>200</v>
      </c>
      <c r="D80" s="17">
        <v>38640</v>
      </c>
      <c r="E80" s="18">
        <v>322</v>
      </c>
      <c r="F80" s="17">
        <v>1</v>
      </c>
      <c r="G80" s="19">
        <f t="shared" si="4"/>
        <v>522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ht="18">
      <c r="A81" s="16">
        <v>671</v>
      </c>
      <c r="B81" s="21" t="s">
        <v>85</v>
      </c>
      <c r="C81" s="12">
        <v>200</v>
      </c>
      <c r="D81" s="17">
        <v>814</v>
      </c>
      <c r="E81" s="18">
        <v>7</v>
      </c>
      <c r="F81" s="17">
        <v>1</v>
      </c>
      <c r="G81" s="19">
        <f t="shared" si="4"/>
        <v>207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 ht="18">
      <c r="A82" s="16">
        <v>672</v>
      </c>
      <c r="B82" s="21" t="s">
        <v>86</v>
      </c>
      <c r="C82" s="12">
        <v>200</v>
      </c>
      <c r="D82" s="17">
        <v>37897.86</v>
      </c>
      <c r="E82" s="18">
        <v>70</v>
      </c>
      <c r="F82" s="17">
        <v>3</v>
      </c>
      <c r="G82" s="19">
        <f t="shared" si="4"/>
        <v>410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ht="18">
      <c r="A83" s="22">
        <v>673</v>
      </c>
      <c r="B83" s="21" t="s">
        <v>87</v>
      </c>
      <c r="C83" s="23"/>
      <c r="D83" s="17">
        <f>459072.6-102.8</f>
        <v>458969.8</v>
      </c>
      <c r="E83" s="18">
        <f>1185-1</f>
        <v>1184</v>
      </c>
      <c r="F83" s="23"/>
      <c r="G83" s="2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ht="18">
      <c r="A84" s="22">
        <v>674</v>
      </c>
      <c r="B84" s="21" t="s">
        <v>88</v>
      </c>
      <c r="C84" s="23"/>
      <c r="D84" s="17">
        <v>1676899.58</v>
      </c>
      <c r="E84" s="18">
        <v>4096</v>
      </c>
      <c r="F84" s="23"/>
      <c r="G84" s="23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 ht="18">
      <c r="A85" s="16">
        <v>676</v>
      </c>
      <c r="B85" s="21" t="s">
        <v>89</v>
      </c>
      <c r="C85" s="12">
        <v>200</v>
      </c>
      <c r="D85" s="17">
        <v>260037.86</v>
      </c>
      <c r="E85" s="18">
        <v>1686</v>
      </c>
      <c r="F85" s="17">
        <v>1</v>
      </c>
      <c r="G85" s="19">
        <f>(+E85*F85)+C85</f>
        <v>1886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ht="18">
      <c r="A86" s="22">
        <v>679</v>
      </c>
      <c r="B86" s="21" t="s">
        <v>90</v>
      </c>
      <c r="C86" s="12">
        <v>200</v>
      </c>
      <c r="D86" s="17">
        <v>2164.92</v>
      </c>
      <c r="E86" s="18">
        <v>10</v>
      </c>
      <c r="F86" s="17">
        <v>1</v>
      </c>
      <c r="G86" s="19">
        <f>(+E86*F86)+C86</f>
        <v>210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 ht="18">
      <c r="A87" s="22">
        <v>680</v>
      </c>
      <c r="B87" s="21" t="s">
        <v>91</v>
      </c>
      <c r="C87" s="23"/>
      <c r="D87" s="23"/>
      <c r="E87" s="23"/>
      <c r="F87" s="23"/>
      <c r="G87" s="23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ht="18">
      <c r="A88" s="22">
        <v>681</v>
      </c>
      <c r="B88" s="21" t="s">
        <v>92</v>
      </c>
      <c r="C88" s="12">
        <v>200</v>
      </c>
      <c r="D88" s="17">
        <v>70336.38</v>
      </c>
      <c r="E88" s="18">
        <v>424</v>
      </c>
      <c r="F88" s="17">
        <v>3</v>
      </c>
      <c r="G88" s="19">
        <f>(+E88*F88)+C88</f>
        <v>1472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ht="18">
      <c r="A89" s="22">
        <v>682</v>
      </c>
      <c r="B89" s="21" t="s">
        <v>93</v>
      </c>
      <c r="C89" s="17">
        <v>200</v>
      </c>
      <c r="D89" s="17">
        <v>46345</v>
      </c>
      <c r="E89" s="18">
        <v>2015</v>
      </c>
      <c r="F89" s="17">
        <v>1</v>
      </c>
      <c r="G89" s="19">
        <f>(+E89*F89)+C89</f>
        <v>2215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 ht="18">
      <c r="A90" s="22">
        <v>683</v>
      </c>
      <c r="B90" s="21" t="s">
        <v>94</v>
      </c>
      <c r="C90" s="12">
        <v>200</v>
      </c>
      <c r="D90" s="17">
        <v>316592</v>
      </c>
      <c r="E90" s="18">
        <v>763</v>
      </c>
      <c r="F90" s="17">
        <v>1</v>
      </c>
      <c r="G90" s="19">
        <f>(+E90*F90)+C90</f>
        <v>963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ht="18">
      <c r="A91" s="22">
        <v>684</v>
      </c>
      <c r="B91" s="21" t="s">
        <v>95</v>
      </c>
      <c r="C91" s="12">
        <v>200</v>
      </c>
      <c r="D91" s="17">
        <v>38632.5</v>
      </c>
      <c r="E91" s="18">
        <v>4545</v>
      </c>
      <c r="F91" s="17">
        <v>1</v>
      </c>
      <c r="G91" s="19">
        <f>(+E91*F91)+C91</f>
        <v>4745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ht="18">
      <c r="A92" s="22">
        <v>686</v>
      </c>
      <c r="B92" s="21" t="s">
        <v>96</v>
      </c>
      <c r="C92" s="12">
        <v>200</v>
      </c>
      <c r="D92" s="17">
        <v>132915.32</v>
      </c>
      <c r="E92" s="18">
        <v>6980</v>
      </c>
      <c r="F92" s="17">
        <v>1</v>
      </c>
      <c r="G92" s="19">
        <f>(+E92*F92)+C92</f>
        <v>7180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ht="18">
      <c r="A93" s="22">
        <v>687</v>
      </c>
      <c r="B93" s="21" t="s">
        <v>97</v>
      </c>
      <c r="C93" s="23"/>
      <c r="D93" s="17">
        <v>2693436.66</v>
      </c>
      <c r="E93" s="18">
        <v>12407</v>
      </c>
      <c r="F93" s="23"/>
      <c r="G93" s="2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ht="18">
      <c r="A94" s="22">
        <v>689</v>
      </c>
      <c r="B94" s="30" t="s">
        <v>98</v>
      </c>
      <c r="C94" s="12">
        <v>200</v>
      </c>
      <c r="D94" s="17">
        <v>25240</v>
      </c>
      <c r="E94" s="18">
        <v>1</v>
      </c>
      <c r="F94" s="17">
        <v>1</v>
      </c>
      <c r="G94" s="19">
        <f>(+E94*F94)+C94</f>
        <v>201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ht="18">
      <c r="A95" s="16">
        <v>690</v>
      </c>
      <c r="B95" s="21" t="s">
        <v>99</v>
      </c>
      <c r="C95" s="12">
        <v>200</v>
      </c>
      <c r="D95" s="17">
        <v>634803.68000000005</v>
      </c>
      <c r="E95" s="18">
        <v>270</v>
      </c>
      <c r="F95" s="17">
        <v>1</v>
      </c>
      <c r="G95" s="19">
        <f>(+E95*F95)+C95</f>
        <v>470</v>
      </c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ht="18">
      <c r="A96" s="16">
        <v>690</v>
      </c>
      <c r="B96" s="21" t="s">
        <v>100</v>
      </c>
      <c r="C96" s="12"/>
      <c r="D96" s="17"/>
      <c r="E96" s="18"/>
      <c r="F96" s="17"/>
      <c r="G96" s="1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ht="18">
      <c r="A97" s="16">
        <v>692</v>
      </c>
      <c r="B97" s="21" t="s">
        <v>101</v>
      </c>
      <c r="C97" s="12">
        <v>200</v>
      </c>
      <c r="D97" s="17">
        <v>334043.56</v>
      </c>
      <c r="E97" s="18">
        <v>129</v>
      </c>
      <c r="F97" s="17">
        <v>1</v>
      </c>
      <c r="G97" s="19">
        <f>(+E97*F97)+C97</f>
        <v>329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 ht="18">
      <c r="A98" s="16">
        <v>692</v>
      </c>
      <c r="B98" s="21" t="s">
        <v>102</v>
      </c>
      <c r="C98" s="12"/>
      <c r="D98" s="17"/>
      <c r="E98" s="18"/>
      <c r="F98" s="17"/>
      <c r="G98" s="1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ht="18">
      <c r="A99" s="16">
        <v>750</v>
      </c>
      <c r="B99" s="21" t="s">
        <v>103</v>
      </c>
      <c r="C99" s="23"/>
      <c r="D99" s="17">
        <v>8589.18</v>
      </c>
      <c r="E99" s="18">
        <v>156</v>
      </c>
      <c r="F99" s="17">
        <f>131-0.47-0.01</f>
        <v>130.52000000000001</v>
      </c>
      <c r="G99" s="19">
        <f>F99</f>
        <v>130.52000000000001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 ht="18">
      <c r="A100" s="16">
        <v>751</v>
      </c>
      <c r="B100" s="21" t="s">
        <v>104</v>
      </c>
      <c r="C100" s="23"/>
      <c r="D100" s="17">
        <v>5305.7</v>
      </c>
      <c r="E100" s="18">
        <v>156</v>
      </c>
      <c r="F100" s="17"/>
      <c r="G100" s="19">
        <f>F100</f>
        <v>0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 ht="18">
      <c r="A101" s="16">
        <v>752</v>
      </c>
      <c r="B101" s="21" t="s">
        <v>105</v>
      </c>
      <c r="C101" s="23"/>
      <c r="D101" s="17">
        <v>2096.62</v>
      </c>
      <c r="E101" s="18">
        <v>147</v>
      </c>
      <c r="F101" s="17">
        <f>219.03-0.02-0.01</f>
        <v>219</v>
      </c>
      <c r="G101" s="19">
        <f>F101</f>
        <v>219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 ht="18">
      <c r="A102" s="16">
        <v>753</v>
      </c>
      <c r="B102" s="21" t="s">
        <v>106</v>
      </c>
      <c r="C102" s="23"/>
      <c r="D102" s="17">
        <v>2580.3200000000002</v>
      </c>
      <c r="E102" s="18">
        <v>147</v>
      </c>
      <c r="F102" s="17"/>
      <c r="G102" s="19">
        <f>F102</f>
        <v>0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 ht="18">
      <c r="A103" s="16">
        <v>754</v>
      </c>
      <c r="B103" s="21" t="s">
        <v>107</v>
      </c>
      <c r="C103" s="12">
        <v>200</v>
      </c>
      <c r="D103" s="17">
        <v>21181.68</v>
      </c>
      <c r="E103" s="18">
        <v>26</v>
      </c>
      <c r="F103" s="17">
        <v>3</v>
      </c>
      <c r="G103" s="19">
        <f>(+E103*F103)+C103</f>
        <v>278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1:46" ht="18">
      <c r="A104" s="16">
        <v>755</v>
      </c>
      <c r="B104" s="21" t="s">
        <v>108</v>
      </c>
      <c r="C104" s="12">
        <v>200</v>
      </c>
      <c r="D104" s="17">
        <v>3188.5</v>
      </c>
      <c r="E104" s="18">
        <v>8</v>
      </c>
      <c r="F104" s="17">
        <v>3</v>
      </c>
      <c r="G104" s="19">
        <f>(+E104*F104)+C104</f>
        <v>224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1:46" ht="18">
      <c r="A105" s="16">
        <v>756</v>
      </c>
      <c r="B105" s="21" t="s">
        <v>109</v>
      </c>
      <c r="C105" s="12">
        <v>200</v>
      </c>
      <c r="D105" s="17">
        <v>2928.9</v>
      </c>
      <c r="E105" s="18">
        <v>8</v>
      </c>
      <c r="F105" s="17">
        <v>3</v>
      </c>
      <c r="G105" s="19">
        <f>(+E105*F105)+C105</f>
        <v>224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 ht="18">
      <c r="A106" s="16">
        <v>757</v>
      </c>
      <c r="B106" s="21" t="s">
        <v>110</v>
      </c>
      <c r="C106" s="12">
        <v>200</v>
      </c>
      <c r="D106" s="17">
        <v>10689.18</v>
      </c>
      <c r="E106" s="18">
        <v>23</v>
      </c>
      <c r="F106" s="17">
        <v>3</v>
      </c>
      <c r="G106" s="19">
        <f>(+E106*F106)+C106</f>
        <v>269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ht="18">
      <c r="A107" s="22">
        <v>758</v>
      </c>
      <c r="B107" s="21" t="s">
        <v>111</v>
      </c>
      <c r="C107" s="12"/>
      <c r="D107" s="17"/>
      <c r="E107" s="18"/>
      <c r="F107" s="17"/>
      <c r="G107" s="1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 ht="18">
      <c r="A108" s="22">
        <v>759</v>
      </c>
      <c r="B108" s="21" t="s">
        <v>112</v>
      </c>
      <c r="C108" s="12"/>
      <c r="D108" s="17"/>
      <c r="E108" s="18"/>
      <c r="F108" s="17"/>
      <c r="G108" s="1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1:46" ht="18">
      <c r="A109" s="16">
        <v>760</v>
      </c>
      <c r="B109" s="21" t="s">
        <v>113</v>
      </c>
      <c r="C109" s="12">
        <v>200</v>
      </c>
      <c r="D109" s="17">
        <v>11207.34</v>
      </c>
      <c r="E109" s="18">
        <v>36</v>
      </c>
      <c r="F109" s="17">
        <v>3</v>
      </c>
      <c r="G109" s="19">
        <f>(+E109*F109)+C109</f>
        <v>308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6" ht="18">
      <c r="A110" s="16">
        <v>761</v>
      </c>
      <c r="B110" s="21" t="s">
        <v>114</v>
      </c>
      <c r="C110" s="12">
        <v>200</v>
      </c>
      <c r="D110" s="17">
        <v>6467.56</v>
      </c>
      <c r="E110" s="18">
        <v>17</v>
      </c>
      <c r="F110" s="17">
        <v>3</v>
      </c>
      <c r="G110" s="19">
        <f t="shared" ref="G110:G114" si="5">(+E110*F110)+C110</f>
        <v>251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1:46" ht="18">
      <c r="A111" s="16">
        <v>762</v>
      </c>
      <c r="B111" s="21" t="s">
        <v>115</v>
      </c>
      <c r="C111" s="12">
        <v>200</v>
      </c>
      <c r="D111" s="17">
        <v>2439.92</v>
      </c>
      <c r="E111" s="18">
        <v>6</v>
      </c>
      <c r="F111" s="17">
        <v>3</v>
      </c>
      <c r="G111" s="19">
        <f t="shared" si="5"/>
        <v>218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1:46" ht="18">
      <c r="A112" s="16">
        <v>763</v>
      </c>
      <c r="B112" s="21" t="s">
        <v>116</v>
      </c>
      <c r="C112" s="12">
        <v>200</v>
      </c>
      <c r="D112" s="17">
        <v>5686.42</v>
      </c>
      <c r="E112" s="18">
        <v>3</v>
      </c>
      <c r="F112" s="17">
        <v>3</v>
      </c>
      <c r="G112" s="19">
        <f t="shared" si="5"/>
        <v>209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1:46" ht="18">
      <c r="A113" s="22">
        <v>764</v>
      </c>
      <c r="B113" s="21" t="s">
        <v>117</v>
      </c>
      <c r="C113" s="12">
        <v>200</v>
      </c>
      <c r="D113" s="17">
        <v>3506.78</v>
      </c>
      <c r="E113" s="18">
        <v>3</v>
      </c>
      <c r="F113" s="17">
        <v>3</v>
      </c>
      <c r="G113" s="19">
        <f t="shared" si="5"/>
        <v>209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1:46" ht="18">
      <c r="A114" s="16">
        <v>765</v>
      </c>
      <c r="B114" s="21" t="s">
        <v>118</v>
      </c>
      <c r="C114" s="12">
        <v>200</v>
      </c>
      <c r="D114" s="17">
        <v>4948.5</v>
      </c>
      <c r="E114" s="18">
        <v>8</v>
      </c>
      <c r="F114" s="17">
        <v>3</v>
      </c>
      <c r="G114" s="19">
        <f t="shared" si="5"/>
        <v>224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1:46" ht="18">
      <c r="A115" s="16">
        <v>778</v>
      </c>
      <c r="B115" s="21" t="s">
        <v>119</v>
      </c>
      <c r="C115" s="12">
        <v>200</v>
      </c>
      <c r="D115" s="17">
        <v>1294.4000000000001</v>
      </c>
      <c r="E115" s="18">
        <v>4</v>
      </c>
      <c r="F115" s="17">
        <v>3</v>
      </c>
      <c r="G115" s="19">
        <f>(+E115*F115)+C115</f>
        <v>212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 ht="18">
      <c r="A116" s="22">
        <v>780</v>
      </c>
      <c r="B116" s="21" t="s">
        <v>120</v>
      </c>
      <c r="C116" s="12">
        <v>200</v>
      </c>
      <c r="D116" s="17">
        <v>2027</v>
      </c>
      <c r="E116" s="18">
        <v>4</v>
      </c>
      <c r="F116" s="17">
        <v>3</v>
      </c>
      <c r="G116" s="19">
        <f>(+E116*F116)+C116</f>
        <v>212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6" ht="18">
      <c r="A117" s="22">
        <v>795</v>
      </c>
      <c r="B117" s="21" t="s">
        <v>121</v>
      </c>
      <c r="C117" s="12">
        <v>200</v>
      </c>
      <c r="D117" s="17">
        <v>7960.94</v>
      </c>
      <c r="E117" s="18">
        <v>13</v>
      </c>
      <c r="F117" s="17">
        <v>3</v>
      </c>
      <c r="G117" s="19">
        <f>(+E117*F117)+C117</f>
        <v>239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 ht="18">
      <c r="A118" s="22">
        <v>691</v>
      </c>
      <c r="B118" s="21" t="s">
        <v>122</v>
      </c>
      <c r="C118" s="12">
        <v>200</v>
      </c>
      <c r="D118" s="17">
        <v>34360</v>
      </c>
      <c r="E118" s="18">
        <v>192</v>
      </c>
      <c r="F118" s="17">
        <v>1</v>
      </c>
      <c r="G118" s="19">
        <f>(+E118*F118)+C118</f>
        <v>392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1:46" ht="18">
      <c r="A119" s="16">
        <v>769</v>
      </c>
      <c r="B119" s="21" t="s">
        <v>123</v>
      </c>
      <c r="C119" s="23"/>
      <c r="D119" s="12">
        <v>4077.38</v>
      </c>
      <c r="E119" s="13">
        <v>13</v>
      </c>
      <c r="F119" s="23"/>
      <c r="G119" s="23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 ht="18">
      <c r="A120" s="16">
        <v>770</v>
      </c>
      <c r="B120" s="21" t="s">
        <v>124</v>
      </c>
      <c r="C120" s="12"/>
      <c r="D120" s="12"/>
      <c r="E120" s="13"/>
      <c r="F120" s="12"/>
      <c r="G120" s="29">
        <f t="shared" ref="G120:G126" si="6">(+E120*F120)+C120</f>
        <v>0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1:46" ht="18">
      <c r="A121" s="16">
        <v>774</v>
      </c>
      <c r="B121" s="30" t="s">
        <v>125</v>
      </c>
      <c r="C121" s="12">
        <v>200</v>
      </c>
      <c r="D121" s="17">
        <f>30081.98-1068</f>
        <v>29013.98</v>
      </c>
      <c r="E121" s="18">
        <v>19</v>
      </c>
      <c r="F121" s="17">
        <v>3</v>
      </c>
      <c r="G121" s="19">
        <f t="shared" si="6"/>
        <v>257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1:46" ht="18">
      <c r="A122" s="22">
        <v>777</v>
      </c>
      <c r="B122" s="21" t="s">
        <v>126</v>
      </c>
      <c r="C122" s="12">
        <v>200</v>
      </c>
      <c r="D122" s="17">
        <v>2855.64</v>
      </c>
      <c r="E122" s="18">
        <v>6</v>
      </c>
      <c r="F122" s="17">
        <v>3</v>
      </c>
      <c r="G122" s="19">
        <f t="shared" si="6"/>
        <v>218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1:46" ht="18">
      <c r="A123" s="22">
        <v>771</v>
      </c>
      <c r="B123" s="21" t="s">
        <v>127</v>
      </c>
      <c r="C123" s="12">
        <v>200</v>
      </c>
      <c r="D123" s="17">
        <v>1514.4</v>
      </c>
      <c r="E123" s="18">
        <v>60</v>
      </c>
      <c r="F123" s="17">
        <v>3</v>
      </c>
      <c r="G123" s="19">
        <f t="shared" si="6"/>
        <v>380</v>
      </c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1:46" ht="18">
      <c r="A124" s="22">
        <v>772</v>
      </c>
      <c r="B124" s="21" t="s">
        <v>128</v>
      </c>
      <c r="C124" s="12">
        <v>200</v>
      </c>
      <c r="D124" s="17">
        <v>1756.76</v>
      </c>
      <c r="E124" s="18">
        <v>74</v>
      </c>
      <c r="F124" s="17">
        <v>3</v>
      </c>
      <c r="G124" s="19">
        <f t="shared" si="6"/>
        <v>422</v>
      </c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1:46" ht="18">
      <c r="A125" s="22">
        <v>773</v>
      </c>
      <c r="B125" s="21" t="s">
        <v>129</v>
      </c>
      <c r="C125" s="12">
        <v>200</v>
      </c>
      <c r="D125" s="17">
        <v>3560.88</v>
      </c>
      <c r="E125" s="18">
        <v>148</v>
      </c>
      <c r="F125" s="17">
        <v>3</v>
      </c>
      <c r="G125" s="19">
        <f t="shared" si="6"/>
        <v>644</v>
      </c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1:46" ht="18">
      <c r="A126" s="16">
        <v>767</v>
      </c>
      <c r="B126" s="21" t="s">
        <v>130</v>
      </c>
      <c r="C126" s="12">
        <v>200</v>
      </c>
      <c r="D126" s="17">
        <v>7690.32</v>
      </c>
      <c r="E126" s="18">
        <v>132</v>
      </c>
      <c r="F126" s="17">
        <v>3</v>
      </c>
      <c r="G126" s="19">
        <f t="shared" si="6"/>
        <v>596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1:46" ht="18">
      <c r="A127" s="22">
        <v>775</v>
      </c>
      <c r="B127" s="21" t="s">
        <v>131</v>
      </c>
      <c r="C127" s="12">
        <v>200</v>
      </c>
      <c r="D127" s="17">
        <v>8289.68</v>
      </c>
      <c r="E127" s="18">
        <v>262</v>
      </c>
      <c r="F127" s="17">
        <v>3</v>
      </c>
      <c r="G127" s="19">
        <f t="shared" ref="G127:G132" si="7">(+E127*F127)+C127</f>
        <v>986</v>
      </c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1:46" ht="18">
      <c r="A128" s="22">
        <v>782</v>
      </c>
      <c r="B128" s="21" t="s">
        <v>132</v>
      </c>
      <c r="C128" s="12">
        <v>200</v>
      </c>
      <c r="D128" s="17">
        <v>2947.84</v>
      </c>
      <c r="E128" s="18">
        <v>112</v>
      </c>
      <c r="F128" s="17">
        <v>3</v>
      </c>
      <c r="G128" s="19">
        <f t="shared" si="7"/>
        <v>536</v>
      </c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1:46" ht="18">
      <c r="A129" s="22">
        <v>783</v>
      </c>
      <c r="B129" s="21" t="s">
        <v>133</v>
      </c>
      <c r="C129" s="12">
        <v>200</v>
      </c>
      <c r="D129" s="17">
        <v>2981.56</v>
      </c>
      <c r="E129" s="18">
        <v>262</v>
      </c>
      <c r="F129" s="17">
        <v>3</v>
      </c>
      <c r="G129" s="19">
        <f t="shared" si="7"/>
        <v>986</v>
      </c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  <row r="130" spans="1:46" ht="18">
      <c r="A130" s="22">
        <v>784</v>
      </c>
      <c r="B130" s="21" t="s">
        <v>134</v>
      </c>
      <c r="C130" s="12">
        <v>200</v>
      </c>
      <c r="D130" s="17">
        <v>2403</v>
      </c>
      <c r="E130" s="18">
        <v>54</v>
      </c>
      <c r="F130" s="17">
        <v>3</v>
      </c>
      <c r="G130" s="19">
        <f t="shared" si="7"/>
        <v>362</v>
      </c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</row>
    <row r="131" spans="1:46" ht="18">
      <c r="A131" s="22">
        <v>785</v>
      </c>
      <c r="B131" s="21" t="s">
        <v>135</v>
      </c>
      <c r="C131" s="12">
        <v>200</v>
      </c>
      <c r="D131" s="17">
        <v>943.5</v>
      </c>
      <c r="E131" s="18">
        <v>15</v>
      </c>
      <c r="F131" s="17">
        <v>3</v>
      </c>
      <c r="G131" s="19">
        <f t="shared" si="7"/>
        <v>245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1:46" ht="18">
      <c r="A132" s="22">
        <v>786</v>
      </c>
      <c r="B132" s="21" t="s">
        <v>136</v>
      </c>
      <c r="C132" s="12">
        <v>200</v>
      </c>
      <c r="D132" s="17">
        <v>2965.16</v>
      </c>
      <c r="E132" s="18">
        <v>46</v>
      </c>
      <c r="F132" s="17">
        <v>3</v>
      </c>
      <c r="G132" s="19">
        <f t="shared" si="7"/>
        <v>338</v>
      </c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1:46" ht="18">
      <c r="A133" s="22">
        <v>787</v>
      </c>
      <c r="B133" s="21" t="s">
        <v>137</v>
      </c>
      <c r="C133" s="12"/>
      <c r="D133" s="17"/>
      <c r="E133" s="18"/>
      <c r="F133" s="17"/>
      <c r="G133" s="19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1:46" ht="18">
      <c r="A134" s="22">
        <v>788</v>
      </c>
      <c r="B134" s="21" t="s">
        <v>138</v>
      </c>
      <c r="C134" s="12">
        <v>200</v>
      </c>
      <c r="D134" s="17">
        <v>10151.040000000001</v>
      </c>
      <c r="E134" s="18">
        <v>136</v>
      </c>
      <c r="F134" s="17">
        <v>3</v>
      </c>
      <c r="G134" s="19">
        <f t="shared" ref="G134:G144" si="8">(+E134*F134)+C134</f>
        <v>608</v>
      </c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1:46" ht="18">
      <c r="A135" s="22">
        <v>789</v>
      </c>
      <c r="B135" s="21" t="s">
        <v>139</v>
      </c>
      <c r="C135" s="12">
        <v>200</v>
      </c>
      <c r="D135" s="17">
        <v>14503.04</v>
      </c>
      <c r="E135" s="18">
        <v>136</v>
      </c>
      <c r="F135" s="17">
        <v>3</v>
      </c>
      <c r="G135" s="19">
        <f t="shared" si="8"/>
        <v>608</v>
      </c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1:46" ht="18">
      <c r="A136" s="22">
        <v>790</v>
      </c>
      <c r="B136" s="31" t="s">
        <v>140</v>
      </c>
      <c r="C136" s="12">
        <v>200</v>
      </c>
      <c r="D136" s="17"/>
      <c r="E136" s="18"/>
      <c r="F136" s="17">
        <v>3</v>
      </c>
      <c r="G136" s="19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1:46" ht="18">
      <c r="A137" s="22">
        <v>791</v>
      </c>
      <c r="B137" s="21" t="s">
        <v>141</v>
      </c>
      <c r="C137" s="12">
        <v>200</v>
      </c>
      <c r="D137" s="17">
        <v>6789.6</v>
      </c>
      <c r="E137" s="18">
        <v>20</v>
      </c>
      <c r="F137" s="17">
        <v>3</v>
      </c>
      <c r="G137" s="19">
        <f t="shared" si="8"/>
        <v>260</v>
      </c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1:46" ht="18">
      <c r="A138" s="22">
        <v>792</v>
      </c>
      <c r="B138" s="21" t="s">
        <v>142</v>
      </c>
      <c r="C138" s="12">
        <v>200</v>
      </c>
      <c r="D138" s="17">
        <v>4749.8</v>
      </c>
      <c r="E138" s="18">
        <v>22</v>
      </c>
      <c r="F138" s="17">
        <v>3</v>
      </c>
      <c r="G138" s="19">
        <f t="shared" si="8"/>
        <v>266</v>
      </c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1:46" ht="18">
      <c r="A139" s="22">
        <v>793</v>
      </c>
      <c r="B139" s="21" t="s">
        <v>143</v>
      </c>
      <c r="C139" s="12">
        <v>200</v>
      </c>
      <c r="D139" s="17">
        <v>2878.92</v>
      </c>
      <c r="E139" s="18">
        <v>22</v>
      </c>
      <c r="F139" s="17">
        <v>3</v>
      </c>
      <c r="G139" s="19">
        <f t="shared" si="8"/>
        <v>266</v>
      </c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1:46" ht="18">
      <c r="A140" s="22">
        <v>794</v>
      </c>
      <c r="B140" s="21" t="s">
        <v>144</v>
      </c>
      <c r="C140" s="12">
        <v>200</v>
      </c>
      <c r="D140" s="17">
        <v>3644.08</v>
      </c>
      <c r="E140" s="18">
        <v>41</v>
      </c>
      <c r="F140" s="17">
        <v>3</v>
      </c>
      <c r="G140" s="19">
        <f t="shared" si="8"/>
        <v>323</v>
      </c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1:46" ht="18">
      <c r="A141" s="22">
        <v>796</v>
      </c>
      <c r="B141" s="21" t="s">
        <v>145</v>
      </c>
      <c r="C141" s="12">
        <v>200</v>
      </c>
      <c r="D141" s="17">
        <v>1789.92</v>
      </c>
      <c r="E141" s="18">
        <v>36</v>
      </c>
      <c r="F141" s="17">
        <v>3</v>
      </c>
      <c r="G141" s="19">
        <f t="shared" si="8"/>
        <v>308</v>
      </c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1:46" ht="18">
      <c r="A142" s="22">
        <v>797</v>
      </c>
      <c r="B142" s="21" t="s">
        <v>146</v>
      </c>
      <c r="C142" s="12">
        <v>200</v>
      </c>
      <c r="D142" s="17">
        <v>8487</v>
      </c>
      <c r="E142" s="18">
        <v>69</v>
      </c>
      <c r="F142" s="17">
        <v>3</v>
      </c>
      <c r="G142" s="19">
        <f t="shared" si="8"/>
        <v>407</v>
      </c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1:46" ht="18">
      <c r="A143" s="22">
        <v>798</v>
      </c>
      <c r="B143" s="21" t="s">
        <v>147</v>
      </c>
      <c r="C143" s="12">
        <v>200</v>
      </c>
      <c r="D143" s="17">
        <v>19803</v>
      </c>
      <c r="E143" s="18">
        <v>69</v>
      </c>
      <c r="F143" s="17">
        <v>3</v>
      </c>
      <c r="G143" s="19">
        <f t="shared" si="8"/>
        <v>407</v>
      </c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1:46" ht="18">
      <c r="A144" s="32">
        <v>799</v>
      </c>
      <c r="B144" s="15" t="s">
        <v>148</v>
      </c>
      <c r="C144" s="12">
        <v>200</v>
      </c>
      <c r="D144" s="17">
        <v>2893</v>
      </c>
      <c r="E144" s="18">
        <v>11</v>
      </c>
      <c r="F144" s="17">
        <v>3</v>
      </c>
      <c r="G144" s="19">
        <f t="shared" si="8"/>
        <v>233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1:46" ht="18">
      <c r="A145" s="22"/>
      <c r="B145" s="20" t="s">
        <v>149</v>
      </c>
      <c r="C145" s="33">
        <f>SUBTOTAL(9,C6:C144)</f>
        <v>21400</v>
      </c>
      <c r="D145" s="33">
        <f t="shared" ref="D145:G145" si="9">SUBTOTAL(9,D6:D144)</f>
        <v>14062889.760000002</v>
      </c>
      <c r="E145" s="49">
        <f t="shared" si="9"/>
        <v>72614</v>
      </c>
      <c r="F145" s="34"/>
      <c r="G145" s="19">
        <f t="shared" si="9"/>
        <v>81895.520000000004</v>
      </c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1:46" ht="18">
      <c r="A146" s="22"/>
      <c r="B146" s="35"/>
      <c r="C146" s="36"/>
      <c r="D146" s="36"/>
      <c r="E146" s="37"/>
      <c r="F146" s="35"/>
      <c r="G146" s="3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</row>
    <row r="147" spans="1:46" ht="18">
      <c r="A147" s="39">
        <f>COUNTIF(A6:A141,"&gt;0")</f>
        <v>136</v>
      </c>
      <c r="B147" s="38" t="s">
        <v>150</v>
      </c>
      <c r="C147" s="40"/>
      <c r="D147" s="41">
        <f>14063232.56-240-102.8</f>
        <v>14062889.76</v>
      </c>
      <c r="E147" s="42">
        <f>72621-6-1</f>
        <v>72614</v>
      </c>
      <c r="F147" s="43"/>
      <c r="G147" s="40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1:46" ht="18">
      <c r="A148" s="38"/>
      <c r="B148" s="38"/>
      <c r="C148" s="40"/>
      <c r="D148" s="44">
        <f>D145-D147</f>
        <v>0</v>
      </c>
      <c r="E148" s="45">
        <f>E145-E147</f>
        <v>0</v>
      </c>
      <c r="F148" s="46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</row>
    <row r="149" spans="1:46" ht="15.75"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</row>
    <row r="150" spans="1:46" ht="15.75"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</row>
    <row r="151" spans="1:46" ht="15.75">
      <c r="D151" s="47"/>
      <c r="E151" s="48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</row>
    <row r="152" spans="1:46" ht="15.75"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</row>
    <row r="153" spans="1:46" ht="15.75"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</row>
    <row r="154" spans="1:46" ht="15.75"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</row>
    <row r="155" spans="1:46" ht="15.75"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1:46" ht="15.75"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</row>
    <row r="157" spans="1:46" ht="15.75"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</row>
    <row r="158" spans="1:46" ht="15.75"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</row>
    <row r="159" spans="1:46" ht="15.75"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1:46" ht="15.75"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10:46" ht="15.75"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</row>
    <row r="162" spans="10:46" ht="15.75"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</row>
    <row r="163" spans="10:46" ht="15.75"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</row>
    <row r="164" spans="10:46" ht="15.75"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</row>
    <row r="165" spans="10:46" ht="15.75"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10:46" ht="15.75"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</row>
    <row r="167" spans="10:46" ht="15.75"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</row>
    <row r="168" spans="10:46" ht="15.75"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</row>
    <row r="169" spans="10:46" ht="15.75"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</row>
    <row r="170" spans="10:46" ht="15.75"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</row>
    <row r="171" spans="10:46" ht="15.75"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10:46" ht="15.75"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10:46" ht="15.75"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</row>
    <row r="174" spans="10:46" ht="15.75"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</row>
    <row r="175" spans="10:46" ht="15.75"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</row>
    <row r="176" spans="10:46" ht="15.75"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</row>
    <row r="177" spans="10:46" ht="15.75"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</row>
    <row r="178" spans="10:46" ht="15.75"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</row>
    <row r="179" spans="10:46" ht="15.75"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</row>
    <row r="180" spans="10:46" ht="15.75"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</row>
    <row r="181" spans="10:46" ht="15.75"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</row>
    <row r="182" spans="10:46" ht="15.75"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</row>
    <row r="183" spans="10:46" ht="15.75"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</row>
    <row r="184" spans="10:46" ht="15.75"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</row>
    <row r="185" spans="10:46" ht="15.75"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6" spans="10:46" ht="15.75"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</row>
    <row r="187" spans="10:46" ht="15.75"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</row>
    <row r="188" spans="10:46" ht="15.75"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</row>
    <row r="189" spans="10:46" ht="15.75"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10:46" ht="15.75"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</row>
    <row r="191" spans="10:46" ht="15.75"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</row>
    <row r="192" spans="10:46" ht="15.75"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</row>
    <row r="193" spans="10:46" ht="15.75"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</row>
    <row r="194" spans="10:46" ht="15.75"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</row>
    <row r="195" spans="10:46" ht="15.75"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</row>
    <row r="196" spans="10:46" ht="15.75"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</row>
    <row r="197" spans="10:46" ht="15.75"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</row>
    <row r="198" spans="10:46" ht="15.75"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</row>
    <row r="199" spans="10:46" ht="15.75"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</row>
    <row r="200" spans="10:46" ht="15.75"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</row>
    <row r="201" spans="10:46" ht="15.75"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</row>
    <row r="202" spans="10:46" ht="15.75"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</row>
    <row r="203" spans="10:46" ht="15.75"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</row>
    <row r="204" spans="10:46" ht="15.75"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</row>
    <row r="205" spans="10:46" ht="15.75"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</row>
    <row r="206" spans="10:46" ht="15.75"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</row>
    <row r="207" spans="10:46" ht="15.75"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</row>
    <row r="208" spans="10:46" ht="15.75"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</row>
    <row r="209" spans="10:46" ht="15.75"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</row>
    <row r="210" spans="10:46" ht="15.75"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</row>
    <row r="211" spans="10:46" ht="15.75"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</row>
    <row r="212" spans="10:46" ht="15.75"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</row>
    <row r="213" spans="10:46" ht="15.75"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</row>
    <row r="214" spans="10:46" ht="15.75"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</row>
    <row r="215" spans="10:46" ht="15.75"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</row>
    <row r="216" spans="10:46" ht="15.75"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</row>
    <row r="217" spans="10:46" ht="15.75"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</row>
    <row r="218" spans="10:46" ht="15.75"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</row>
    <row r="219" spans="10:46" ht="15.75"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</row>
    <row r="220" spans="10:46" ht="15.75"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</row>
    <row r="221" spans="10:46" ht="15.75"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</row>
    <row r="222" spans="10:46" ht="15.75"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</row>
    <row r="223" spans="10:46" ht="15.75"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10:46" ht="15.75"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10:46" ht="15.75"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10:46" ht="15.75"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</row>
    <row r="227" spans="10:46" ht="15.75"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</row>
    <row r="228" spans="10:46" ht="15.75"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</row>
    <row r="229" spans="10:46" ht="15.75"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</row>
    <row r="230" spans="10:46" ht="15.75"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</row>
    <row r="231" spans="10:46" ht="15.75"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</row>
    <row r="232" spans="10:46" ht="15.75"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</row>
    <row r="233" spans="10:46" ht="15.75"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</row>
    <row r="234" spans="10:46" ht="15.75"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</row>
    <row r="235" spans="10:46" ht="15.75"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</row>
    <row r="236" spans="10:46" ht="15.75"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</row>
    <row r="237" spans="10:46" ht="15.75"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</row>
    <row r="238" spans="10:46" ht="15.75"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</row>
    <row r="239" spans="10:46" ht="15.75"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</row>
    <row r="240" spans="10:46" ht="15.75"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</row>
    <row r="241" spans="10:46" ht="15.75"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</row>
    <row r="242" spans="10:46" ht="15.75"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</row>
    <row r="243" spans="10:46" ht="15.75"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</row>
    <row r="244" spans="10:46" ht="15.75"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</row>
    <row r="245" spans="10:46" ht="15.75"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</row>
    <row r="246" spans="10:46" ht="15.75"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</row>
    <row r="247" spans="10:46" ht="15.75"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</row>
    <row r="248" spans="10:46" ht="15.75"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</row>
    <row r="249" spans="10:46" ht="15.75"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</row>
    <row r="250" spans="10:46" ht="15.75"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</row>
    <row r="251" spans="10:46" ht="15.75"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</row>
    <row r="252" spans="10:46" ht="15.75"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</row>
    <row r="253" spans="10:46" ht="15.75"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</row>
    <row r="254" spans="10:46" ht="15.75"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</row>
    <row r="255" spans="10:46" ht="15.75"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</row>
    <row r="256" spans="10:46" ht="15.75"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</row>
    <row r="257" spans="10:46" ht="15.75"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</row>
    <row r="258" spans="10:46" ht="15.75"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</row>
    <row r="259" spans="10:46" ht="15.75"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</row>
    <row r="260" spans="10:46" ht="15.75"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</row>
    <row r="261" spans="10:46" ht="15.75"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</row>
    <row r="262" spans="10:46" ht="15.75"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</row>
    <row r="263" spans="10:46" ht="15.75"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</row>
    <row r="264" spans="10:46" ht="15.75"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</row>
    <row r="265" spans="10:46" ht="15.75"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</row>
    <row r="266" spans="10:46" ht="15.75"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</row>
    <row r="267" spans="10:46" ht="15.75"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</row>
    <row r="268" spans="10:46" ht="15.75"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</row>
    <row r="269" spans="10:46" ht="15.75"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</row>
    <row r="270" spans="10:46" ht="15.75"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</row>
    <row r="271" spans="10:46" ht="15.75"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</row>
    <row r="272" spans="10:46" ht="15.75"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</row>
    <row r="273" spans="10:46" ht="15.75"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</row>
    <row r="274" spans="10:46" ht="15.75"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</row>
    <row r="275" spans="10:46" ht="15.75"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</row>
    <row r="276" spans="10:46" ht="15.75"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</row>
    <row r="277" spans="10:46" ht="15.75"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</row>
    <row r="278" spans="10:46" ht="15.75"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</row>
    <row r="279" spans="10:46" ht="15.75"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</row>
    <row r="280" spans="10:46" ht="15.75"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</row>
    <row r="281" spans="10:46" ht="15.75"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</row>
    <row r="282" spans="10:46" ht="15.75"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</row>
    <row r="283" spans="10:46" ht="15.75"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</row>
    <row r="284" spans="10:46" ht="15.75"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</row>
    <row r="285" spans="10:46" ht="15.75"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</row>
    <row r="286" spans="10:46" ht="15.75"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</row>
    <row r="287" spans="10:46" ht="15.75"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</row>
    <row r="288" spans="10:46" ht="15.75"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</row>
    <row r="289" spans="10:46" ht="15.75"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</row>
    <row r="290" spans="10:46" ht="15.75"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</row>
    <row r="291" spans="10:46" ht="15.75"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</row>
    <row r="292" spans="10:46" ht="15.75"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</row>
    <row r="293" spans="10:46" ht="15.75"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</row>
    <row r="294" spans="10:46" ht="15.75"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</row>
    <row r="295" spans="10:46" ht="15.75"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</row>
    <row r="296" spans="10:46" ht="15.75"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</row>
    <row r="297" spans="10:46" ht="15.75"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</row>
    <row r="298" spans="10:46" ht="15.75"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</row>
    <row r="299" spans="10:46" ht="15.75"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</row>
    <row r="300" spans="10:46" ht="15.75"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</row>
    <row r="301" spans="10:46" ht="15.75"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</row>
    <row r="302" spans="10:46" ht="15.75"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</row>
    <row r="303" spans="10:46" ht="15.75"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</row>
    <row r="304" spans="10:46" ht="15.75"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</row>
    <row r="305" spans="10:46" ht="15.75"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</row>
    <row r="306" spans="10:46" ht="15.75"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</row>
    <row r="307" spans="10:46" ht="15.75"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</row>
    <row r="308" spans="10:46" ht="15.75"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</row>
    <row r="309" spans="10:46" ht="15.75"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</row>
    <row r="310" spans="10:46" ht="15.75"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</row>
    <row r="311" spans="10:46" ht="15.75"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</row>
    <row r="312" spans="10:46" ht="15.75"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</row>
    <row r="313" spans="10:46" ht="15.75"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</row>
    <row r="314" spans="10:46" ht="15.75"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</row>
    <row r="315" spans="10:46" ht="15.75"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</row>
    <row r="316" spans="10:46" ht="15.75"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</row>
    <row r="317" spans="10:46" ht="15.75"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</row>
    <row r="318" spans="10:46" ht="15.75"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</row>
    <row r="319" spans="10:46" ht="15.75"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</row>
    <row r="320" spans="10:46" ht="15.75"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</row>
    <row r="321" spans="10:46" ht="15.75"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</row>
    <row r="322" spans="10:46" ht="15.75"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</row>
    <row r="323" spans="10:46" ht="15.75"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</row>
    <row r="324" spans="10:46" ht="15.75"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</row>
    <row r="325" spans="10:46" ht="15.75"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</row>
    <row r="326" spans="10:46" ht="15.75"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</row>
    <row r="327" spans="10:46" ht="15.75"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</row>
    <row r="328" spans="10:46" ht="15.75"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</row>
    <row r="329" spans="10:46" ht="15.75"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</row>
    <row r="330" spans="10:46" ht="15.75"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</row>
    <row r="331" spans="10:46" ht="15.75"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</row>
    <row r="332" spans="10:46" ht="15.75"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</row>
    <row r="333" spans="10:46" ht="15.75"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</row>
    <row r="334" spans="10:46" ht="15.75"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</row>
    <row r="335" spans="10:46" ht="15.75"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</row>
    <row r="336" spans="10:46" ht="15.75"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</row>
    <row r="337" spans="10:46" ht="15.75"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</row>
    <row r="338" spans="10:46" ht="15.75"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</row>
    <row r="339" spans="10:46" ht="15.75"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</row>
    <row r="340" spans="10:46" ht="15.75"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</row>
    <row r="341" spans="10:46" ht="15.75"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</row>
    <row r="342" spans="10:46" ht="15.75"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</row>
    <row r="343" spans="10:46" ht="15.75"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</row>
    <row r="344" spans="10:46" ht="15.75"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</row>
    <row r="345" spans="10:46" ht="15.75"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</row>
    <row r="346" spans="10:46" ht="15.75"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</row>
    <row r="347" spans="10:46" ht="15.75"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</row>
    <row r="348" spans="10:46" ht="15.75"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</row>
    <row r="349" spans="10:46" ht="15.75"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</row>
    <row r="350" spans="10:46" ht="15.75"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</row>
    <row r="351" spans="10:46" ht="15.75"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</row>
    <row r="352" spans="10:46" ht="15.75"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</row>
    <row r="353" spans="10:46" ht="15.75"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</row>
    <row r="354" spans="10:46" ht="15.75"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</row>
    <row r="355" spans="10:46" ht="15.75"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</row>
    <row r="356" spans="10:46" ht="15.75"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</row>
    <row r="357" spans="10:46" ht="15.75"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</row>
    <row r="358" spans="10:46" ht="15.75"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</row>
  </sheetData>
  <autoFilter ref="A4:G144"/>
  <pageMargins left="0.17" right="0.16" top="0.28999999999999998" bottom="0.31" header="0.16" footer="0.17"/>
  <pageSetup scale="65" fitToHeight="5" orientation="portrait" r:id="rId1"/>
  <headerFooter alignWithMargins="0">
    <oddHeader>&amp;LTulare County Auditor-Controller - Property Tax Accounting&amp;R&amp;P</oddHeader>
    <oddFooter>&amp;L&amp;Z&amp;F&amp;R&amp;D&amp;T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16.17</vt:lpstr>
      <vt:lpstr>'SCHEDULE 16.17'!Print_Titles</vt:lpstr>
    </vt:vector>
  </TitlesOfParts>
  <Company>County of Tulare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A Kernek</dc:creator>
  <cp:lastModifiedBy>Kris A Kernek</cp:lastModifiedBy>
  <cp:lastPrinted>2017-08-14T19:08:06Z</cp:lastPrinted>
  <dcterms:created xsi:type="dcterms:W3CDTF">2017-08-14T18:47:16Z</dcterms:created>
  <dcterms:modified xsi:type="dcterms:W3CDTF">2017-08-14T19:15:00Z</dcterms:modified>
</cp:coreProperties>
</file>