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axes\Sp Asmt. DirChrgs. Sp Taxes\#DirChg17.18\Accounting\"/>
    </mc:Choice>
  </mc:AlternateContent>
  <bookViews>
    <workbookView xWindow="0" yWindow="0" windowWidth="25200" windowHeight="12570"/>
  </bookViews>
  <sheets>
    <sheet name="SCHEDULE 17.18" sheetId="1" r:id="rId1"/>
  </sheets>
  <definedNames>
    <definedName name="_xlnm.Print_Area" localSheetId="0">'SCHEDULE 17.18'!$A$1:$G$154</definedName>
    <definedName name="_xlnm.Print_Titles" localSheetId="0">'SCHEDULE 17.18'!$4:$5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C151" i="1"/>
  <c r="A153" i="1" l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1" i="1"/>
  <c r="G110" i="1"/>
  <c r="G109" i="1"/>
  <c r="G108" i="1"/>
  <c r="G107" i="1"/>
  <c r="F106" i="1"/>
  <c r="G106" i="1" s="1"/>
  <c r="G105" i="1"/>
  <c r="F104" i="1"/>
  <c r="G104" i="1" s="1"/>
  <c r="G103" i="1"/>
  <c r="G102" i="1"/>
  <c r="G101" i="1"/>
  <c r="G100" i="1"/>
  <c r="G99" i="1"/>
  <c r="G98" i="1"/>
  <c r="G97" i="1"/>
  <c r="G95" i="1"/>
  <c r="G94" i="1"/>
  <c r="G93" i="1"/>
  <c r="G92" i="1"/>
  <c r="G91" i="1"/>
  <c r="G90" i="1"/>
  <c r="G89" i="1"/>
  <c r="G88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E54" i="1"/>
  <c r="G54" i="1" s="1"/>
  <c r="D54" i="1"/>
  <c r="E53" i="1"/>
  <c r="D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7" i="1"/>
  <c r="G16" i="1"/>
  <c r="G13" i="1"/>
  <c r="G12" i="1"/>
  <c r="G11" i="1"/>
  <c r="G10" i="1"/>
  <c r="G9" i="1"/>
  <c r="G8" i="1"/>
  <c r="G7" i="1"/>
  <c r="A1" i="1"/>
  <c r="E151" i="1" l="1"/>
  <c r="E154" i="1" s="1"/>
  <c r="D151" i="1"/>
  <c r="D154" i="1" s="1"/>
  <c r="G53" i="1"/>
  <c r="G151" i="1" s="1"/>
</calcChain>
</file>

<file path=xl/sharedStrings.xml><?xml version="1.0" encoding="utf-8"?>
<sst xmlns="http://schemas.openxmlformats.org/spreadsheetml/2006/main" count="157" uniqueCount="157">
  <si>
    <t>NEW AGENCIES ADDED</t>
  </si>
  <si>
    <t>Differences</t>
  </si>
  <si>
    <t xml:space="preserve">2017/18 Direct Charges </t>
  </si>
  <si>
    <t>Report Charge</t>
  </si>
  <si>
    <t>Direct Charge Total</t>
  </si>
  <si>
    <t># of Assessments</t>
  </si>
  <si>
    <t>Charge per Asmt</t>
  </si>
  <si>
    <t>Total Charges</t>
  </si>
  <si>
    <t>NUMBER</t>
  </si>
  <si>
    <t xml:space="preserve">DIRECT CHARGE NAME </t>
  </si>
  <si>
    <t>sent</t>
  </si>
  <si>
    <t>CITY OF DINUBA  NEBRASKA PARK L&amp;L</t>
  </si>
  <si>
    <t>CITY OF DINUBA  PARKSIDE-MUIRFIELD L&amp;L</t>
  </si>
  <si>
    <t>CITY OF DINUBA  VISCAYA L&amp;L</t>
  </si>
  <si>
    <t>CITY OF DINUBA  PARKSIDE VILLAGE L&amp;L</t>
  </si>
  <si>
    <t>CITY OF DINUBA DOWNTOWN ASSMT DIST</t>
  </si>
  <si>
    <t>CITY OF DINUBA FINANCE DIST</t>
  </si>
  <si>
    <t xml:space="preserve">CITY OF DINUBA L &amp; L </t>
  </si>
  <si>
    <t>CITY OF EXETER     WEED ABATEMENT Non Teeter</t>
  </si>
  <si>
    <t>CITY OF EXETER     BLDG &amp; LOT CLR - Non Teeter</t>
  </si>
  <si>
    <t>CITY OF EXETER     L &amp; L 91-01</t>
  </si>
  <si>
    <t>CITY OF EXETER     NUISANCE ABATEMENT</t>
  </si>
  <si>
    <t>CITY OF FARMERSVILLE     CURB &amp; GUTTER Non T</t>
  </si>
  <si>
    <t>CITY OF FARMERSVILLE     WEED ABATEMENT Non T</t>
  </si>
  <si>
    <t xml:space="preserve">CITY OF FARMERSVILLE     L &amp; L </t>
  </si>
  <si>
    <t>CITY OF LINDSAY       L &amp; L 92-01</t>
  </si>
  <si>
    <t>CITY OF LINDSAY       L &amp; L 96-01</t>
  </si>
  <si>
    <t>CITY OF LINDSAY       WEED ABATEMENT</t>
  </si>
  <si>
    <t>CITY OF LINDSAY       L &amp; L 01-01</t>
  </si>
  <si>
    <t>CITY OF LINDSAY       L &amp; L 02-01</t>
  </si>
  <si>
    <t>CITY OF LINDSAY       L &amp; L 02-02</t>
  </si>
  <si>
    <t>CITY OF LINDSAY       L &amp; L 07-01</t>
  </si>
  <si>
    <t>CITY OF LINDSAY       L &amp; L 07-02</t>
  </si>
  <si>
    <t>CITY OF LINDSAY       L &amp; L 09-01</t>
  </si>
  <si>
    <t>CITY OF LINDSAY       L &amp; L 11-01</t>
  </si>
  <si>
    <t>CITY OF PORTERVILLE SEWER</t>
  </si>
  <si>
    <t>CITY OF PVLE  WEED ABATEMENT new # in 04 for NT</t>
  </si>
  <si>
    <t>CITY OF PORTERVILLE     L &amp; L</t>
  </si>
  <si>
    <t>CITY OF PORTERVILLE   CITY SERVICES</t>
  </si>
  <si>
    <t>CITY OF PORTERVILLE DEVELOPMENT FEE</t>
  </si>
  <si>
    <t>CITY OF PORTERVILLE MISC FEE</t>
  </si>
  <si>
    <t>CITY OF PORTERVILLE UTIL</t>
  </si>
  <si>
    <t>CITY OF TULARE     PUBLIC WORKS IMPROVEMENT/ 10-01</t>
  </si>
  <si>
    <t>CITY OF TULARE     L &amp; L 05-ALL</t>
  </si>
  <si>
    <t>CITY OF TULARE     PBID</t>
  </si>
  <si>
    <t>CITY OF TULARE     L &amp; L 89-ALL</t>
  </si>
  <si>
    <t xml:space="preserve">CITY OF TULARE     L &amp; L 07-01 </t>
  </si>
  <si>
    <t>CITY OF TULARE     L &amp; L 90-01</t>
  </si>
  <si>
    <t>CITY OF TULARE     L &amp; L 91-01</t>
  </si>
  <si>
    <t>CITY OF TULARE     L &amp; L 93-01</t>
  </si>
  <si>
    <t>CITY OF TULARE     L &amp; L 00-01</t>
  </si>
  <si>
    <t>CITY OF TULARE     L &amp; L 01-01</t>
  </si>
  <si>
    <t>CITY OF TULARE     L &amp; L 03-01</t>
  </si>
  <si>
    <t>CITY OF TULARE     L &amp; L 03-02</t>
  </si>
  <si>
    <t>CITY OF TULARE     WEED ABATEMENT POST 04 NT</t>
  </si>
  <si>
    <t>CITY OF TULARE     BUILDING ABATEMENT POST 04 NT</t>
  </si>
  <si>
    <t>CITY OF VISALIA     CURB &amp; GUTTER</t>
  </si>
  <si>
    <t>CITY OF VISALIA     SEWER MT</t>
  </si>
  <si>
    <t>CITY OF VISALIA     DEL REFUSE</t>
  </si>
  <si>
    <t>CITY OF VISALIA     IMPROVNT DIST</t>
  </si>
  <si>
    <t>CITY OF VISALIA     BUILDING ABATEMENT</t>
  </si>
  <si>
    <t>CITY OF VISALIA     NE SPECIAL SERV</t>
  </si>
  <si>
    <t>CITY OF VISALIA     L &amp; L</t>
  </si>
  <si>
    <t>CITY OF VISALIA     LOS RIOS-1915 ACT Bond</t>
  </si>
  <si>
    <t>CITY OF VISALIA     PARKING LIEU</t>
  </si>
  <si>
    <t>CITY OF VISALIA     BUSINESS INCENTIVE</t>
  </si>
  <si>
    <t>CITY OF VISALIA     WEED ABATEMENT POST 04 NT</t>
  </si>
  <si>
    <t>CITY OF VISALIA     L &amp; L PARK DIST</t>
  </si>
  <si>
    <t>CITY OF VISALIA     VILLAGE WEST ROAD</t>
  </si>
  <si>
    <t>CITY OF VISALIA     ORCHARD WALK</t>
  </si>
  <si>
    <t>CITY OF VISALIA     OPEN SPACE</t>
  </si>
  <si>
    <t>CITY OF VISALIA     WATER ASSESSMENT</t>
  </si>
  <si>
    <t>CITY OF WOODLAKE     NUISANCE ABATEMENT NT</t>
  </si>
  <si>
    <t xml:space="preserve">CITY OF WOODLAKE     L &amp; L </t>
  </si>
  <si>
    <t>GOSHEN COMMUNITY SERVICE DISTRICT</t>
  </si>
  <si>
    <t>GOSHEN CSD L&amp;L</t>
  </si>
  <si>
    <t>NSF Additional Fee (Internal, No X's needed)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</si>
  <si>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</si>
  <si>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</si>
  <si>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</si>
  <si>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</si>
  <si>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</si>
  <si>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</si>
  <si>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</si>
  <si>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</si>
  <si>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</si>
  <si>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THREE RIVERS CSD     ID #1</t>
  </si>
  <si>
    <t>ALPAUGH CSD</t>
  </si>
  <si>
    <t>TULARE IRRIGATION DISTRICT</t>
  </si>
  <si>
    <t>TULARE LAKE DRAINAGE DISTRICT</t>
  </si>
  <si>
    <t>CITRUS PEST A</t>
  </si>
  <si>
    <t>CITRUS PEST B</t>
  </si>
  <si>
    <t>WOODLAKE FIRE DIST     FIRE BENEFIT ASMT</t>
  </si>
  <si>
    <t>ALTA IRRIGATION</t>
  </si>
  <si>
    <t>CONSOLIDATED IRRIGATION DISTRICT</t>
  </si>
  <si>
    <t>RICHGROVE CSD</t>
  </si>
  <si>
    <t>THREE RIVERS MEMORIAL DISTRICT</t>
  </si>
  <si>
    <t>TABLE GRAPE PEST &amp; DISEASE CONTROL</t>
  </si>
  <si>
    <t>SPRINGVILLE MEMORIAL DISTRICT</t>
  </si>
  <si>
    <t>DELTA VECTOR CONTROL DISTRICT</t>
  </si>
  <si>
    <t>LOCAL WILLIAMSON ACT AB1265</t>
  </si>
  <si>
    <t>PHFA CA PACE (EXETER)</t>
  </si>
  <si>
    <t>WESTERN RIVERSIDE COUNCIL OF GOVERNMENTS</t>
  </si>
  <si>
    <t>KENNEDY MEADOWS</t>
  </si>
  <si>
    <t>CALIFORNIA FIRST PACE</t>
  </si>
  <si>
    <t>CA OPEN PACE (CSCDA)</t>
  </si>
  <si>
    <t>CA MUNICIPAL PACE (CMFA)</t>
  </si>
  <si>
    <t>YGRENE (GSFA)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</si>
  <si>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</si>
  <si>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</si>
  <si>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</si>
  <si>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</si>
  <si>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</si>
  <si>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</si>
  <si>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</si>
  <si>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</si>
  <si>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</si>
  <si>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</si>
  <si>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</si>
  <si>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</si>
  <si>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</si>
  <si>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</si>
  <si>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</si>
  <si>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</si>
  <si>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WELLS TRACT DEL WTR CHG</t>
  </si>
  <si>
    <t>WELLS TRACT DEL SEWER CHG</t>
  </si>
  <si>
    <t>SEVILLE WATER</t>
  </si>
  <si>
    <t>TULARE COUNTY PENALTY ASSMT</t>
  </si>
  <si>
    <t>TULARE COUNTY SUBST BLDG</t>
  </si>
  <si>
    <t>TULARE COUNTY FIRE DEPT WEED ABATEMENT</t>
  </si>
  <si>
    <t>WOODVILLE PUD</t>
  </si>
  <si>
    <t>OROSI LAND &amp; LIGHT 92-01</t>
  </si>
  <si>
    <t>OROSI STORM  95-720</t>
  </si>
  <si>
    <t>OROSI STORM  98-722</t>
  </si>
  <si>
    <t>OROSI STORM  04-754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</si>
  <si>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</si>
  <si>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</si>
  <si>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</si>
  <si>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</si>
  <si>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</si>
  <si>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</si>
  <si>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VISALIA 05-759R ROAD</t>
  </si>
  <si>
    <t>VISALIA SDRAIN 07-792</t>
  </si>
  <si>
    <t>VISALIA ROAD IMPR 04-792R</t>
  </si>
  <si>
    <t>PVILLE ROAD IMPR 06-781R</t>
  </si>
  <si>
    <t>VISALIA ROAD IMPR 05-772R</t>
  </si>
  <si>
    <t>VISALIA SDRAIN 07-767</t>
  </si>
  <si>
    <t>VISALIA ROAD IMPR 07-767R</t>
  </si>
  <si>
    <t>GOSHEN 09-804R ROAD</t>
  </si>
  <si>
    <t>GOSHEN 12-804R ROAD</t>
  </si>
  <si>
    <t>VISALIA 13-792</t>
  </si>
  <si>
    <t>VISALIA 13-792R</t>
  </si>
  <si>
    <t>VISALIA 14-792R</t>
  </si>
  <si>
    <t>VISALIA 14-792 STORM</t>
  </si>
  <si>
    <t>TRAVER 14-830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</si>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</sst>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SWISS"/>
    </font>
    <font>
      <sz val="12"/>
      <name val="SWISS"/>
    </font>
    <font>
      <sz val="14"/>
      <color indexed="8"/>
      <name val="SWISS"/>
    </font>
    <font>
      <b/>
      <sz val="14"/>
      <color indexed="12"/>
      <name val="SWISS"/>
    </font>
    <font>
      <sz val="14"/>
      <color indexed="12"/>
      <name val="SWISS"/>
    </font>
    <font>
      <sz val="12"/>
      <color indexed="12"/>
      <name val="SWISS"/>
    </font>
    <font>
      <sz val="14"/>
      <name val="SWISS"/>
    </font>
    <font>
      <sz val="14"/>
      <color indexed="10"/>
      <name val="SWISS"/>
    </font>
    <font>
      <sz val="8"/>
      <color indexed="12"/>
      <name val="SWISS"/>
    </font>
    <font>
      <sz val="10"/>
      <name val="SWISS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darkGray"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0" fontId="1" fillId="2" borderId="0" xfId="0" applyFont="1" applyFill="1" applyAlignment="1"/>
    <xf numFmtId="3" fontId="1" fillId="0" borderId="0" xfId="0" applyNumberFormat="1" applyFont="1" applyAlignment="1"/>
    <xf numFmtId="0" fontId="0" fillId="0" borderId="0" xfId="0" applyFont="1" applyAlignme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4" fillId="4" borderId="5" xfId="0" applyNumberFormat="1" applyFont="1" applyFill="1" applyBorder="1" applyAlignment="1" applyProtection="1">
      <alignment horizontal="center"/>
      <protection locked="0"/>
    </xf>
    <xf numFmtId="3" fontId="4" fillId="4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/>
    <xf numFmtId="4" fontId="4" fillId="0" borderId="5" xfId="0" applyNumberFormat="1" applyFont="1" applyFill="1" applyBorder="1" applyAlignment="1" applyProtection="1">
      <alignment horizontal="center"/>
      <protection locked="0"/>
    </xf>
    <xf numFmtId="3" fontId="4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 applyProtection="1">
      <protection locked="0"/>
    </xf>
    <xf numFmtId="0" fontId="2" fillId="4" borderId="5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/>
    <xf numFmtId="0" fontId="6" fillId="0" borderId="5" xfId="0" applyFont="1" applyFill="1" applyBorder="1" applyAlignment="1"/>
    <xf numFmtId="0" fontId="1" fillId="0" borderId="0" xfId="0" applyNumberFormat="1" applyFont="1" applyFill="1" applyAlignment="1" applyProtection="1">
      <protection locked="0"/>
    </xf>
    <xf numFmtId="4" fontId="2" fillId="4" borderId="5" xfId="0" applyNumberFormat="1" applyFont="1" applyFill="1" applyBorder="1" applyAlignment="1" applyProtection="1">
      <protection locked="0"/>
    </xf>
    <xf numFmtId="0" fontId="2" fillId="7" borderId="5" xfId="0" applyFont="1" applyFill="1" applyBorder="1" applyAlignment="1"/>
    <xf numFmtId="0" fontId="2" fillId="8" borderId="5" xfId="0" applyFont="1" applyFill="1" applyBorder="1" applyAlignment="1"/>
    <xf numFmtId="0" fontId="2" fillId="9" borderId="5" xfId="0" applyFont="1" applyFill="1" applyBorder="1" applyAlignment="1"/>
    <xf numFmtId="4" fontId="4" fillId="4" borderId="5" xfId="0" applyNumberFormat="1" applyFont="1" applyFill="1" applyBorder="1" applyAlignment="1" applyProtection="1">
      <alignment horizontal="right"/>
    </xf>
    <xf numFmtId="39" fontId="4" fillId="0" borderId="5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center"/>
    </xf>
    <xf numFmtId="0" fontId="4" fillId="4" borderId="5" xfId="0" applyNumberFormat="1" applyFont="1" applyFill="1" applyBorder="1" applyAlignment="1" applyProtection="1">
      <alignment horizontal="center"/>
      <protection locked="0"/>
    </xf>
    <xf numFmtId="4" fontId="2" fillId="4" borderId="5" xfId="0" applyNumberFormat="1" applyFont="1" applyFill="1" applyBorder="1" applyAlignment="1" applyProtection="1"/>
    <xf numFmtId="0" fontId="5" fillId="4" borderId="6" xfId="0" applyFont="1" applyFill="1" applyBorder="1" applyAlignment="1"/>
    <xf numFmtId="4" fontId="5" fillId="4" borderId="6" xfId="0" applyNumberFormat="1" applyFont="1" applyFill="1" applyBorder="1" applyAlignment="1"/>
    <xf numFmtId="1" fontId="5" fillId="4" borderId="6" xfId="0" applyNumberFormat="1" applyFont="1" applyFill="1" applyBorder="1" applyAlignment="1"/>
    <xf numFmtId="0" fontId="5" fillId="4" borderId="0" xfId="0" applyFont="1" applyFill="1" applyAlignment="1"/>
    <xf numFmtId="0" fontId="2" fillId="0" borderId="0" xfId="0" applyFont="1" applyFill="1" applyBorder="1" applyAlignment="1">
      <alignment horizontal="center"/>
    </xf>
    <xf numFmtId="4" fontId="5" fillId="4" borderId="0" xfId="0" applyNumberFormat="1" applyFont="1" applyFill="1" applyAlignment="1"/>
    <xf numFmtId="4" fontId="4" fillId="4" borderId="0" xfId="0" applyNumberFormat="1" applyFont="1" applyFill="1" applyBorder="1" applyAlignment="1" applyProtection="1">
      <alignment horizontal="right"/>
      <protection locked="0"/>
    </xf>
    <xf numFmtId="3" fontId="4" fillId="4" borderId="0" xfId="0" applyNumberFormat="1" applyFont="1" applyFill="1" applyBorder="1" applyAlignment="1">
      <alignment horizontal="right"/>
    </xf>
    <xf numFmtId="0" fontId="8" fillId="4" borderId="0" xfId="0" applyFont="1" applyFill="1" applyAlignment="1"/>
    <xf numFmtId="4" fontId="7" fillId="4" borderId="7" xfId="0" applyNumberFormat="1" applyFont="1" applyFill="1" applyBorder="1" applyAlignment="1" applyProtection="1">
      <alignment horizontal="right"/>
      <protection locked="0"/>
    </xf>
    <xf numFmtId="3" fontId="7" fillId="4" borderId="7" xfId="0" applyNumberFormat="1" applyFont="1" applyFill="1" applyBorder="1" applyAlignment="1">
      <alignment horizontal="right"/>
    </xf>
    <xf numFmtId="0" fontId="9" fillId="0" borderId="0" xfId="0" applyNumberFormat="1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protection locked="0"/>
    </xf>
    <xf numFmtId="0" fontId="2" fillId="0" borderId="2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O155"/>
  <sheetViews>
    <sheetView tabSelected="1" showOutlineSymbols="0" zoomScale="85" zoomScaleNormal="85" workbookViewId="0">
      <pane xSplit="2" ySplit="6" topLeftCell="C7" activePane="bottomRight" state="frozen"/>
      <selection activeCell="B115" sqref="B115"/>
      <selection pane="topRight" activeCell="B115" sqref="B115"/>
      <selection pane="bottomLeft" activeCell="B115" sqref="B115"/>
      <selection pane="bottomRight" activeCell="A3" sqref="A3"/>
    </sheetView>
  </sheetViews>
  <sheetFormatPr defaultColWidth="9.6640625" defaultRowHeight="15"/>
  <cols>
    <col min="1" max="1" width="9.6640625" style="5" customWidth="1"/>
    <col min="2" max="2" width="52.88671875" style="5" customWidth="1"/>
    <col min="3" max="3" width="10.88671875" style="5" customWidth="1"/>
    <col min="4" max="4" width="16.21875" style="5" customWidth="1"/>
    <col min="5" max="5" width="11.33203125" style="5" customWidth="1"/>
    <col min="6" max="6" width="10.109375" style="5" customWidth="1"/>
    <col min="7" max="7" width="12.6640625" style="5" customWidth="1"/>
    <col min="8" max="9" width="15.6640625" style="5" customWidth="1"/>
    <col min="10" max="16384" width="9.6640625" style="5"/>
  </cols>
  <sheetData>
    <row r="1" spans="1:41" ht="18">
      <c r="A1" s="1" t="str">
        <f>"AGENCIES WITH DIRECT CHARGES ON TAX ROLL "&amp;LEFT(B3,7)</f>
        <v>AGENCIES WITH DIRECT CHARGES ON TAX ROLL 2017/18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8">
      <c r="A2" s="2"/>
      <c r="B2" s="6" t="s">
        <v>0</v>
      </c>
      <c r="C2" s="2"/>
      <c r="D2" s="7">
        <f>D154</f>
        <v>0</v>
      </c>
      <c r="E2" s="7">
        <f>E154</f>
        <v>0</v>
      </c>
      <c r="F2" s="8" t="s">
        <v>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8.75" thickBot="1">
      <c r="A3" s="4"/>
      <c r="B3" s="9" t="s">
        <v>2</v>
      </c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32.75" thickTop="1">
      <c r="A4" s="10"/>
      <c r="B4" s="10"/>
      <c r="C4" s="11" t="s">
        <v>3</v>
      </c>
      <c r="D4" s="11" t="s">
        <v>4</v>
      </c>
      <c r="E4" s="11" t="s">
        <v>5</v>
      </c>
      <c r="F4" s="11" t="s">
        <v>6</v>
      </c>
      <c r="G4" s="54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8.75" thickBot="1">
      <c r="A5" s="12" t="s">
        <v>8</v>
      </c>
      <c r="B5" s="12" t="s">
        <v>9</v>
      </c>
      <c r="C5" s="12"/>
      <c r="D5" s="12"/>
      <c r="E5" s="12"/>
      <c r="F5" s="12"/>
      <c r="G5" s="1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8.75" thickTop="1">
      <c r="A6" s="13"/>
      <c r="B6" s="14" t="s">
        <v>10</v>
      </c>
      <c r="C6" s="15"/>
      <c r="D6" s="16"/>
      <c r="E6" s="17"/>
      <c r="F6" s="15"/>
      <c r="G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8">
      <c r="A7" s="18">
        <v>500</v>
      </c>
      <c r="B7" s="19" t="s">
        <v>11</v>
      </c>
      <c r="C7" s="16">
        <v>200</v>
      </c>
      <c r="D7" s="20">
        <v>64366.720000000001</v>
      </c>
      <c r="E7" s="21">
        <v>364</v>
      </c>
      <c r="F7" s="20">
        <v>1</v>
      </c>
      <c r="G7" s="22">
        <f t="shared" ref="G7:G13" si="0">(+E7*F7)+C7</f>
        <v>564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18">
      <c r="A8" s="18">
        <v>501</v>
      </c>
      <c r="B8" s="19" t="s">
        <v>12</v>
      </c>
      <c r="C8" s="16">
        <v>200</v>
      </c>
      <c r="D8" s="20">
        <v>65083.92</v>
      </c>
      <c r="E8" s="21">
        <v>356</v>
      </c>
      <c r="F8" s="20">
        <v>1</v>
      </c>
      <c r="G8" s="22">
        <f t="shared" si="0"/>
        <v>556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8">
      <c r="A9" s="18">
        <v>502</v>
      </c>
      <c r="B9" s="19" t="s">
        <v>13</v>
      </c>
      <c r="C9" s="16">
        <v>200</v>
      </c>
      <c r="D9" s="20">
        <v>114333.46</v>
      </c>
      <c r="E9" s="21">
        <v>368</v>
      </c>
      <c r="F9" s="20">
        <v>1</v>
      </c>
      <c r="G9" s="22">
        <f t="shared" si="0"/>
        <v>568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8">
      <c r="A10" s="18">
        <v>503</v>
      </c>
      <c r="B10" s="19" t="s">
        <v>14</v>
      </c>
      <c r="C10" s="16">
        <v>200</v>
      </c>
      <c r="D10" s="20">
        <v>38315.32</v>
      </c>
      <c r="E10" s="21">
        <v>122</v>
      </c>
      <c r="F10" s="20">
        <v>1</v>
      </c>
      <c r="G10" s="22">
        <f t="shared" si="0"/>
        <v>322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18">
      <c r="A11" s="18">
        <v>506</v>
      </c>
      <c r="B11" s="19" t="s">
        <v>15</v>
      </c>
      <c r="C11" s="16"/>
      <c r="D11" s="20"/>
      <c r="E11" s="21"/>
      <c r="F11" s="20"/>
      <c r="G11" s="22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18">
      <c r="A12" s="18">
        <v>508</v>
      </c>
      <c r="B12" s="19" t="s">
        <v>16</v>
      </c>
      <c r="C12" s="16"/>
      <c r="D12" s="20"/>
      <c r="E12" s="21"/>
      <c r="F12" s="20"/>
      <c r="G12" s="22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8">
      <c r="A13" s="24">
        <v>509</v>
      </c>
      <c r="B13" s="19" t="s">
        <v>17</v>
      </c>
      <c r="C13" s="16">
        <v>200</v>
      </c>
      <c r="D13" s="20">
        <v>119882.8</v>
      </c>
      <c r="E13" s="21">
        <v>746</v>
      </c>
      <c r="F13" s="20">
        <v>1</v>
      </c>
      <c r="G13" s="22">
        <f t="shared" si="0"/>
        <v>946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18">
      <c r="A14" s="18">
        <v>510</v>
      </c>
      <c r="B14" s="19" t="s">
        <v>18</v>
      </c>
      <c r="C14" s="16"/>
      <c r="D14" s="20"/>
      <c r="E14" s="21"/>
      <c r="F14" s="20"/>
      <c r="G14" s="2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18">
      <c r="A15" s="18">
        <v>511</v>
      </c>
      <c r="B15" s="19" t="s">
        <v>19</v>
      </c>
      <c r="C15" s="16"/>
      <c r="D15" s="20"/>
      <c r="E15" s="21"/>
      <c r="F15" s="20"/>
      <c r="G15" s="2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18">
      <c r="A16" s="18">
        <v>512</v>
      </c>
      <c r="B16" s="19" t="s">
        <v>20</v>
      </c>
      <c r="C16" s="16">
        <v>200</v>
      </c>
      <c r="D16" s="20">
        <v>70299.42</v>
      </c>
      <c r="E16" s="21">
        <v>569</v>
      </c>
      <c r="F16" s="20">
        <v>3</v>
      </c>
      <c r="G16" s="22">
        <f>(+E16*F16)+C16</f>
        <v>1907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8">
      <c r="A17" s="18">
        <v>513</v>
      </c>
      <c r="B17" s="19" t="s">
        <v>21</v>
      </c>
      <c r="C17" s="16"/>
      <c r="D17" s="20"/>
      <c r="E17" s="21"/>
      <c r="F17" s="20"/>
      <c r="G17" s="22">
        <f>(+E17*F17)+C17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8">
      <c r="A18" s="18">
        <v>515</v>
      </c>
      <c r="B18" s="19" t="s">
        <v>22</v>
      </c>
      <c r="C18" s="16"/>
      <c r="D18" s="20"/>
      <c r="E18" s="21"/>
      <c r="F18" s="20"/>
      <c r="G18" s="2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18">
      <c r="A19" s="18">
        <v>516</v>
      </c>
      <c r="B19" s="19" t="s">
        <v>23</v>
      </c>
      <c r="C19" s="20"/>
      <c r="D19" s="20"/>
      <c r="E19" s="21"/>
      <c r="F19" s="20"/>
      <c r="G19" s="2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8">
      <c r="A20" s="18">
        <v>519</v>
      </c>
      <c r="B20" s="26" t="s">
        <v>24</v>
      </c>
      <c r="C20" s="16">
        <v>200</v>
      </c>
      <c r="D20" s="20">
        <v>61781.2</v>
      </c>
      <c r="E20" s="21">
        <v>804</v>
      </c>
      <c r="F20" s="20">
        <v>1</v>
      </c>
      <c r="G20" s="22">
        <f>(+E20*F20)+C20</f>
        <v>1004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18">
      <c r="A21" s="18">
        <v>520</v>
      </c>
      <c r="B21" s="19" t="s">
        <v>25</v>
      </c>
      <c r="C21" s="16">
        <v>200</v>
      </c>
      <c r="D21" s="20">
        <v>21483.84</v>
      </c>
      <c r="E21" s="21">
        <v>92</v>
      </c>
      <c r="F21" s="20">
        <v>1</v>
      </c>
      <c r="G21" s="22">
        <f t="shared" ref="G21:G30" si="1">(+E21*F21)+C21</f>
        <v>292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8">
      <c r="A22" s="24">
        <v>521</v>
      </c>
      <c r="B22" s="19" t="s">
        <v>26</v>
      </c>
      <c r="C22" s="16">
        <v>200</v>
      </c>
      <c r="D22" s="20">
        <v>6805.04</v>
      </c>
      <c r="E22" s="21">
        <v>37</v>
      </c>
      <c r="F22" s="20">
        <v>1</v>
      </c>
      <c r="G22" s="22">
        <f t="shared" si="1"/>
        <v>237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8">
      <c r="A23" s="24">
        <v>522</v>
      </c>
      <c r="B23" s="19" t="s">
        <v>27</v>
      </c>
      <c r="C23" s="16"/>
      <c r="D23" s="20"/>
      <c r="E23" s="21"/>
      <c r="F23" s="20"/>
      <c r="G23" s="22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8">
      <c r="A24" s="24">
        <v>523</v>
      </c>
      <c r="B24" s="19" t="s">
        <v>28</v>
      </c>
      <c r="C24" s="16">
        <v>200</v>
      </c>
      <c r="D24" s="20">
        <v>7520.48</v>
      </c>
      <c r="E24" s="21">
        <v>44</v>
      </c>
      <c r="F24" s="20">
        <v>1</v>
      </c>
      <c r="G24" s="22">
        <f t="shared" si="1"/>
        <v>244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8">
      <c r="A25" s="24">
        <v>524</v>
      </c>
      <c r="B25" s="19" t="s">
        <v>29</v>
      </c>
      <c r="C25" s="16">
        <v>200</v>
      </c>
      <c r="D25" s="20">
        <v>4321.68</v>
      </c>
      <c r="E25" s="21">
        <v>6</v>
      </c>
      <c r="F25" s="20">
        <v>1</v>
      </c>
      <c r="G25" s="22">
        <f t="shared" si="1"/>
        <v>206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8">
      <c r="A26" s="24">
        <v>525</v>
      </c>
      <c r="B26" s="19" t="s">
        <v>30</v>
      </c>
      <c r="C26" s="16">
        <v>200</v>
      </c>
      <c r="D26" s="20">
        <v>9495.6</v>
      </c>
      <c r="E26" s="21">
        <v>12</v>
      </c>
      <c r="F26" s="20">
        <v>1</v>
      </c>
      <c r="G26" s="22">
        <f t="shared" si="1"/>
        <v>212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8">
      <c r="A27" s="24">
        <v>526</v>
      </c>
      <c r="B27" s="19" t="s">
        <v>31</v>
      </c>
      <c r="C27" s="16">
        <v>200</v>
      </c>
      <c r="D27" s="20">
        <v>9553.9599999999991</v>
      </c>
      <c r="E27" s="21">
        <v>19</v>
      </c>
      <c r="F27" s="20">
        <v>1</v>
      </c>
      <c r="G27" s="22">
        <f t="shared" si="1"/>
        <v>219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8">
      <c r="A28" s="24">
        <v>527</v>
      </c>
      <c r="B28" s="19" t="s">
        <v>32</v>
      </c>
      <c r="C28" s="16">
        <v>200</v>
      </c>
      <c r="D28" s="20">
        <v>2940.84</v>
      </c>
      <c r="E28" s="21">
        <v>42</v>
      </c>
      <c r="F28" s="20">
        <v>1</v>
      </c>
      <c r="G28" s="22">
        <f t="shared" si="1"/>
        <v>242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8">
      <c r="A29" s="24">
        <v>528</v>
      </c>
      <c r="B29" s="19" t="s">
        <v>33</v>
      </c>
      <c r="C29" s="16">
        <v>200</v>
      </c>
      <c r="D29" s="20">
        <v>16986.900000000001</v>
      </c>
      <c r="E29" s="21">
        <v>105</v>
      </c>
      <c r="F29" s="20">
        <v>1</v>
      </c>
      <c r="G29" s="22">
        <f t="shared" si="1"/>
        <v>305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8">
      <c r="A30" s="24">
        <v>529</v>
      </c>
      <c r="B30" s="19" t="s">
        <v>34</v>
      </c>
      <c r="C30" s="16"/>
      <c r="D30" s="20"/>
      <c r="E30" s="21"/>
      <c r="F30" s="20"/>
      <c r="G30" s="22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8">
      <c r="A31" s="27">
        <v>531</v>
      </c>
      <c r="B31" s="28" t="s">
        <v>35</v>
      </c>
      <c r="C31" s="16">
        <v>200</v>
      </c>
      <c r="D31" s="20">
        <v>185003.68</v>
      </c>
      <c r="E31" s="21">
        <v>934</v>
      </c>
      <c r="F31" s="20">
        <v>1</v>
      </c>
      <c r="G31" s="22">
        <f>(+E31*F31)+C31</f>
        <v>1134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8">
      <c r="A32" s="24">
        <v>533</v>
      </c>
      <c r="B32" s="19" t="s">
        <v>36</v>
      </c>
      <c r="C32" s="16">
        <v>200</v>
      </c>
      <c r="D32" s="20">
        <v>36162.58</v>
      </c>
      <c r="E32" s="21">
        <v>10</v>
      </c>
      <c r="F32" s="20">
        <v>1</v>
      </c>
      <c r="G32" s="22">
        <f>(+E32*F32)+C32</f>
        <v>210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8">
      <c r="A33" s="24">
        <v>535</v>
      </c>
      <c r="B33" s="19" t="s">
        <v>37</v>
      </c>
      <c r="C33" s="16">
        <v>200</v>
      </c>
      <c r="D33" s="20">
        <v>74659.38</v>
      </c>
      <c r="E33" s="21">
        <v>1171</v>
      </c>
      <c r="F33" s="20">
        <v>1</v>
      </c>
      <c r="G33" s="22">
        <f>(+E33*F33)+C33</f>
        <v>1371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18">
      <c r="A34" s="24">
        <v>536</v>
      </c>
      <c r="B34" s="19" t="s">
        <v>38</v>
      </c>
      <c r="C34" s="16"/>
      <c r="D34" s="20"/>
      <c r="E34" s="21"/>
      <c r="F34" s="20"/>
      <c r="G34" s="2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8">
      <c r="A35" s="24">
        <v>537</v>
      </c>
      <c r="B35" s="19" t="s">
        <v>39</v>
      </c>
      <c r="C35" s="16"/>
      <c r="D35" s="20"/>
      <c r="E35" s="21"/>
      <c r="F35" s="20"/>
      <c r="G35" s="22">
        <f>(+E35*F35)+C35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8">
      <c r="A36" s="24">
        <v>538</v>
      </c>
      <c r="B36" s="19" t="s">
        <v>40</v>
      </c>
      <c r="C36" s="16">
        <v>200</v>
      </c>
      <c r="D36" s="20">
        <v>4903.4799999999996</v>
      </c>
      <c r="E36" s="21">
        <v>3</v>
      </c>
      <c r="F36" s="20">
        <v>1</v>
      </c>
      <c r="G36" s="22">
        <f>(+E36*F36)+C36</f>
        <v>203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8">
      <c r="A37" s="24">
        <v>539</v>
      </c>
      <c r="B37" s="19" t="s">
        <v>41</v>
      </c>
      <c r="C37" s="16">
        <v>200</v>
      </c>
      <c r="D37" s="20">
        <v>26790.28</v>
      </c>
      <c r="E37" s="21">
        <v>29</v>
      </c>
      <c r="F37" s="20">
        <v>1</v>
      </c>
      <c r="G37" s="22">
        <f>(+E37*F37)+C37</f>
        <v>229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8">
      <c r="A38" s="18">
        <v>540</v>
      </c>
      <c r="B38" s="19" t="s">
        <v>42</v>
      </c>
      <c r="C38" s="16">
        <v>200</v>
      </c>
      <c r="D38" s="20">
        <v>28748.28</v>
      </c>
      <c r="E38" s="21">
        <v>88</v>
      </c>
      <c r="F38" s="20">
        <v>1</v>
      </c>
      <c r="G38" s="22">
        <f>(+E38*F38)+C38</f>
        <v>288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8">
      <c r="A39" s="24">
        <v>541</v>
      </c>
      <c r="B39" s="19" t="s">
        <v>43</v>
      </c>
      <c r="C39" s="16">
        <v>200</v>
      </c>
      <c r="D39" s="20">
        <v>196022</v>
      </c>
      <c r="E39" s="21">
        <v>2440</v>
      </c>
      <c r="F39" s="20">
        <v>1</v>
      </c>
      <c r="G39" s="22">
        <f>(+E39*F39)+C39</f>
        <v>2640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8">
      <c r="A40" s="18">
        <v>542</v>
      </c>
      <c r="B40" s="19" t="s">
        <v>44</v>
      </c>
      <c r="C40" s="16">
        <v>200</v>
      </c>
      <c r="D40" s="20">
        <v>16475.68</v>
      </c>
      <c r="E40" s="21">
        <v>16</v>
      </c>
      <c r="F40" s="20">
        <v>1</v>
      </c>
      <c r="G40" s="22">
        <f>(+E40*F40)+C40</f>
        <v>216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8">
      <c r="A41" s="18">
        <v>544</v>
      </c>
      <c r="B41" s="19" t="s">
        <v>45</v>
      </c>
      <c r="C41" s="16">
        <v>200</v>
      </c>
      <c r="D41" s="20">
        <v>17592</v>
      </c>
      <c r="E41" s="21">
        <v>85</v>
      </c>
      <c r="F41" s="20">
        <v>1</v>
      </c>
      <c r="G41" s="22">
        <f t="shared" ref="G41:G49" si="2">(+E41*F41)+C41</f>
        <v>285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8">
      <c r="A42" s="18">
        <v>545</v>
      </c>
      <c r="B42" s="19" t="s">
        <v>46</v>
      </c>
      <c r="C42" s="16">
        <v>200</v>
      </c>
      <c r="D42" s="20">
        <v>4680</v>
      </c>
      <c r="E42" s="21">
        <v>60</v>
      </c>
      <c r="F42" s="20">
        <v>1</v>
      </c>
      <c r="G42" s="22">
        <f t="shared" si="2"/>
        <v>260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8">
      <c r="A43" s="18">
        <v>546</v>
      </c>
      <c r="B43" s="19" t="s">
        <v>47</v>
      </c>
      <c r="C43" s="16">
        <v>200</v>
      </c>
      <c r="D43" s="20">
        <v>4158</v>
      </c>
      <c r="E43" s="21">
        <v>21</v>
      </c>
      <c r="F43" s="20">
        <v>1</v>
      </c>
      <c r="G43" s="22">
        <f t="shared" si="2"/>
        <v>221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18">
      <c r="A44" s="18">
        <v>547</v>
      </c>
      <c r="B44" s="19" t="s">
        <v>48</v>
      </c>
      <c r="C44" s="16">
        <v>200</v>
      </c>
      <c r="D44" s="20">
        <v>6698</v>
      </c>
      <c r="E44" s="21">
        <v>197</v>
      </c>
      <c r="F44" s="20">
        <v>1</v>
      </c>
      <c r="G44" s="22">
        <f t="shared" si="2"/>
        <v>397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8">
      <c r="A45" s="18">
        <v>548</v>
      </c>
      <c r="B45" s="19" t="s">
        <v>49</v>
      </c>
      <c r="C45" s="16">
        <v>200</v>
      </c>
      <c r="D45" s="20">
        <v>29484</v>
      </c>
      <c r="E45" s="21">
        <v>351</v>
      </c>
      <c r="F45" s="20">
        <v>1</v>
      </c>
      <c r="G45" s="22">
        <f t="shared" si="2"/>
        <v>551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18">
      <c r="A46" s="24">
        <v>549</v>
      </c>
      <c r="B46" s="19" t="s">
        <v>50</v>
      </c>
      <c r="C46" s="16">
        <v>200</v>
      </c>
      <c r="D46" s="20">
        <v>245798</v>
      </c>
      <c r="E46" s="21">
        <v>1266</v>
      </c>
      <c r="F46" s="20">
        <v>1</v>
      </c>
      <c r="G46" s="22">
        <f t="shared" si="2"/>
        <v>1466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8">
      <c r="A47" s="24">
        <v>550</v>
      </c>
      <c r="B47" s="19" t="s">
        <v>51</v>
      </c>
      <c r="C47" s="16">
        <v>200</v>
      </c>
      <c r="D47" s="20">
        <v>1584</v>
      </c>
      <c r="E47" s="21">
        <v>88</v>
      </c>
      <c r="F47" s="20">
        <v>1</v>
      </c>
      <c r="G47" s="22">
        <f t="shared" si="2"/>
        <v>288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18">
      <c r="A48" s="24">
        <v>551</v>
      </c>
      <c r="B48" s="19" t="s">
        <v>52</v>
      </c>
      <c r="C48" s="16">
        <v>200</v>
      </c>
      <c r="D48" s="20">
        <v>6480</v>
      </c>
      <c r="E48" s="21">
        <v>270</v>
      </c>
      <c r="F48" s="20">
        <v>1</v>
      </c>
      <c r="G48" s="22">
        <f t="shared" si="2"/>
        <v>470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18">
      <c r="A49" s="24">
        <v>552</v>
      </c>
      <c r="B49" s="19" t="s">
        <v>53</v>
      </c>
      <c r="C49" s="16">
        <v>200</v>
      </c>
      <c r="D49" s="20">
        <v>8410</v>
      </c>
      <c r="E49" s="21">
        <v>145</v>
      </c>
      <c r="F49" s="20">
        <v>1</v>
      </c>
      <c r="G49" s="22">
        <f t="shared" si="2"/>
        <v>345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18">
      <c r="A50" s="24">
        <v>553</v>
      </c>
      <c r="B50" s="19" t="s">
        <v>54</v>
      </c>
      <c r="C50" s="16"/>
      <c r="D50" s="20"/>
      <c r="E50" s="21"/>
      <c r="F50" s="20"/>
      <c r="G50" s="22">
        <f>(+E50*F50)+C50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18">
      <c r="A51" s="24">
        <v>554</v>
      </c>
      <c r="B51" s="19" t="s">
        <v>55</v>
      </c>
      <c r="C51" s="16"/>
      <c r="D51" s="20"/>
      <c r="E51" s="21"/>
      <c r="F51" s="20"/>
      <c r="G51" s="22">
        <f>(+E51*F51)+C51</f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8">
      <c r="A52" s="18">
        <v>555</v>
      </c>
      <c r="B52" s="19" t="s">
        <v>56</v>
      </c>
      <c r="C52" s="16">
        <v>200</v>
      </c>
      <c r="D52" s="20">
        <v>3188</v>
      </c>
      <c r="E52" s="21">
        <v>2</v>
      </c>
      <c r="F52" s="20">
        <v>1</v>
      </c>
      <c r="G52" s="22">
        <f>(+E52*F52)+C52</f>
        <v>202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8">
      <c r="A53" s="18">
        <v>556</v>
      </c>
      <c r="B53" s="19" t="s">
        <v>57</v>
      </c>
      <c r="C53" s="16">
        <v>200</v>
      </c>
      <c r="D53" s="20">
        <f>42035.96-538.86-1025.72</f>
        <v>40471.379999999997</v>
      </c>
      <c r="E53" s="21">
        <f>48-1-1</f>
        <v>46</v>
      </c>
      <c r="F53" s="20">
        <v>1</v>
      </c>
      <c r="G53" s="22">
        <f>(+E53*F53)+C53</f>
        <v>246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18">
      <c r="A54" s="18">
        <v>558</v>
      </c>
      <c r="B54" s="19" t="s">
        <v>58</v>
      </c>
      <c r="C54" s="16">
        <v>200</v>
      </c>
      <c r="D54" s="20">
        <f>497805.02-701.76</f>
        <v>497103.26</v>
      </c>
      <c r="E54" s="21">
        <f>728-1</f>
        <v>727</v>
      </c>
      <c r="F54" s="20">
        <v>1</v>
      </c>
      <c r="G54" s="22">
        <f t="shared" ref="G54:G66" si="3">(+E54*F54)+C54</f>
        <v>927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8">
      <c r="A55" s="18">
        <v>560</v>
      </c>
      <c r="B55" s="19" t="s">
        <v>59</v>
      </c>
      <c r="C55" s="16">
        <v>200</v>
      </c>
      <c r="D55" s="20">
        <v>266065.42</v>
      </c>
      <c r="E55" s="21">
        <v>298</v>
      </c>
      <c r="F55" s="20">
        <v>1</v>
      </c>
      <c r="G55" s="22">
        <f t="shared" si="3"/>
        <v>498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8">
      <c r="A56" s="24">
        <v>561</v>
      </c>
      <c r="B56" s="19" t="s">
        <v>60</v>
      </c>
      <c r="C56" s="16">
        <v>200</v>
      </c>
      <c r="D56" s="20">
        <v>96868.36</v>
      </c>
      <c r="E56" s="21">
        <v>241</v>
      </c>
      <c r="F56" s="20">
        <v>1</v>
      </c>
      <c r="G56" s="22">
        <f t="shared" si="3"/>
        <v>441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18">
      <c r="A57" s="18">
        <v>562</v>
      </c>
      <c r="B57" s="19" t="s">
        <v>61</v>
      </c>
      <c r="C57" s="16">
        <v>200</v>
      </c>
      <c r="D57" s="20">
        <v>156386.4</v>
      </c>
      <c r="E57" s="21">
        <v>3147</v>
      </c>
      <c r="F57" s="20">
        <v>1</v>
      </c>
      <c r="G57" s="22">
        <f t="shared" si="3"/>
        <v>3347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8">
      <c r="A58" s="18">
        <v>563</v>
      </c>
      <c r="B58" s="19" t="s">
        <v>62</v>
      </c>
      <c r="C58" s="16">
        <v>200</v>
      </c>
      <c r="D58" s="20">
        <v>3564118.54</v>
      </c>
      <c r="E58" s="21">
        <v>16522</v>
      </c>
      <c r="F58" s="20">
        <v>1</v>
      </c>
      <c r="G58" s="22">
        <f t="shared" si="3"/>
        <v>16722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8">
      <c r="A59" s="18">
        <v>565</v>
      </c>
      <c r="B59" s="19" t="s">
        <v>63</v>
      </c>
      <c r="C59" s="16"/>
      <c r="D59" s="20"/>
      <c r="E59" s="21"/>
      <c r="F59" s="20">
        <v>1</v>
      </c>
      <c r="G59" s="22">
        <f t="shared" si="3"/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18">
      <c r="A60" s="18">
        <v>566</v>
      </c>
      <c r="B60" s="19" t="s">
        <v>64</v>
      </c>
      <c r="C60" s="16">
        <v>200</v>
      </c>
      <c r="D60" s="20">
        <v>6714.36</v>
      </c>
      <c r="E60" s="21">
        <v>1</v>
      </c>
      <c r="F60" s="20">
        <v>1</v>
      </c>
      <c r="G60" s="22">
        <f t="shared" si="3"/>
        <v>201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18">
      <c r="A61" s="24">
        <v>567</v>
      </c>
      <c r="B61" s="19" t="s">
        <v>65</v>
      </c>
      <c r="C61" s="16">
        <v>200</v>
      </c>
      <c r="D61" s="20">
        <v>226775.98</v>
      </c>
      <c r="E61" s="21">
        <v>8</v>
      </c>
      <c r="F61" s="20">
        <v>1</v>
      </c>
      <c r="G61" s="22">
        <f t="shared" si="3"/>
        <v>208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18">
      <c r="A62" s="24">
        <v>568</v>
      </c>
      <c r="B62" s="19" t="s">
        <v>66</v>
      </c>
      <c r="C62" s="16">
        <v>200</v>
      </c>
      <c r="D62" s="20">
        <v>37899.800000000003</v>
      </c>
      <c r="E62" s="21">
        <v>25</v>
      </c>
      <c r="F62" s="20">
        <v>1</v>
      </c>
      <c r="G62" s="22">
        <f t="shared" si="3"/>
        <v>225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8">
      <c r="A63" s="24">
        <v>569</v>
      </c>
      <c r="B63" s="19" t="s">
        <v>67</v>
      </c>
      <c r="C63" s="16">
        <v>200</v>
      </c>
      <c r="D63" s="20">
        <v>25471.8</v>
      </c>
      <c r="E63" s="21">
        <v>513</v>
      </c>
      <c r="F63" s="20">
        <v>1</v>
      </c>
      <c r="G63" s="22">
        <f t="shared" si="3"/>
        <v>713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18">
      <c r="A64" s="24">
        <v>570</v>
      </c>
      <c r="B64" s="19" t="s">
        <v>68</v>
      </c>
      <c r="C64" s="16">
        <v>200</v>
      </c>
      <c r="D64" s="20">
        <v>6237.66</v>
      </c>
      <c r="E64" s="21">
        <v>35</v>
      </c>
      <c r="F64" s="20">
        <v>1</v>
      </c>
      <c r="G64" s="22">
        <f t="shared" si="3"/>
        <v>235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8">
      <c r="A65" s="24">
        <v>571</v>
      </c>
      <c r="B65" s="19" t="s">
        <v>69</v>
      </c>
      <c r="C65" s="16">
        <v>200</v>
      </c>
      <c r="D65" s="20">
        <v>73764</v>
      </c>
      <c r="E65" s="21">
        <v>12</v>
      </c>
      <c r="F65" s="20">
        <v>1</v>
      </c>
      <c r="G65" s="22">
        <f t="shared" si="3"/>
        <v>212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8">
      <c r="A66" s="18">
        <v>572</v>
      </c>
      <c r="B66" s="19" t="s">
        <v>70</v>
      </c>
      <c r="C66" s="16">
        <v>200</v>
      </c>
      <c r="D66" s="20">
        <v>13368.48</v>
      </c>
      <c r="E66" s="21">
        <v>137</v>
      </c>
      <c r="F66" s="20">
        <v>1</v>
      </c>
      <c r="G66" s="22">
        <f t="shared" si="3"/>
        <v>337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18">
      <c r="A67" s="18">
        <v>573</v>
      </c>
      <c r="B67" s="19" t="s">
        <v>71</v>
      </c>
      <c r="C67" s="16">
        <v>200</v>
      </c>
      <c r="D67" s="20">
        <v>22200.78</v>
      </c>
      <c r="E67" s="21">
        <v>20</v>
      </c>
      <c r="F67" s="20">
        <v>1</v>
      </c>
      <c r="G67" s="22">
        <f>(+E67*F67)+C67</f>
        <v>220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8">
      <c r="A68" s="24">
        <v>577</v>
      </c>
      <c r="B68" s="19" t="s">
        <v>72</v>
      </c>
      <c r="C68" s="16"/>
      <c r="D68" s="20"/>
      <c r="E68" s="21"/>
      <c r="F68" s="20"/>
      <c r="G68" s="22">
        <f>(+E68*F68)+C68</f>
        <v>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18">
      <c r="A69" s="18">
        <v>576</v>
      </c>
      <c r="B69" s="19" t="s">
        <v>73</v>
      </c>
      <c r="C69" s="16">
        <v>200</v>
      </c>
      <c r="D69" s="20">
        <v>33564.720000000001</v>
      </c>
      <c r="E69" s="21">
        <v>184</v>
      </c>
      <c r="F69" s="20">
        <v>1</v>
      </c>
      <c r="G69" s="22">
        <f>(+E69*F69)+C69</f>
        <v>384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8">
      <c r="A70" s="24">
        <v>580</v>
      </c>
      <c r="B70" s="19" t="s">
        <v>74</v>
      </c>
      <c r="C70" s="20">
        <v>200</v>
      </c>
      <c r="D70" s="20">
        <v>124685.14</v>
      </c>
      <c r="E70" s="21">
        <v>228</v>
      </c>
      <c r="F70" s="20">
        <v>1</v>
      </c>
      <c r="G70" s="22">
        <f>(+E70*F70)+C70</f>
        <v>428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s="30" customFormat="1" ht="18">
      <c r="A71" s="24">
        <v>581</v>
      </c>
      <c r="B71" s="29" t="s">
        <v>75</v>
      </c>
      <c r="C71" s="20">
        <v>200</v>
      </c>
      <c r="D71" s="20">
        <v>61392.26</v>
      </c>
      <c r="E71" s="21">
        <v>81</v>
      </c>
      <c r="F71" s="20">
        <v>1</v>
      </c>
      <c r="G71" s="22">
        <f>(+E71*F71)+C71</f>
        <v>281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8">
      <c r="A72" s="24">
        <v>603</v>
      </c>
      <c r="B72" s="19" t="s">
        <v>76</v>
      </c>
      <c r="C72" s="25"/>
      <c r="D72" s="25"/>
      <c r="E72" s="25"/>
      <c r="F72" s="25"/>
      <c r="G72" s="2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ht="18">
      <c r="A73" s="24">
        <v>650</v>
      </c>
      <c r="B73" s="19" t="s">
        <v>77</v>
      </c>
      <c r="C73" s="20">
        <v>200</v>
      </c>
      <c r="D73" s="20">
        <v>24280</v>
      </c>
      <c r="E73" s="21">
        <v>350</v>
      </c>
      <c r="F73" s="20">
        <v>1</v>
      </c>
      <c r="G73" s="22">
        <f>(+E73*F73)+C73</f>
        <v>550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ht="18">
      <c r="A74" s="18">
        <v>657</v>
      </c>
      <c r="B74" s="19" t="s">
        <v>78</v>
      </c>
      <c r="C74" s="16">
        <v>200</v>
      </c>
      <c r="D74" s="20">
        <v>9817.5400000000009</v>
      </c>
      <c r="E74" s="21">
        <v>45</v>
      </c>
      <c r="F74" s="20">
        <v>3</v>
      </c>
      <c r="G74" s="22">
        <f>(+E74*F74)+C74</f>
        <v>335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ht="18">
      <c r="A75" s="18">
        <v>658</v>
      </c>
      <c r="B75" s="19" t="s">
        <v>79</v>
      </c>
      <c r="C75" s="16"/>
      <c r="D75" s="20"/>
      <c r="E75" s="21"/>
      <c r="F75" s="20"/>
      <c r="G75" s="22">
        <f>(+E75*F75)+C75</f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ht="18">
      <c r="A76" s="18">
        <v>659</v>
      </c>
      <c r="B76" s="19" t="s">
        <v>80</v>
      </c>
      <c r="C76" s="16"/>
      <c r="D76" s="20"/>
      <c r="E76" s="21"/>
      <c r="F76" s="20"/>
      <c r="G76" s="22">
        <f>(+E76*F76)+C76</f>
        <v>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8">
      <c r="A77" s="18">
        <v>660</v>
      </c>
      <c r="B77" s="19" t="s">
        <v>81</v>
      </c>
      <c r="C77" s="16">
        <v>200</v>
      </c>
      <c r="D77" s="20">
        <v>2445.1</v>
      </c>
      <c r="E77" s="21">
        <v>40</v>
      </c>
      <c r="F77" s="20">
        <v>1</v>
      </c>
      <c r="G77" s="22">
        <f>(+E77*F77)+C77</f>
        <v>240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8">
      <c r="A78" s="18">
        <v>661</v>
      </c>
      <c r="B78" s="19" t="s">
        <v>82</v>
      </c>
      <c r="C78" s="16"/>
      <c r="D78" s="20"/>
      <c r="E78" s="21"/>
      <c r="F78" s="20"/>
      <c r="G78" s="22">
        <f>(+E78*F78)+C78</f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8">
      <c r="A79" s="18">
        <v>662</v>
      </c>
      <c r="B79" s="19" t="s">
        <v>83</v>
      </c>
      <c r="C79" s="16">
        <v>200</v>
      </c>
      <c r="D79" s="20">
        <v>92609.96</v>
      </c>
      <c r="E79" s="21">
        <v>327</v>
      </c>
      <c r="F79" s="20">
        <v>1</v>
      </c>
      <c r="G79" s="22">
        <f>(+E79*F79)+C79</f>
        <v>527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t="18">
      <c r="A80" s="24">
        <v>678</v>
      </c>
      <c r="B80" s="19" t="s">
        <v>84</v>
      </c>
      <c r="C80" s="16">
        <v>200</v>
      </c>
      <c r="D80" s="20">
        <v>114381.86</v>
      </c>
      <c r="E80" s="21">
        <v>145</v>
      </c>
      <c r="F80" s="20">
        <v>1</v>
      </c>
      <c r="G80" s="22">
        <f>(+E80*F80)+C80</f>
        <v>345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t="18">
      <c r="A81" s="24">
        <v>666</v>
      </c>
      <c r="B81" s="19" t="s">
        <v>85</v>
      </c>
      <c r="C81" s="16">
        <v>200</v>
      </c>
      <c r="D81" s="20">
        <v>56240</v>
      </c>
      <c r="E81" s="21">
        <v>1406</v>
      </c>
      <c r="F81" s="20">
        <v>1</v>
      </c>
      <c r="G81" s="22">
        <f>(+E81*F81)+C81</f>
        <v>1606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18">
      <c r="A82" s="24">
        <v>685</v>
      </c>
      <c r="B82" s="19" t="s">
        <v>86</v>
      </c>
      <c r="C82" s="16">
        <v>200</v>
      </c>
      <c r="D82" s="20">
        <v>103218.42</v>
      </c>
      <c r="E82" s="21">
        <v>75</v>
      </c>
      <c r="F82" s="20">
        <v>1</v>
      </c>
      <c r="G82" s="22">
        <f>(+E82*F82)+C82</f>
        <v>275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18">
      <c r="A83" s="18">
        <v>669</v>
      </c>
      <c r="B83" s="19" t="s">
        <v>87</v>
      </c>
      <c r="C83" s="16">
        <v>0</v>
      </c>
      <c r="D83" s="20"/>
      <c r="E83" s="21"/>
      <c r="F83" s="20">
        <v>1</v>
      </c>
      <c r="G83" s="22">
        <f>(+E83*F83)+C83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8">
      <c r="A84" s="18">
        <v>671</v>
      </c>
      <c r="B84" s="19" t="s">
        <v>88</v>
      </c>
      <c r="C84" s="16">
        <v>200</v>
      </c>
      <c r="D84" s="20">
        <v>744</v>
      </c>
      <c r="E84" s="21">
        <v>5</v>
      </c>
      <c r="F84" s="20">
        <v>1</v>
      </c>
      <c r="G84" s="22">
        <f>(+E84*F84)+C84</f>
        <v>205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ht="18">
      <c r="A85" s="18">
        <v>672</v>
      </c>
      <c r="B85" s="19" t="s">
        <v>89</v>
      </c>
      <c r="C85" s="16">
        <v>200</v>
      </c>
      <c r="D85" s="20">
        <v>38372.44</v>
      </c>
      <c r="E85" s="21">
        <v>69</v>
      </c>
      <c r="F85" s="20">
        <v>3</v>
      </c>
      <c r="G85" s="22">
        <f>(+E85*F85)+C85</f>
        <v>407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18">
      <c r="A86" s="24">
        <v>673</v>
      </c>
      <c r="B86" s="19" t="s">
        <v>90</v>
      </c>
      <c r="C86" s="25"/>
      <c r="D86" s="20">
        <f>459259.52-102.8</f>
        <v>459156.72000000003</v>
      </c>
      <c r="E86" s="21">
        <f>1158-1</f>
        <v>1157</v>
      </c>
      <c r="F86" s="25"/>
      <c r="G86" s="2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8">
      <c r="A87" s="24">
        <v>674</v>
      </c>
      <c r="B87" s="19" t="s">
        <v>91</v>
      </c>
      <c r="C87" s="25"/>
      <c r="D87" s="20">
        <v>606969.4</v>
      </c>
      <c r="E87" s="21">
        <v>4090</v>
      </c>
      <c r="F87" s="25"/>
      <c r="G87" s="2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18">
      <c r="A88" s="18">
        <v>676</v>
      </c>
      <c r="B88" s="19" t="s">
        <v>92</v>
      </c>
      <c r="C88" s="16">
        <v>200</v>
      </c>
      <c r="D88" s="20">
        <v>271281.03999999998</v>
      </c>
      <c r="E88" s="21">
        <v>1684</v>
      </c>
      <c r="F88" s="20">
        <v>1</v>
      </c>
      <c r="G88" s="22">
        <f>(+E88*F88)+C88</f>
        <v>1884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18">
      <c r="A89" s="24">
        <v>679</v>
      </c>
      <c r="B89" s="19" t="s">
        <v>93</v>
      </c>
      <c r="C89" s="16">
        <v>200</v>
      </c>
      <c r="D89" s="20">
        <v>213754.96</v>
      </c>
      <c r="E89" s="21">
        <v>10191</v>
      </c>
      <c r="F89" s="20">
        <v>1</v>
      </c>
      <c r="G89" s="22">
        <f>(+E89*F89)+C89</f>
        <v>10391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18">
      <c r="A90" s="24">
        <v>680</v>
      </c>
      <c r="B90" s="32" t="s">
        <v>94</v>
      </c>
      <c r="C90" s="16">
        <v>200</v>
      </c>
      <c r="D90" s="20">
        <v>79870.44</v>
      </c>
      <c r="E90" s="21">
        <v>367</v>
      </c>
      <c r="F90" s="20">
        <v>1</v>
      </c>
      <c r="G90" s="22">
        <f>(+E90*F90)+C90</f>
        <v>567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18">
      <c r="A91" s="24">
        <v>681</v>
      </c>
      <c r="B91" s="19" t="s">
        <v>95</v>
      </c>
      <c r="C91" s="16">
        <v>200</v>
      </c>
      <c r="D91" s="20">
        <v>70709.16</v>
      </c>
      <c r="E91" s="21">
        <v>424</v>
      </c>
      <c r="F91" s="20">
        <v>1</v>
      </c>
      <c r="G91" s="22">
        <f>(+E91*F91)+C91</f>
        <v>624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18">
      <c r="A92" s="24">
        <v>682</v>
      </c>
      <c r="B92" s="19" t="s">
        <v>96</v>
      </c>
      <c r="C92" s="20">
        <v>200</v>
      </c>
      <c r="D92" s="20">
        <v>46529</v>
      </c>
      <c r="E92" s="21">
        <v>2023</v>
      </c>
      <c r="F92" s="20">
        <v>1</v>
      </c>
      <c r="G92" s="22">
        <f>(+E92*F92)+C92</f>
        <v>2223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41" ht="18">
      <c r="A93" s="24">
        <v>683</v>
      </c>
      <c r="B93" s="19" t="s">
        <v>97</v>
      </c>
      <c r="C93" s="16">
        <v>200</v>
      </c>
      <c r="D93" s="20">
        <v>325760</v>
      </c>
      <c r="E93" s="21">
        <v>797</v>
      </c>
      <c r="F93" s="20">
        <v>1</v>
      </c>
      <c r="G93" s="22">
        <f>(+E93*F93)+C93</f>
        <v>997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18">
      <c r="A94" s="24">
        <v>684</v>
      </c>
      <c r="B94" s="19" t="s">
        <v>98</v>
      </c>
      <c r="C94" s="16">
        <v>200</v>
      </c>
      <c r="D94" s="20">
        <v>38794</v>
      </c>
      <c r="E94" s="21">
        <v>4564</v>
      </c>
      <c r="F94" s="20">
        <v>1</v>
      </c>
      <c r="G94" s="22">
        <f>(+E94*F94)+C94</f>
        <v>4764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8">
      <c r="A95" s="24">
        <v>686</v>
      </c>
      <c r="B95" s="19" t="s">
        <v>99</v>
      </c>
      <c r="C95" s="16">
        <v>200</v>
      </c>
      <c r="D95" s="20">
        <v>806651.26</v>
      </c>
      <c r="E95" s="21">
        <v>58434</v>
      </c>
      <c r="F95" s="20">
        <v>1</v>
      </c>
      <c r="G95" s="22">
        <f>(+E95*F95)+C95</f>
        <v>58634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8">
      <c r="A96" s="24">
        <v>687</v>
      </c>
      <c r="B96" s="19" t="s">
        <v>100</v>
      </c>
      <c r="C96" s="25"/>
      <c r="D96" s="20">
        <v>2915445.1</v>
      </c>
      <c r="E96" s="21">
        <v>12432</v>
      </c>
      <c r="F96" s="25"/>
      <c r="G96" s="2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8">
      <c r="A97" s="24">
        <v>689</v>
      </c>
      <c r="B97" s="33" t="s">
        <v>101</v>
      </c>
      <c r="C97" s="16">
        <v>200</v>
      </c>
      <c r="D97" s="20">
        <v>25239.78</v>
      </c>
      <c r="E97" s="21">
        <v>1</v>
      </c>
      <c r="F97" s="20">
        <v>1</v>
      </c>
      <c r="G97" s="22">
        <f>(+E97*F97)+C97</f>
        <v>201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8">
      <c r="A98" s="18">
        <v>690</v>
      </c>
      <c r="B98" s="19" t="s">
        <v>102</v>
      </c>
      <c r="C98" s="16">
        <v>200</v>
      </c>
      <c r="D98" s="20">
        <v>1381499.38</v>
      </c>
      <c r="E98" s="21">
        <v>605</v>
      </c>
      <c r="F98" s="20">
        <v>1</v>
      </c>
      <c r="G98" s="22">
        <f>(+E98*F98)+C98</f>
        <v>805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8">
      <c r="A99" s="24">
        <v>691</v>
      </c>
      <c r="B99" s="19" t="s">
        <v>103</v>
      </c>
      <c r="C99" s="16">
        <v>200</v>
      </c>
      <c r="D99" s="20">
        <v>33685</v>
      </c>
      <c r="E99" s="21">
        <v>194</v>
      </c>
      <c r="F99" s="20">
        <v>1</v>
      </c>
      <c r="G99" s="22">
        <f>(+E99*F99)+C99</f>
        <v>394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18">
      <c r="A100" s="18">
        <v>692</v>
      </c>
      <c r="B100" s="19" t="s">
        <v>104</v>
      </c>
      <c r="C100" s="16">
        <v>200</v>
      </c>
      <c r="D100" s="20">
        <v>841249.82</v>
      </c>
      <c r="E100" s="21">
        <v>321</v>
      </c>
      <c r="F100" s="20">
        <v>1</v>
      </c>
      <c r="G100" s="22">
        <f>(+E100*F100)+C100</f>
        <v>521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18">
      <c r="A101" s="24">
        <v>693</v>
      </c>
      <c r="B101" s="32" t="s">
        <v>105</v>
      </c>
      <c r="C101" s="16">
        <v>200</v>
      </c>
      <c r="D101" s="20">
        <v>4125.12</v>
      </c>
      <c r="E101" s="21">
        <v>2</v>
      </c>
      <c r="F101" s="20">
        <v>1</v>
      </c>
      <c r="G101" s="22">
        <f>(+E101*F101)+C101</f>
        <v>202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18">
      <c r="A102" s="24">
        <v>694</v>
      </c>
      <c r="B102" s="32" t="s">
        <v>106</v>
      </c>
      <c r="C102" s="16">
        <v>0</v>
      </c>
      <c r="D102" s="20">
        <v>0</v>
      </c>
      <c r="E102" s="21">
        <v>0</v>
      </c>
      <c r="F102" s="20">
        <v>1</v>
      </c>
      <c r="G102" s="22">
        <f>(+E102*F102)+C102</f>
        <v>0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18">
      <c r="A103" s="24">
        <v>695</v>
      </c>
      <c r="B103" s="32" t="s">
        <v>107</v>
      </c>
      <c r="C103" s="16">
        <v>200</v>
      </c>
      <c r="D103" s="20">
        <v>62272.56</v>
      </c>
      <c r="E103" s="21">
        <v>23</v>
      </c>
      <c r="F103" s="20">
        <v>1</v>
      </c>
      <c r="G103" s="22">
        <f>(+E103*F103)+C103</f>
        <v>223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18">
      <c r="A104" s="18">
        <v>750</v>
      </c>
      <c r="B104" s="19" t="s">
        <v>108</v>
      </c>
      <c r="C104" s="25"/>
      <c r="D104" s="20">
        <v>9543</v>
      </c>
      <c r="E104" s="21">
        <v>156</v>
      </c>
      <c r="F104" s="20">
        <f>131-0.47-0.01</f>
        <v>130.52000000000001</v>
      </c>
      <c r="G104" s="22">
        <f>F104</f>
        <v>130.52000000000001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18">
      <c r="A105" s="18">
        <v>751</v>
      </c>
      <c r="B105" s="19" t="s">
        <v>109</v>
      </c>
      <c r="C105" s="25"/>
      <c r="D105" s="20">
        <v>4697.1000000000004</v>
      </c>
      <c r="E105" s="21">
        <v>156</v>
      </c>
      <c r="F105" s="20"/>
      <c r="G105" s="22">
        <f>F105</f>
        <v>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8">
      <c r="A106" s="18">
        <v>752</v>
      </c>
      <c r="B106" s="19" t="s">
        <v>110</v>
      </c>
      <c r="C106" s="25"/>
      <c r="D106" s="20">
        <v>2191.6799999999998</v>
      </c>
      <c r="E106" s="21">
        <v>147</v>
      </c>
      <c r="F106" s="20">
        <f>219.03-0.02-0.01</f>
        <v>219</v>
      </c>
      <c r="G106" s="22">
        <f>F106</f>
        <v>219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8">
      <c r="A107" s="18">
        <v>753</v>
      </c>
      <c r="B107" s="19" t="s">
        <v>111</v>
      </c>
      <c r="C107" s="25"/>
      <c r="D107" s="20">
        <v>2454.48</v>
      </c>
      <c r="E107" s="21">
        <v>147</v>
      </c>
      <c r="F107" s="20"/>
      <c r="G107" s="22">
        <f>F107</f>
        <v>0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8">
      <c r="A108" s="18">
        <v>754</v>
      </c>
      <c r="B108" s="19" t="s">
        <v>112</v>
      </c>
      <c r="C108" s="16">
        <v>200</v>
      </c>
      <c r="D108" s="20">
        <v>21129.68</v>
      </c>
      <c r="E108" s="21">
        <v>26</v>
      </c>
      <c r="F108" s="20">
        <v>1</v>
      </c>
      <c r="G108" s="22">
        <f>(+E108*F108)+C108</f>
        <v>226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18">
      <c r="A109" s="18">
        <v>755</v>
      </c>
      <c r="B109" s="19" t="s">
        <v>113</v>
      </c>
      <c r="C109" s="16">
        <v>200</v>
      </c>
      <c r="D109" s="20">
        <v>1752.66</v>
      </c>
      <c r="E109" s="21">
        <v>8</v>
      </c>
      <c r="F109" s="20">
        <v>1</v>
      </c>
      <c r="G109" s="22">
        <f>(+E109*F109)+C109</f>
        <v>208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18">
      <c r="A110" s="18">
        <v>756</v>
      </c>
      <c r="B110" s="19" t="s">
        <v>114</v>
      </c>
      <c r="C110" s="16">
        <v>200</v>
      </c>
      <c r="D110" s="20">
        <v>1638.8</v>
      </c>
      <c r="E110" s="21">
        <v>8</v>
      </c>
      <c r="F110" s="20">
        <v>1</v>
      </c>
      <c r="G110" s="22">
        <f>(+E110*F110)+C110</f>
        <v>208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8">
      <c r="A111" s="18">
        <v>757</v>
      </c>
      <c r="B111" s="19" t="s">
        <v>115</v>
      </c>
      <c r="C111" s="16">
        <v>200</v>
      </c>
      <c r="D111" s="20">
        <v>8498.18</v>
      </c>
      <c r="E111" s="21">
        <v>22</v>
      </c>
      <c r="F111" s="20">
        <v>1</v>
      </c>
      <c r="G111" s="22">
        <f>(+E111*F111)+C111</f>
        <v>222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8">
      <c r="A112" s="24">
        <v>758</v>
      </c>
      <c r="B112" s="19" t="s">
        <v>116</v>
      </c>
      <c r="C112" s="16"/>
      <c r="D112" s="20"/>
      <c r="E112" s="21"/>
      <c r="F112" s="20"/>
      <c r="G112" s="22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18">
      <c r="A113" s="24">
        <v>759</v>
      </c>
      <c r="B113" s="19" t="s">
        <v>117</v>
      </c>
      <c r="C113" s="16"/>
      <c r="D113" s="20"/>
      <c r="E113" s="21"/>
      <c r="F113" s="20"/>
      <c r="G113" s="2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18">
      <c r="A114" s="18">
        <v>760</v>
      </c>
      <c r="B114" s="19" t="s">
        <v>118</v>
      </c>
      <c r="C114" s="16">
        <v>200</v>
      </c>
      <c r="D114" s="20">
        <v>11396.2</v>
      </c>
      <c r="E114" s="21">
        <v>35</v>
      </c>
      <c r="F114" s="20">
        <v>1</v>
      </c>
      <c r="G114" s="22">
        <f t="shared" ref="G114:G122" si="4">(+E114*F114)+C114</f>
        <v>235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8">
      <c r="A115" s="18">
        <v>761</v>
      </c>
      <c r="B115" s="19" t="s">
        <v>119</v>
      </c>
      <c r="C115" s="16">
        <v>200</v>
      </c>
      <c r="D115" s="20">
        <v>6347.5</v>
      </c>
      <c r="E115" s="21">
        <v>20</v>
      </c>
      <c r="F115" s="20">
        <v>1</v>
      </c>
      <c r="G115" s="22">
        <f t="shared" si="4"/>
        <v>220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8">
      <c r="A116" s="18">
        <v>762</v>
      </c>
      <c r="B116" s="19" t="s">
        <v>120</v>
      </c>
      <c r="C116" s="16">
        <v>200</v>
      </c>
      <c r="D116" s="20">
        <v>4176.6000000000004</v>
      </c>
      <c r="E116" s="21">
        <v>10</v>
      </c>
      <c r="F116" s="20">
        <v>1</v>
      </c>
      <c r="G116" s="22">
        <f t="shared" si="4"/>
        <v>210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18">
      <c r="A117" s="18">
        <v>763</v>
      </c>
      <c r="B117" s="19" t="s">
        <v>121</v>
      </c>
      <c r="C117" s="16">
        <v>200</v>
      </c>
      <c r="D117" s="20">
        <v>6980.36</v>
      </c>
      <c r="E117" s="21">
        <v>3</v>
      </c>
      <c r="F117" s="20">
        <v>1</v>
      </c>
      <c r="G117" s="22">
        <f t="shared" si="4"/>
        <v>203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8">
      <c r="A118" s="24">
        <v>764</v>
      </c>
      <c r="B118" s="19" t="s">
        <v>122</v>
      </c>
      <c r="C118" s="16">
        <v>200</v>
      </c>
      <c r="D118" s="20">
        <v>4175.3599999999997</v>
      </c>
      <c r="E118" s="21">
        <v>3</v>
      </c>
      <c r="F118" s="20">
        <v>1</v>
      </c>
      <c r="G118" s="22">
        <f t="shared" si="4"/>
        <v>203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8">
      <c r="A119" s="18">
        <v>765</v>
      </c>
      <c r="B119" s="19" t="s">
        <v>123</v>
      </c>
      <c r="C119" s="16">
        <v>200</v>
      </c>
      <c r="D119" s="20">
        <v>4968.82</v>
      </c>
      <c r="E119" s="21">
        <v>7</v>
      </c>
      <c r="F119" s="20">
        <v>1</v>
      </c>
      <c r="G119" s="22">
        <f t="shared" si="4"/>
        <v>207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8">
      <c r="A120" s="18">
        <v>778</v>
      </c>
      <c r="B120" s="19" t="s">
        <v>124</v>
      </c>
      <c r="C120" s="16">
        <v>200</v>
      </c>
      <c r="D120" s="20">
        <v>1307.58</v>
      </c>
      <c r="E120" s="21">
        <v>9</v>
      </c>
      <c r="F120" s="20">
        <v>1</v>
      </c>
      <c r="G120" s="22">
        <f t="shared" si="4"/>
        <v>209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8">
      <c r="A121" s="24">
        <v>780</v>
      </c>
      <c r="B121" s="19" t="s">
        <v>125</v>
      </c>
      <c r="C121" s="16">
        <v>200</v>
      </c>
      <c r="D121" s="20">
        <v>1910.56</v>
      </c>
      <c r="E121" s="21">
        <v>7</v>
      </c>
      <c r="F121" s="20">
        <v>1</v>
      </c>
      <c r="G121" s="22">
        <f t="shared" si="4"/>
        <v>207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8">
      <c r="A122" s="24">
        <v>795</v>
      </c>
      <c r="B122" s="19" t="s">
        <v>126</v>
      </c>
      <c r="C122" s="16">
        <v>200</v>
      </c>
      <c r="D122" s="20">
        <v>8042.74</v>
      </c>
      <c r="E122" s="21">
        <v>13</v>
      </c>
      <c r="F122" s="20">
        <v>1</v>
      </c>
      <c r="G122" s="22">
        <f t="shared" si="4"/>
        <v>213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18">
      <c r="A123" s="18">
        <v>769</v>
      </c>
      <c r="B123" s="19" t="s">
        <v>127</v>
      </c>
      <c r="C123" s="25"/>
      <c r="D123" s="20">
        <v>8755</v>
      </c>
      <c r="E123" s="21">
        <v>52</v>
      </c>
      <c r="F123" s="25"/>
      <c r="G123" s="2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8">
      <c r="A124" s="18">
        <v>770</v>
      </c>
      <c r="B124" s="19" t="s">
        <v>128</v>
      </c>
      <c r="C124" s="16"/>
      <c r="D124" s="16"/>
      <c r="E124" s="17"/>
      <c r="F124" s="16"/>
      <c r="G124" s="31">
        <f>(+E124*F124)+C124</f>
        <v>0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18">
      <c r="A125" s="18">
        <v>774</v>
      </c>
      <c r="B125" s="33" t="s">
        <v>129</v>
      </c>
      <c r="C125" s="16">
        <v>200</v>
      </c>
      <c r="D125" s="20">
        <v>10993.84</v>
      </c>
      <c r="E125" s="21">
        <v>5</v>
      </c>
      <c r="F125" s="20">
        <v>3</v>
      </c>
      <c r="G125" s="22">
        <f>(+E125*F125)+C125</f>
        <v>215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18">
      <c r="A126" s="24">
        <v>777</v>
      </c>
      <c r="B126" s="19" t="s">
        <v>130</v>
      </c>
      <c r="C126" s="16">
        <v>200</v>
      </c>
      <c r="D126" s="20">
        <v>2242.8000000000002</v>
      </c>
      <c r="E126" s="21">
        <v>4</v>
      </c>
      <c r="F126" s="20">
        <v>3</v>
      </c>
      <c r="G126" s="22">
        <f>(+E126*F126)+C126</f>
        <v>212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18">
      <c r="A127" s="18">
        <v>767</v>
      </c>
      <c r="B127" s="19" t="s">
        <v>131</v>
      </c>
      <c r="C127" s="16">
        <v>200</v>
      </c>
      <c r="D127" s="20">
        <v>7690.32</v>
      </c>
      <c r="E127" s="21">
        <v>132</v>
      </c>
      <c r="F127" s="20">
        <v>1</v>
      </c>
      <c r="G127" s="22">
        <f>(+E127*F127)+C127</f>
        <v>332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18">
      <c r="A128" s="24">
        <v>771</v>
      </c>
      <c r="B128" s="19" t="s">
        <v>132</v>
      </c>
      <c r="C128" s="16">
        <v>200</v>
      </c>
      <c r="D128" s="20">
        <v>1514.4</v>
      </c>
      <c r="E128" s="21">
        <v>60</v>
      </c>
      <c r="F128" s="20">
        <v>1</v>
      </c>
      <c r="G128" s="22">
        <f>(+E128*F128)+C128</f>
        <v>260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18">
      <c r="A129" s="24">
        <v>772</v>
      </c>
      <c r="B129" s="19" t="s">
        <v>133</v>
      </c>
      <c r="C129" s="16">
        <v>200</v>
      </c>
      <c r="D129" s="20">
        <v>1756.76</v>
      </c>
      <c r="E129" s="21">
        <v>74</v>
      </c>
      <c r="F129" s="20">
        <v>1</v>
      </c>
      <c r="G129" s="22">
        <f>(+E129*F129)+C129</f>
        <v>274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41" ht="18">
      <c r="A130" s="24">
        <v>773</v>
      </c>
      <c r="B130" s="19" t="s">
        <v>134</v>
      </c>
      <c r="C130" s="16">
        <v>200</v>
      </c>
      <c r="D130" s="20">
        <v>3560.88</v>
      </c>
      <c r="E130" s="21">
        <v>148</v>
      </c>
      <c r="F130" s="20">
        <v>1</v>
      </c>
      <c r="G130" s="22">
        <f>(+E130*F130)+C130</f>
        <v>348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18">
      <c r="A131" s="24">
        <v>775</v>
      </c>
      <c r="B131" s="19" t="s">
        <v>135</v>
      </c>
      <c r="C131" s="16">
        <v>200</v>
      </c>
      <c r="D131" s="20">
        <v>8289.68</v>
      </c>
      <c r="E131" s="21">
        <v>262</v>
      </c>
      <c r="F131" s="20">
        <v>1</v>
      </c>
      <c r="G131" s="22">
        <f t="shared" ref="G131:G136" si="5">(+E131*F131)+C131</f>
        <v>462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18">
      <c r="A132" s="24">
        <v>782</v>
      </c>
      <c r="B132" s="19" t="s">
        <v>136</v>
      </c>
      <c r="C132" s="16">
        <v>200</v>
      </c>
      <c r="D132" s="20">
        <v>2947.84</v>
      </c>
      <c r="E132" s="21">
        <v>112</v>
      </c>
      <c r="F132" s="20">
        <v>1</v>
      </c>
      <c r="G132" s="22">
        <f t="shared" si="5"/>
        <v>312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18">
      <c r="A133" s="24">
        <v>783</v>
      </c>
      <c r="B133" s="19" t="s">
        <v>137</v>
      </c>
      <c r="C133" s="16">
        <v>200</v>
      </c>
      <c r="D133" s="20">
        <v>2981.56</v>
      </c>
      <c r="E133" s="21">
        <v>262</v>
      </c>
      <c r="F133" s="20">
        <v>1</v>
      </c>
      <c r="G133" s="22">
        <f t="shared" si="5"/>
        <v>462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18">
      <c r="A134" s="24">
        <v>784</v>
      </c>
      <c r="B134" s="19" t="s">
        <v>138</v>
      </c>
      <c r="C134" s="16">
        <v>200</v>
      </c>
      <c r="D134" s="20">
        <v>2403</v>
      </c>
      <c r="E134" s="21">
        <v>54</v>
      </c>
      <c r="F134" s="20">
        <v>1</v>
      </c>
      <c r="G134" s="22">
        <f t="shared" si="5"/>
        <v>254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8">
      <c r="A135" s="24">
        <v>785</v>
      </c>
      <c r="B135" s="19" t="s">
        <v>139</v>
      </c>
      <c r="C135" s="16">
        <v>200</v>
      </c>
      <c r="D135" s="20">
        <v>943.5</v>
      </c>
      <c r="E135" s="21">
        <v>15</v>
      </c>
      <c r="F135" s="20">
        <v>1</v>
      </c>
      <c r="G135" s="22">
        <f t="shared" si="5"/>
        <v>215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18">
      <c r="A136" s="24">
        <v>786</v>
      </c>
      <c r="B136" s="19" t="s">
        <v>140</v>
      </c>
      <c r="C136" s="16">
        <v>200</v>
      </c>
      <c r="D136" s="20">
        <v>2965.16</v>
      </c>
      <c r="E136" s="21">
        <v>46</v>
      </c>
      <c r="F136" s="20">
        <v>1</v>
      </c>
      <c r="G136" s="22">
        <f t="shared" si="5"/>
        <v>246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8">
      <c r="A137" s="24">
        <v>787</v>
      </c>
      <c r="B137" s="19" t="s">
        <v>141</v>
      </c>
      <c r="C137" s="16"/>
      <c r="D137" s="20"/>
      <c r="E137" s="21"/>
      <c r="F137" s="20"/>
      <c r="G137" s="2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8">
      <c r="A138" s="24">
        <v>788</v>
      </c>
      <c r="B138" s="19" t="s">
        <v>142</v>
      </c>
      <c r="C138" s="16">
        <v>200</v>
      </c>
      <c r="D138" s="20">
        <v>10151.040000000001</v>
      </c>
      <c r="E138" s="21">
        <v>136</v>
      </c>
      <c r="F138" s="20">
        <v>1</v>
      </c>
      <c r="G138" s="22">
        <f t="shared" ref="G138:G145" si="6">(+E138*F138)+C138</f>
        <v>336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18">
      <c r="A139" s="24">
        <v>789</v>
      </c>
      <c r="B139" s="19" t="s">
        <v>143</v>
      </c>
      <c r="C139" s="16">
        <v>200</v>
      </c>
      <c r="D139" s="20">
        <v>14503.04</v>
      </c>
      <c r="E139" s="21">
        <v>136</v>
      </c>
      <c r="F139" s="20">
        <v>1</v>
      </c>
      <c r="G139" s="22">
        <f t="shared" si="6"/>
        <v>336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8">
      <c r="A140" s="24">
        <v>790</v>
      </c>
      <c r="B140" s="34" t="s">
        <v>144</v>
      </c>
      <c r="C140" s="16"/>
      <c r="D140" s="20"/>
      <c r="E140" s="21"/>
      <c r="F140" s="20"/>
      <c r="G140" s="2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8">
      <c r="A141" s="24">
        <v>791</v>
      </c>
      <c r="B141" s="19" t="s">
        <v>145</v>
      </c>
      <c r="C141" s="16">
        <v>200</v>
      </c>
      <c r="D141" s="20">
        <v>6789.6</v>
      </c>
      <c r="E141" s="21">
        <v>20</v>
      </c>
      <c r="F141" s="20">
        <v>1</v>
      </c>
      <c r="G141" s="22">
        <f t="shared" si="6"/>
        <v>220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18">
      <c r="A142" s="24">
        <v>792</v>
      </c>
      <c r="B142" s="19" t="s">
        <v>146</v>
      </c>
      <c r="C142" s="16">
        <v>200</v>
      </c>
      <c r="D142" s="20">
        <v>4749.8</v>
      </c>
      <c r="E142" s="21">
        <v>22</v>
      </c>
      <c r="F142" s="20">
        <v>1</v>
      </c>
      <c r="G142" s="22">
        <f t="shared" si="6"/>
        <v>222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18">
      <c r="A143" s="24">
        <v>793</v>
      </c>
      <c r="B143" s="19" t="s">
        <v>147</v>
      </c>
      <c r="C143" s="16">
        <v>200</v>
      </c>
      <c r="D143" s="20">
        <v>2878.92</v>
      </c>
      <c r="E143" s="21">
        <v>22</v>
      </c>
      <c r="F143" s="20">
        <v>1</v>
      </c>
      <c r="G143" s="22">
        <f t="shared" si="6"/>
        <v>222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18">
      <c r="A144" s="24">
        <v>794</v>
      </c>
      <c r="B144" s="19" t="s">
        <v>148</v>
      </c>
      <c r="C144" s="16">
        <v>200</v>
      </c>
      <c r="D144" s="20">
        <v>3644.08</v>
      </c>
      <c r="E144" s="21">
        <v>41</v>
      </c>
      <c r="F144" s="20">
        <v>1</v>
      </c>
      <c r="G144" s="22">
        <f t="shared" si="6"/>
        <v>241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18">
      <c r="A145" s="24">
        <v>796</v>
      </c>
      <c r="B145" s="19" t="s">
        <v>149</v>
      </c>
      <c r="C145" s="16">
        <v>200</v>
      </c>
      <c r="D145" s="20">
        <v>1789.92</v>
      </c>
      <c r="E145" s="21">
        <v>36</v>
      </c>
      <c r="F145" s="20">
        <v>1</v>
      </c>
      <c r="G145" s="22">
        <f t="shared" si="6"/>
        <v>236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18">
      <c r="A146" s="24">
        <v>797</v>
      </c>
      <c r="B146" s="19" t="s">
        <v>150</v>
      </c>
      <c r="C146" s="16">
        <v>200</v>
      </c>
      <c r="D146" s="20">
        <v>8487</v>
      </c>
      <c r="E146" s="21">
        <v>69</v>
      </c>
      <c r="F146" s="20">
        <v>1</v>
      </c>
      <c r="G146" s="22">
        <f>(+E146*F146)+C146</f>
        <v>269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8">
      <c r="A147" s="24">
        <v>798</v>
      </c>
      <c r="B147" s="19" t="s">
        <v>151</v>
      </c>
      <c r="C147" s="16">
        <v>200</v>
      </c>
      <c r="D147" s="20">
        <v>19803</v>
      </c>
      <c r="E147" s="21">
        <v>69</v>
      </c>
      <c r="F147" s="20">
        <v>1</v>
      </c>
      <c r="G147" s="22">
        <f>(+E147*F147)+C147</f>
        <v>269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8">
      <c r="A148" s="24">
        <v>766</v>
      </c>
      <c r="B148" s="19" t="s">
        <v>152</v>
      </c>
      <c r="C148" s="16"/>
      <c r="D148" s="20"/>
      <c r="E148" s="21"/>
      <c r="F148" s="20"/>
      <c r="G148" s="22">
        <f>(+E148*F148)+C148</f>
        <v>0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18">
      <c r="A149" s="24">
        <v>768</v>
      </c>
      <c r="B149" s="19" t="s">
        <v>153</v>
      </c>
      <c r="C149" s="16">
        <v>200</v>
      </c>
      <c r="D149" s="20">
        <v>10434</v>
      </c>
      <c r="E149" s="21">
        <v>111</v>
      </c>
      <c r="F149" s="20">
        <v>1</v>
      </c>
      <c r="G149" s="22">
        <f>(+E149*F149)+C149</f>
        <v>311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18">
      <c r="A150" s="24">
        <v>799</v>
      </c>
      <c r="B150" s="19" t="s">
        <v>154</v>
      </c>
      <c r="C150" s="16">
        <v>200</v>
      </c>
      <c r="D150" s="20">
        <v>2893</v>
      </c>
      <c r="E150" s="21">
        <v>11</v>
      </c>
      <c r="F150" s="20">
        <v>1</v>
      </c>
      <c r="G150" s="22">
        <f>(+E150*F150)+C150</f>
        <v>211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18">
      <c r="A151" s="24"/>
      <c r="B151" s="23" t="s">
        <v>155</v>
      </c>
      <c r="C151" s="35">
        <f>SUM(C7:C150)</f>
        <v>21800</v>
      </c>
      <c r="D151" s="36">
        <f>SUM(D6:D150)</f>
        <v>15632578.379999997</v>
      </c>
      <c r="E151" s="37">
        <f>SUM(E6:E150)</f>
        <v>135534</v>
      </c>
      <c r="F151" s="38"/>
      <c r="G151" s="39">
        <f>SUM(G1:G150)</f>
        <v>140730.51999999999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18">
      <c r="A152" s="24"/>
      <c r="B152" s="40"/>
      <c r="C152" s="41"/>
      <c r="D152" s="41"/>
      <c r="E152" s="42"/>
      <c r="F152" s="40"/>
      <c r="G152" s="4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8">
      <c r="A153" s="44">
        <f>COUNTIF(A7:A145,"&gt;0")</f>
        <v>139</v>
      </c>
      <c r="B153" s="43" t="s">
        <v>156</v>
      </c>
      <c r="C153" s="45"/>
      <c r="D153" s="46">
        <v>15632578.380000001</v>
      </c>
      <c r="E153" s="47">
        <v>135534</v>
      </c>
      <c r="F153" s="48"/>
      <c r="G153" s="4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8">
      <c r="A154" s="43"/>
      <c r="B154" s="43"/>
      <c r="C154" s="45"/>
      <c r="D154" s="49">
        <f>D151-D153</f>
        <v>0</v>
      </c>
      <c r="E154" s="50">
        <f>E151-E153</f>
        <v>0</v>
      </c>
      <c r="F154" s="51"/>
      <c r="G154" s="4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>
      <c r="D155" s="52"/>
      <c r="E155" s="5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</sheetData>
  <pageMargins left="0.17" right="0.16" top="0.28999999999999998" bottom="0.31" header="0.16" footer="0.17"/>
  <pageSetup scale="48" fitToHeight="5" orientation="landscape" r:id="rId1"/>
  <headerFooter alignWithMargins="0">
    <oddHeader>&amp;LTulare County Auditor-Controller - Property Tax Accounting&amp;R&amp;P</oddHeader>
    <oddFooter>&amp;L&amp;Z&amp;F&amp;R&amp;D&amp;T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17.18</vt:lpstr>
      <vt:lpstr>'SCHEDULE 17.18'!Print_Area</vt:lpstr>
      <vt:lpstr>'SCHEDULE 17.18'!Print_Titles</vt:lpstr>
    </vt:vector>
  </TitlesOfParts>
  <Company>County of Tulare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A Kernek</dc:creator>
  <cp:lastModifiedBy>Kris A Kernek</cp:lastModifiedBy>
  <cp:lastPrinted>2017-09-20T22:26:43Z</cp:lastPrinted>
  <dcterms:created xsi:type="dcterms:W3CDTF">2017-09-20T22:25:49Z</dcterms:created>
  <dcterms:modified xsi:type="dcterms:W3CDTF">2017-09-20T22:36:06Z</dcterms:modified>
</cp:coreProperties>
</file>