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17.18\"/>
    </mc:Choice>
  </mc:AlternateContent>
  <bookViews>
    <workbookView xWindow="0" yWindow="135" windowWidth="19035" windowHeight="12210"/>
  </bookViews>
  <sheets>
    <sheet name="BA-A203XL" sheetId="1" r:id="rId1"/>
    <sheet name="A203" sheetId="8" r:id="rId2"/>
  </sheets>
  <definedNames>
    <definedName name="\A" localSheetId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_xlnm._FilterDatabase" localSheetId="1" hidden="1">'A203'!$A$2:$P$2192</definedName>
    <definedName name="_xlnm._FilterDatabase" localSheetId="0" hidden="1">'BA-A203XL'!$A$6:$F$1750</definedName>
    <definedName name="_xlnm.Print_Area" localSheetId="0">'BA-A203XL'!$A$1:$W$1565</definedName>
    <definedName name="_xlnm.Print_Titles" localSheetId="0">'BA-A203XL'!$A:$F,'BA-A203XL'!$1:$6</definedName>
  </definedNames>
  <calcPr calcId="162913"/>
</workbook>
</file>

<file path=xl/calcChain.xml><?xml version="1.0" encoding="utf-8"?>
<calcChain xmlns="http://schemas.openxmlformats.org/spreadsheetml/2006/main">
  <c r="W1704" i="1" l="1"/>
  <c r="O1711" i="1"/>
  <c r="N1711" i="1"/>
  <c r="W1710" i="1"/>
  <c r="O1655" i="1"/>
  <c r="W1654" i="1"/>
  <c r="N1655" i="1"/>
  <c r="M1655" i="1"/>
  <c r="L1655" i="1"/>
  <c r="K1655" i="1"/>
  <c r="J1655" i="1"/>
  <c r="I1655" i="1"/>
  <c r="H1655" i="1"/>
  <c r="G1655" i="1"/>
  <c r="O1751" i="1" l="1"/>
  <c r="N1751" i="1"/>
  <c r="M1751" i="1"/>
  <c r="L1751" i="1"/>
  <c r="K1751" i="1"/>
  <c r="J1751" i="1"/>
  <c r="I1751" i="1"/>
  <c r="H1751" i="1"/>
  <c r="G1751" i="1"/>
  <c r="O1741" i="1"/>
  <c r="N1741" i="1"/>
  <c r="M1741" i="1"/>
  <c r="L1741" i="1"/>
  <c r="K1741" i="1"/>
  <c r="J1741" i="1"/>
  <c r="I1741" i="1"/>
  <c r="H1741" i="1"/>
  <c r="G1741" i="1"/>
  <c r="O1731" i="1"/>
  <c r="N1731" i="1"/>
  <c r="M1731" i="1"/>
  <c r="L1731" i="1"/>
  <c r="K1731" i="1"/>
  <c r="J1731" i="1"/>
  <c r="I1731" i="1"/>
  <c r="H1731" i="1"/>
  <c r="G1731" i="1"/>
  <c r="O1721" i="1"/>
  <c r="N1721" i="1"/>
  <c r="M1721" i="1"/>
  <c r="L1721" i="1"/>
  <c r="K1721" i="1"/>
  <c r="J1721" i="1"/>
  <c r="I1721" i="1"/>
  <c r="H1721" i="1"/>
  <c r="G1721" i="1"/>
  <c r="M1711" i="1"/>
  <c r="L1711" i="1"/>
  <c r="K1711" i="1"/>
  <c r="J1711" i="1"/>
  <c r="I1711" i="1"/>
  <c r="H1711" i="1"/>
  <c r="G1711" i="1"/>
  <c r="O1700" i="1"/>
  <c r="N1700" i="1"/>
  <c r="M1700" i="1"/>
  <c r="L1700" i="1"/>
  <c r="K1700" i="1"/>
  <c r="J1700" i="1"/>
  <c r="I1700" i="1"/>
  <c r="H1700" i="1"/>
  <c r="G1700" i="1"/>
  <c r="O1692" i="1"/>
  <c r="N1692" i="1"/>
  <c r="M1692" i="1"/>
  <c r="L1692" i="1"/>
  <c r="K1692" i="1"/>
  <c r="J1692" i="1"/>
  <c r="I1692" i="1"/>
  <c r="H1692" i="1"/>
  <c r="G1692" i="1"/>
  <c r="O1683" i="1"/>
  <c r="N1683" i="1"/>
  <c r="M1683" i="1"/>
  <c r="L1683" i="1"/>
  <c r="K1683" i="1"/>
  <c r="J1683" i="1"/>
  <c r="I1683" i="1"/>
  <c r="H1683" i="1"/>
  <c r="G1683" i="1"/>
  <c r="O1674" i="1"/>
  <c r="N1674" i="1"/>
  <c r="M1674" i="1"/>
  <c r="L1674" i="1"/>
  <c r="K1674" i="1"/>
  <c r="J1674" i="1"/>
  <c r="I1674" i="1"/>
  <c r="H1674" i="1"/>
  <c r="G1674" i="1"/>
  <c r="O1664" i="1"/>
  <c r="N1664" i="1"/>
  <c r="M1664" i="1"/>
  <c r="L1664" i="1"/>
  <c r="K1664" i="1"/>
  <c r="J1664" i="1"/>
  <c r="I1664" i="1"/>
  <c r="H1664" i="1"/>
  <c r="G1664" i="1"/>
  <c r="O1646" i="1"/>
  <c r="N1646" i="1"/>
  <c r="M1646" i="1"/>
  <c r="L1646" i="1"/>
  <c r="K1646" i="1"/>
  <c r="J1646" i="1"/>
  <c r="I1646" i="1"/>
  <c r="H1646" i="1"/>
  <c r="G1646" i="1"/>
  <c r="O1637" i="1"/>
  <c r="N1637" i="1"/>
  <c r="M1637" i="1"/>
  <c r="L1637" i="1"/>
  <c r="K1637" i="1"/>
  <c r="J1637" i="1"/>
  <c r="I1637" i="1"/>
  <c r="H1637" i="1"/>
  <c r="G1637" i="1"/>
  <c r="O1628" i="1"/>
  <c r="N1628" i="1"/>
  <c r="M1628" i="1"/>
  <c r="L1628" i="1"/>
  <c r="K1628" i="1"/>
  <c r="J1628" i="1"/>
  <c r="I1628" i="1"/>
  <c r="H1628" i="1"/>
  <c r="G1628" i="1"/>
  <c r="O1622" i="1"/>
  <c r="N1622" i="1"/>
  <c r="M1622" i="1"/>
  <c r="L1622" i="1"/>
  <c r="K1622" i="1"/>
  <c r="J1622" i="1"/>
  <c r="I1622" i="1"/>
  <c r="H1622" i="1"/>
  <c r="G1622" i="1"/>
  <c r="O1617" i="1"/>
  <c r="N1617" i="1"/>
  <c r="M1617" i="1"/>
  <c r="L1617" i="1"/>
  <c r="K1617" i="1"/>
  <c r="J1617" i="1"/>
  <c r="I1617" i="1"/>
  <c r="H1617" i="1"/>
  <c r="G1617" i="1"/>
  <c r="O1608" i="1"/>
  <c r="N1608" i="1"/>
  <c r="M1608" i="1"/>
  <c r="L1608" i="1"/>
  <c r="K1608" i="1"/>
  <c r="J1608" i="1"/>
  <c r="I1608" i="1"/>
  <c r="H1608" i="1"/>
  <c r="G1608" i="1"/>
  <c r="O1599" i="1"/>
  <c r="N1599" i="1"/>
  <c r="M1599" i="1"/>
  <c r="L1599" i="1"/>
  <c r="K1599" i="1"/>
  <c r="J1599" i="1"/>
  <c r="I1599" i="1"/>
  <c r="H1599" i="1"/>
  <c r="G1599" i="1"/>
  <c r="O1590" i="1"/>
  <c r="N1590" i="1"/>
  <c r="M1590" i="1"/>
  <c r="L1590" i="1"/>
  <c r="K1590" i="1"/>
  <c r="J1590" i="1"/>
  <c r="I1590" i="1"/>
  <c r="H1590" i="1"/>
  <c r="G1590" i="1"/>
  <c r="O1576" i="1"/>
  <c r="N1576" i="1"/>
  <c r="M1576" i="1"/>
  <c r="L1576" i="1"/>
  <c r="K1576" i="1"/>
  <c r="J1576" i="1"/>
  <c r="I1576" i="1"/>
  <c r="H1576" i="1"/>
  <c r="G1576" i="1"/>
  <c r="O1567" i="1"/>
  <c r="N1567" i="1"/>
  <c r="M1567" i="1"/>
  <c r="L1567" i="1"/>
  <c r="K1567" i="1"/>
  <c r="J1567" i="1"/>
  <c r="I1567" i="1"/>
  <c r="H1567" i="1"/>
  <c r="G1567" i="1"/>
  <c r="O1558" i="1"/>
  <c r="N1558" i="1"/>
  <c r="M1558" i="1"/>
  <c r="L1558" i="1"/>
  <c r="K1558" i="1"/>
  <c r="J1558" i="1"/>
  <c r="I1558" i="1"/>
  <c r="H1558" i="1"/>
  <c r="G1558" i="1"/>
  <c r="O1549" i="1"/>
  <c r="N1549" i="1"/>
  <c r="M1549" i="1"/>
  <c r="L1549" i="1"/>
  <c r="K1549" i="1"/>
  <c r="J1549" i="1"/>
  <c r="I1549" i="1"/>
  <c r="H1549" i="1"/>
  <c r="G1549" i="1"/>
  <c r="O1540" i="1"/>
  <c r="N1540" i="1"/>
  <c r="M1540" i="1"/>
  <c r="L1540" i="1"/>
  <c r="K1540" i="1"/>
  <c r="J1540" i="1"/>
  <c r="I1540" i="1"/>
  <c r="H1540" i="1"/>
  <c r="G1540" i="1"/>
  <c r="O1531" i="1"/>
  <c r="N1531" i="1"/>
  <c r="M1531" i="1"/>
  <c r="L1531" i="1"/>
  <c r="K1531" i="1"/>
  <c r="J1531" i="1"/>
  <c r="I1531" i="1"/>
  <c r="H1531" i="1"/>
  <c r="G1531" i="1"/>
  <c r="O1521" i="1"/>
  <c r="N1521" i="1"/>
  <c r="M1521" i="1"/>
  <c r="L1521" i="1"/>
  <c r="K1521" i="1"/>
  <c r="J1521" i="1"/>
  <c r="I1521" i="1"/>
  <c r="H1521" i="1"/>
  <c r="G1521" i="1"/>
  <c r="O1513" i="1"/>
  <c r="N1513" i="1"/>
  <c r="M1513" i="1"/>
  <c r="L1513" i="1"/>
  <c r="K1513" i="1"/>
  <c r="J1513" i="1"/>
  <c r="I1513" i="1"/>
  <c r="H1513" i="1"/>
  <c r="G1513" i="1"/>
  <c r="O1499" i="1"/>
  <c r="N1499" i="1"/>
  <c r="M1499" i="1"/>
  <c r="L1499" i="1"/>
  <c r="K1499" i="1"/>
  <c r="J1499" i="1"/>
  <c r="I1499" i="1"/>
  <c r="H1499" i="1"/>
  <c r="G1499" i="1"/>
  <c r="O1496" i="1"/>
  <c r="N1496" i="1"/>
  <c r="M1496" i="1"/>
  <c r="L1496" i="1"/>
  <c r="K1496" i="1"/>
  <c r="J1496" i="1"/>
  <c r="I1496" i="1"/>
  <c r="H1496" i="1"/>
  <c r="G1496" i="1"/>
  <c r="O1482" i="1"/>
  <c r="N1482" i="1"/>
  <c r="M1482" i="1"/>
  <c r="L1482" i="1"/>
  <c r="K1482" i="1"/>
  <c r="J1482" i="1"/>
  <c r="I1482" i="1"/>
  <c r="H1482" i="1"/>
  <c r="G1482" i="1"/>
  <c r="O1468" i="1"/>
  <c r="N1468" i="1"/>
  <c r="M1468" i="1"/>
  <c r="L1468" i="1"/>
  <c r="K1468" i="1"/>
  <c r="J1468" i="1"/>
  <c r="I1468" i="1"/>
  <c r="H1468" i="1"/>
  <c r="G1468" i="1"/>
  <c r="O1453" i="1"/>
  <c r="N1453" i="1"/>
  <c r="M1453" i="1"/>
  <c r="L1453" i="1"/>
  <c r="K1453" i="1"/>
  <c r="J1453" i="1"/>
  <c r="I1453" i="1"/>
  <c r="H1453" i="1"/>
  <c r="G1453" i="1"/>
  <c r="O1443" i="1"/>
  <c r="N1443" i="1"/>
  <c r="M1443" i="1"/>
  <c r="L1443" i="1"/>
  <c r="K1443" i="1"/>
  <c r="J1443" i="1"/>
  <c r="I1443" i="1"/>
  <c r="H1443" i="1"/>
  <c r="G1443" i="1"/>
  <c r="O1429" i="1"/>
  <c r="N1429" i="1"/>
  <c r="M1429" i="1"/>
  <c r="L1429" i="1"/>
  <c r="K1429" i="1"/>
  <c r="J1429" i="1"/>
  <c r="I1429" i="1"/>
  <c r="H1429" i="1"/>
  <c r="G1429" i="1"/>
  <c r="O1415" i="1"/>
  <c r="N1415" i="1"/>
  <c r="M1415" i="1"/>
  <c r="L1415" i="1"/>
  <c r="K1415" i="1"/>
  <c r="J1415" i="1"/>
  <c r="I1415" i="1"/>
  <c r="H1415" i="1"/>
  <c r="G1415" i="1"/>
  <c r="O1401" i="1"/>
  <c r="N1401" i="1"/>
  <c r="M1401" i="1"/>
  <c r="L1401" i="1"/>
  <c r="K1401" i="1"/>
  <c r="J1401" i="1"/>
  <c r="I1401" i="1"/>
  <c r="H1401" i="1"/>
  <c r="G1401" i="1"/>
  <c r="O1387" i="1"/>
  <c r="N1387" i="1"/>
  <c r="M1387" i="1"/>
  <c r="L1387" i="1"/>
  <c r="K1387" i="1"/>
  <c r="J1387" i="1"/>
  <c r="I1387" i="1"/>
  <c r="H1387" i="1"/>
  <c r="G1387" i="1"/>
  <c r="O1373" i="1"/>
  <c r="N1373" i="1"/>
  <c r="M1373" i="1"/>
  <c r="L1373" i="1"/>
  <c r="K1373" i="1"/>
  <c r="J1373" i="1"/>
  <c r="I1373" i="1"/>
  <c r="H1373" i="1"/>
  <c r="G1373" i="1"/>
  <c r="O1359" i="1"/>
  <c r="N1359" i="1"/>
  <c r="M1359" i="1"/>
  <c r="L1359" i="1"/>
  <c r="K1359" i="1"/>
  <c r="J1359" i="1"/>
  <c r="I1359" i="1"/>
  <c r="H1359" i="1"/>
  <c r="G1359" i="1"/>
  <c r="O1345" i="1"/>
  <c r="N1345" i="1"/>
  <c r="M1345" i="1"/>
  <c r="L1345" i="1"/>
  <c r="K1345" i="1"/>
  <c r="J1345" i="1"/>
  <c r="I1345" i="1"/>
  <c r="H1345" i="1"/>
  <c r="G1345" i="1"/>
  <c r="O1331" i="1"/>
  <c r="N1331" i="1"/>
  <c r="M1331" i="1"/>
  <c r="L1331" i="1"/>
  <c r="K1331" i="1"/>
  <c r="J1331" i="1"/>
  <c r="I1331" i="1"/>
  <c r="H1331" i="1"/>
  <c r="G1331" i="1"/>
  <c r="O1316" i="1"/>
  <c r="N1316" i="1"/>
  <c r="M1316" i="1"/>
  <c r="L1316" i="1"/>
  <c r="K1316" i="1"/>
  <c r="J1316" i="1"/>
  <c r="I1316" i="1"/>
  <c r="H1316" i="1"/>
  <c r="G1316" i="1"/>
  <c r="O1312" i="1"/>
  <c r="N1312" i="1"/>
  <c r="M1312" i="1"/>
  <c r="L1312" i="1"/>
  <c r="K1312" i="1"/>
  <c r="J1312" i="1"/>
  <c r="I1312" i="1"/>
  <c r="H1312" i="1"/>
  <c r="G1312" i="1"/>
  <c r="O1298" i="1"/>
  <c r="M1298" i="1"/>
  <c r="L1298" i="1"/>
  <c r="K1298" i="1"/>
  <c r="J1298" i="1"/>
  <c r="I1298" i="1"/>
  <c r="H1298" i="1"/>
  <c r="G1298" i="1"/>
  <c r="O1279" i="1"/>
  <c r="N1279" i="1"/>
  <c r="M1279" i="1"/>
  <c r="L1279" i="1"/>
  <c r="K1279" i="1"/>
  <c r="J1279" i="1"/>
  <c r="I1279" i="1"/>
  <c r="H1279" i="1"/>
  <c r="G1279" i="1"/>
  <c r="O1276" i="1"/>
  <c r="N1276" i="1"/>
  <c r="M1276" i="1"/>
  <c r="L1276" i="1"/>
  <c r="K1276" i="1"/>
  <c r="J1276" i="1"/>
  <c r="I1276" i="1"/>
  <c r="H1276" i="1"/>
  <c r="G1276" i="1"/>
  <c r="O1252" i="1"/>
  <c r="N1252" i="1"/>
  <c r="M1252" i="1"/>
  <c r="L1252" i="1"/>
  <c r="K1252" i="1"/>
  <c r="J1252" i="1"/>
  <c r="I1252" i="1"/>
  <c r="H1252" i="1"/>
  <c r="G1252" i="1"/>
  <c r="O1249" i="1"/>
  <c r="N1249" i="1"/>
  <c r="M1249" i="1"/>
  <c r="L1249" i="1"/>
  <c r="K1249" i="1"/>
  <c r="J1249" i="1"/>
  <c r="I1249" i="1"/>
  <c r="H1249" i="1"/>
  <c r="G1249" i="1"/>
  <c r="O1245" i="1"/>
  <c r="N1245" i="1"/>
  <c r="M1245" i="1"/>
  <c r="L1245" i="1"/>
  <c r="K1245" i="1"/>
  <c r="J1245" i="1"/>
  <c r="I1245" i="1"/>
  <c r="H1245" i="1"/>
  <c r="G1245" i="1"/>
  <c r="O1242" i="1"/>
  <c r="N1242" i="1"/>
  <c r="M1242" i="1"/>
  <c r="L1242" i="1"/>
  <c r="K1242" i="1"/>
  <c r="J1242" i="1"/>
  <c r="I1242" i="1"/>
  <c r="H1242" i="1"/>
  <c r="G1242" i="1"/>
  <c r="O1225" i="1"/>
  <c r="N1225" i="1"/>
  <c r="M1225" i="1"/>
  <c r="L1225" i="1"/>
  <c r="K1225" i="1"/>
  <c r="J1225" i="1"/>
  <c r="I1225" i="1"/>
  <c r="H1225" i="1"/>
  <c r="G1225" i="1"/>
  <c r="M1177" i="1"/>
  <c r="L1177" i="1"/>
  <c r="K1177" i="1"/>
  <c r="J1177" i="1"/>
  <c r="I1177" i="1"/>
  <c r="G1177" i="1"/>
  <c r="O1111" i="1"/>
  <c r="N1111" i="1"/>
  <c r="M1111" i="1"/>
  <c r="L1111" i="1"/>
  <c r="K1111" i="1"/>
  <c r="J1111" i="1"/>
  <c r="I1111" i="1"/>
  <c r="H1111" i="1"/>
  <c r="G1111" i="1"/>
  <c r="M1095" i="1"/>
  <c r="L1095" i="1"/>
  <c r="K1095" i="1"/>
  <c r="J1095" i="1"/>
  <c r="I1095" i="1"/>
  <c r="G1095" i="1"/>
  <c r="O1033" i="1"/>
  <c r="N1033" i="1"/>
  <c r="M1033" i="1"/>
  <c r="L1033" i="1"/>
  <c r="K1033" i="1"/>
  <c r="J1033" i="1"/>
  <c r="I1033" i="1"/>
  <c r="H1033" i="1"/>
  <c r="G1033" i="1"/>
  <c r="O1010" i="1"/>
  <c r="N1010" i="1"/>
  <c r="M1010" i="1"/>
  <c r="L1010" i="1"/>
  <c r="K1010" i="1"/>
  <c r="J1010" i="1"/>
  <c r="I1010" i="1"/>
  <c r="H1010" i="1"/>
  <c r="G1010" i="1"/>
  <c r="O994" i="1"/>
  <c r="N994" i="1"/>
  <c r="M994" i="1"/>
  <c r="L994" i="1"/>
  <c r="K994" i="1"/>
  <c r="J994" i="1"/>
  <c r="I994" i="1"/>
  <c r="H994" i="1"/>
  <c r="G994" i="1"/>
  <c r="O980" i="1"/>
  <c r="N980" i="1"/>
  <c r="M980" i="1"/>
  <c r="L980" i="1"/>
  <c r="K980" i="1"/>
  <c r="J980" i="1"/>
  <c r="I980" i="1"/>
  <c r="H980" i="1"/>
  <c r="G980" i="1"/>
  <c r="O963" i="1"/>
  <c r="N963" i="1"/>
  <c r="M963" i="1"/>
  <c r="L963" i="1"/>
  <c r="K963" i="1"/>
  <c r="J963" i="1"/>
  <c r="I963" i="1"/>
  <c r="H963" i="1"/>
  <c r="G963" i="1"/>
  <c r="O939" i="1"/>
  <c r="N939" i="1"/>
  <c r="M939" i="1"/>
  <c r="L939" i="1"/>
  <c r="K939" i="1"/>
  <c r="J939" i="1"/>
  <c r="I939" i="1"/>
  <c r="H939" i="1"/>
  <c r="G939" i="1"/>
  <c r="M921" i="1"/>
  <c r="L921" i="1"/>
  <c r="K921" i="1"/>
  <c r="J921" i="1"/>
  <c r="I921" i="1"/>
  <c r="G921" i="1"/>
  <c r="O865" i="1"/>
  <c r="N865" i="1"/>
  <c r="M865" i="1"/>
  <c r="L865" i="1"/>
  <c r="K865" i="1"/>
  <c r="J865" i="1"/>
  <c r="I865" i="1"/>
  <c r="H865" i="1"/>
  <c r="G865" i="1"/>
  <c r="O844" i="1"/>
  <c r="N844" i="1"/>
  <c r="M844" i="1"/>
  <c r="L844" i="1"/>
  <c r="K844" i="1"/>
  <c r="J844" i="1"/>
  <c r="I844" i="1"/>
  <c r="H844" i="1"/>
  <c r="G844" i="1"/>
  <c r="O830" i="1"/>
  <c r="N830" i="1"/>
  <c r="M830" i="1"/>
  <c r="L830" i="1"/>
  <c r="K830" i="1"/>
  <c r="J830" i="1"/>
  <c r="I830" i="1"/>
  <c r="H830" i="1"/>
  <c r="G830" i="1"/>
  <c r="O816" i="1"/>
  <c r="N816" i="1"/>
  <c r="M816" i="1"/>
  <c r="L816" i="1"/>
  <c r="K816" i="1"/>
  <c r="J816" i="1"/>
  <c r="I816" i="1"/>
  <c r="H816" i="1"/>
  <c r="G816" i="1"/>
  <c r="O794" i="1"/>
  <c r="N794" i="1"/>
  <c r="M794" i="1"/>
  <c r="L794" i="1"/>
  <c r="K794" i="1"/>
  <c r="J794" i="1"/>
  <c r="I794" i="1"/>
  <c r="H794" i="1"/>
  <c r="G794" i="1"/>
  <c r="O736" i="1"/>
  <c r="N736" i="1"/>
  <c r="M736" i="1"/>
  <c r="L736" i="1"/>
  <c r="K736" i="1"/>
  <c r="J736" i="1"/>
  <c r="I736" i="1"/>
  <c r="H736" i="1"/>
  <c r="G736" i="1"/>
  <c r="O713" i="1"/>
  <c r="N713" i="1"/>
  <c r="M713" i="1"/>
  <c r="L713" i="1"/>
  <c r="K713" i="1"/>
  <c r="J713" i="1"/>
  <c r="I713" i="1"/>
  <c r="H713" i="1"/>
  <c r="G713" i="1"/>
  <c r="O695" i="1"/>
  <c r="N695" i="1"/>
  <c r="M695" i="1"/>
  <c r="L695" i="1"/>
  <c r="K695" i="1"/>
  <c r="J695" i="1"/>
  <c r="I695" i="1"/>
  <c r="H695" i="1"/>
  <c r="G695" i="1"/>
  <c r="O674" i="1"/>
  <c r="N674" i="1"/>
  <c r="M674" i="1"/>
  <c r="L674" i="1"/>
  <c r="K674" i="1"/>
  <c r="J674" i="1"/>
  <c r="I674" i="1"/>
  <c r="H674" i="1"/>
  <c r="G674" i="1"/>
  <c r="O660" i="1"/>
  <c r="N660" i="1"/>
  <c r="M660" i="1"/>
  <c r="L660" i="1"/>
  <c r="K660" i="1"/>
  <c r="J660" i="1"/>
  <c r="I660" i="1"/>
  <c r="H660" i="1"/>
  <c r="G660" i="1"/>
  <c r="O638" i="1"/>
  <c r="N638" i="1"/>
  <c r="M638" i="1"/>
  <c r="L638" i="1"/>
  <c r="K638" i="1"/>
  <c r="J638" i="1"/>
  <c r="I638" i="1"/>
  <c r="H638" i="1"/>
  <c r="G638" i="1"/>
  <c r="O616" i="1"/>
  <c r="N616" i="1"/>
  <c r="M616" i="1"/>
  <c r="L616" i="1"/>
  <c r="K616" i="1"/>
  <c r="J616" i="1"/>
  <c r="I616" i="1"/>
  <c r="H616" i="1"/>
  <c r="G616" i="1"/>
  <c r="O594" i="1"/>
  <c r="N594" i="1"/>
  <c r="M594" i="1"/>
  <c r="L594" i="1"/>
  <c r="K594" i="1"/>
  <c r="J594" i="1"/>
  <c r="I594" i="1"/>
  <c r="H594" i="1"/>
  <c r="G594" i="1"/>
  <c r="O571" i="1"/>
  <c r="N571" i="1"/>
  <c r="M571" i="1"/>
  <c r="L571" i="1"/>
  <c r="K571" i="1"/>
  <c r="J571" i="1"/>
  <c r="I571" i="1"/>
  <c r="H571" i="1"/>
  <c r="G571" i="1"/>
  <c r="O550" i="1"/>
  <c r="N550" i="1"/>
  <c r="M550" i="1"/>
  <c r="L550" i="1"/>
  <c r="K550" i="1"/>
  <c r="J550" i="1"/>
  <c r="I550" i="1"/>
  <c r="H550" i="1"/>
  <c r="G550" i="1"/>
  <c r="O500" i="1"/>
  <c r="N500" i="1"/>
  <c r="M500" i="1"/>
  <c r="L500" i="1"/>
  <c r="K500" i="1"/>
  <c r="J500" i="1"/>
  <c r="I500" i="1"/>
  <c r="H500" i="1"/>
  <c r="G500" i="1"/>
  <c r="O480" i="1"/>
  <c r="N480" i="1"/>
  <c r="M480" i="1"/>
  <c r="L480" i="1"/>
  <c r="K480" i="1"/>
  <c r="J480" i="1"/>
  <c r="I480" i="1"/>
  <c r="H480" i="1"/>
  <c r="G480" i="1"/>
  <c r="O469" i="1"/>
  <c r="N469" i="1"/>
  <c r="M469" i="1"/>
  <c r="L469" i="1"/>
  <c r="K469" i="1"/>
  <c r="J469" i="1"/>
  <c r="I469" i="1"/>
  <c r="H469" i="1"/>
  <c r="G469" i="1"/>
  <c r="O416" i="1"/>
  <c r="N416" i="1"/>
  <c r="M416" i="1"/>
  <c r="L416" i="1"/>
  <c r="K416" i="1"/>
  <c r="J416" i="1"/>
  <c r="I416" i="1"/>
  <c r="H416" i="1"/>
  <c r="G416" i="1"/>
  <c r="O412" i="1"/>
  <c r="N412" i="1"/>
  <c r="M412" i="1"/>
  <c r="L412" i="1"/>
  <c r="K412" i="1"/>
  <c r="J412" i="1"/>
  <c r="I412" i="1"/>
  <c r="H412" i="1"/>
  <c r="G412" i="1"/>
  <c r="O355" i="1"/>
  <c r="N355" i="1"/>
  <c r="M355" i="1"/>
  <c r="L355" i="1"/>
  <c r="K355" i="1"/>
  <c r="J355" i="1"/>
  <c r="I355" i="1"/>
  <c r="H355" i="1"/>
  <c r="G355" i="1"/>
  <c r="O334" i="1"/>
  <c r="N334" i="1"/>
  <c r="M334" i="1"/>
  <c r="L334" i="1"/>
  <c r="K334" i="1"/>
  <c r="J334" i="1"/>
  <c r="I334" i="1"/>
  <c r="H334" i="1"/>
  <c r="G334" i="1"/>
  <c r="O320" i="1"/>
  <c r="N320" i="1"/>
  <c r="M320" i="1"/>
  <c r="L320" i="1"/>
  <c r="K320" i="1"/>
  <c r="J320" i="1"/>
  <c r="I320" i="1"/>
  <c r="H320" i="1"/>
  <c r="G320" i="1"/>
  <c r="O316" i="1"/>
  <c r="N316" i="1"/>
  <c r="M316" i="1"/>
  <c r="L316" i="1"/>
  <c r="K316" i="1"/>
  <c r="J316" i="1"/>
  <c r="I316" i="1"/>
  <c r="H316" i="1"/>
  <c r="G316" i="1"/>
  <c r="O295" i="1"/>
  <c r="N295" i="1"/>
  <c r="M295" i="1"/>
  <c r="L295" i="1"/>
  <c r="K295" i="1"/>
  <c r="J295" i="1"/>
  <c r="I295" i="1"/>
  <c r="H295" i="1"/>
  <c r="G295" i="1"/>
  <c r="O273" i="1"/>
  <c r="N273" i="1"/>
  <c r="M273" i="1"/>
  <c r="L273" i="1"/>
  <c r="K273" i="1"/>
  <c r="J273" i="1"/>
  <c r="I273" i="1"/>
  <c r="H273" i="1"/>
  <c r="G273" i="1"/>
  <c r="O259" i="1"/>
  <c r="N259" i="1"/>
  <c r="M259" i="1"/>
  <c r="L259" i="1"/>
  <c r="K259" i="1"/>
  <c r="J259" i="1"/>
  <c r="I259" i="1"/>
  <c r="H259" i="1"/>
  <c r="G259" i="1"/>
  <c r="O238" i="1"/>
  <c r="N238" i="1"/>
  <c r="M238" i="1"/>
  <c r="L238" i="1"/>
  <c r="K238" i="1"/>
  <c r="J238" i="1"/>
  <c r="I238" i="1"/>
  <c r="H238" i="1"/>
  <c r="G238" i="1"/>
  <c r="O213" i="1"/>
  <c r="N213" i="1"/>
  <c r="M213" i="1"/>
  <c r="L213" i="1"/>
  <c r="K213" i="1"/>
  <c r="J213" i="1"/>
  <c r="I213" i="1"/>
  <c r="H213" i="1"/>
  <c r="G213" i="1"/>
  <c r="O194" i="1"/>
  <c r="N194" i="1"/>
  <c r="M194" i="1"/>
  <c r="L194" i="1"/>
  <c r="K194" i="1"/>
  <c r="J194" i="1"/>
  <c r="I194" i="1"/>
  <c r="H194" i="1"/>
  <c r="G194" i="1"/>
  <c r="O181" i="1"/>
  <c r="N181" i="1"/>
  <c r="M181" i="1"/>
  <c r="L181" i="1"/>
  <c r="K181" i="1"/>
  <c r="J181" i="1"/>
  <c r="I181" i="1"/>
  <c r="H181" i="1"/>
  <c r="G181" i="1"/>
  <c r="O160" i="1"/>
  <c r="N160" i="1"/>
  <c r="M160" i="1"/>
  <c r="L160" i="1"/>
  <c r="K160" i="1"/>
  <c r="J160" i="1"/>
  <c r="I160" i="1"/>
  <c r="H160" i="1"/>
  <c r="G160" i="1"/>
  <c r="O140" i="1"/>
  <c r="N140" i="1"/>
  <c r="M140" i="1"/>
  <c r="L140" i="1"/>
  <c r="K140" i="1"/>
  <c r="J140" i="1"/>
  <c r="I140" i="1"/>
  <c r="H140" i="1"/>
  <c r="G140" i="1"/>
  <c r="O127" i="1"/>
  <c r="N127" i="1"/>
  <c r="M127" i="1"/>
  <c r="L127" i="1"/>
  <c r="K127" i="1"/>
  <c r="J127" i="1"/>
  <c r="I127" i="1"/>
  <c r="H127" i="1"/>
  <c r="G127" i="1"/>
  <c r="O114" i="1"/>
  <c r="N114" i="1"/>
  <c r="M114" i="1"/>
  <c r="L114" i="1"/>
  <c r="K114" i="1"/>
  <c r="J114" i="1"/>
  <c r="I114" i="1"/>
  <c r="H114" i="1"/>
  <c r="G114" i="1"/>
  <c r="O104" i="1"/>
  <c r="N104" i="1"/>
  <c r="M104" i="1"/>
  <c r="L104" i="1"/>
  <c r="K104" i="1"/>
  <c r="J104" i="1"/>
  <c r="I104" i="1"/>
  <c r="H104" i="1"/>
  <c r="G104" i="1"/>
  <c r="O82" i="1"/>
  <c r="N82" i="1"/>
  <c r="M82" i="1"/>
  <c r="L82" i="1"/>
  <c r="K82" i="1"/>
  <c r="J82" i="1"/>
  <c r="I82" i="1"/>
  <c r="H82" i="1"/>
  <c r="G82" i="1"/>
  <c r="O73" i="1"/>
  <c r="N73" i="1"/>
  <c r="M73" i="1"/>
  <c r="L73" i="1"/>
  <c r="K73" i="1"/>
  <c r="J73" i="1"/>
  <c r="I73" i="1"/>
  <c r="H73" i="1"/>
  <c r="G73" i="1"/>
  <c r="O50" i="1"/>
  <c r="N50" i="1"/>
  <c r="M50" i="1"/>
  <c r="L50" i="1"/>
  <c r="K50" i="1"/>
  <c r="J50" i="1"/>
  <c r="I50" i="1"/>
  <c r="H50" i="1"/>
  <c r="G50" i="1"/>
  <c r="O36" i="1"/>
  <c r="N36" i="1"/>
  <c r="M36" i="1"/>
  <c r="L36" i="1"/>
  <c r="K36" i="1"/>
  <c r="J36" i="1"/>
  <c r="I36" i="1"/>
  <c r="H36" i="1"/>
  <c r="G36" i="1"/>
  <c r="O21" i="1"/>
  <c r="N21" i="1"/>
  <c r="M21" i="1"/>
  <c r="L21" i="1"/>
  <c r="K21" i="1"/>
  <c r="J21" i="1"/>
  <c r="I21" i="1"/>
  <c r="H21" i="1"/>
  <c r="G21" i="1"/>
  <c r="O18" i="1"/>
  <c r="N18" i="1"/>
  <c r="M18" i="1"/>
  <c r="L18" i="1"/>
  <c r="K18" i="1"/>
  <c r="J18" i="1"/>
  <c r="I18" i="1"/>
  <c r="H18" i="1"/>
  <c r="G18" i="1"/>
  <c r="O15" i="1"/>
  <c r="N15" i="1"/>
  <c r="M15" i="1"/>
  <c r="L15" i="1"/>
  <c r="K15" i="1"/>
  <c r="J15" i="1"/>
  <c r="J1752" i="1" s="1"/>
  <c r="I15" i="1"/>
  <c r="H15" i="1"/>
  <c r="G15" i="1"/>
  <c r="O12" i="1"/>
  <c r="N12" i="1"/>
  <c r="M12" i="1"/>
  <c r="L12" i="1"/>
  <c r="K12" i="1"/>
  <c r="J12" i="1"/>
  <c r="I12" i="1"/>
  <c r="H12" i="1"/>
  <c r="G12" i="1"/>
  <c r="O9" i="1"/>
  <c r="N9" i="1"/>
  <c r="M9" i="1"/>
  <c r="L9" i="1"/>
  <c r="L1752" i="1" s="1"/>
  <c r="K9" i="1"/>
  <c r="K1752" i="1" s="1"/>
  <c r="J9" i="1"/>
  <c r="I9" i="1"/>
  <c r="H9" i="1"/>
  <c r="G9" i="1"/>
  <c r="G1752" i="1" s="1"/>
  <c r="I1752" i="1" l="1"/>
  <c r="M1752" i="1"/>
  <c r="O1135" i="1"/>
  <c r="O1177" i="1" s="1"/>
  <c r="O1056" i="1"/>
  <c r="O1095" i="1" s="1"/>
  <c r="O888" i="1"/>
  <c r="O921" i="1" s="1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9" i="8"/>
  <c r="P2118" i="8"/>
  <c r="P2117" i="8"/>
  <c r="P2116" i="8"/>
  <c r="P2115" i="8"/>
  <c r="P2114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54" i="8"/>
  <c r="P1953" i="8"/>
  <c r="P1952" i="8"/>
  <c r="P1951" i="8"/>
  <c r="P1950" i="8"/>
  <c r="P1949" i="8"/>
  <c r="P1948" i="8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9" i="8"/>
  <c r="P1788" i="8"/>
  <c r="P1787" i="8"/>
  <c r="P1786" i="8"/>
  <c r="P1785" i="8"/>
  <c r="P1784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24" i="8"/>
  <c r="P1623" i="8"/>
  <c r="P1622" i="8"/>
  <c r="P1621" i="8"/>
  <c r="P1620" i="8"/>
  <c r="P1619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P1459" i="8"/>
  <c r="P1458" i="8"/>
  <c r="P1457" i="8"/>
  <c r="P1456" i="8"/>
  <c r="P1455" i="8"/>
  <c r="P1454" i="8"/>
  <c r="P1453" i="8"/>
  <c r="P1452" i="8"/>
  <c r="P1451" i="8"/>
  <c r="P1450" i="8"/>
  <c r="P1449" i="8"/>
  <c r="P1448" i="8"/>
  <c r="P1447" i="8"/>
  <c r="P1446" i="8"/>
  <c r="P1445" i="8"/>
  <c r="P1444" i="8"/>
  <c r="P1443" i="8"/>
  <c r="P1442" i="8"/>
  <c r="P1441" i="8"/>
  <c r="P1440" i="8"/>
  <c r="P1439" i="8"/>
  <c r="P1438" i="8"/>
  <c r="P1437" i="8"/>
  <c r="P1436" i="8"/>
  <c r="P1435" i="8"/>
  <c r="P1434" i="8"/>
  <c r="P1433" i="8"/>
  <c r="P1432" i="8"/>
  <c r="P1431" i="8"/>
  <c r="P1430" i="8"/>
  <c r="P1429" i="8"/>
  <c r="P1428" i="8"/>
  <c r="P1427" i="8"/>
  <c r="P1426" i="8"/>
  <c r="P1425" i="8"/>
  <c r="P1424" i="8"/>
  <c r="P1423" i="8"/>
  <c r="P1422" i="8"/>
  <c r="P1421" i="8"/>
  <c r="P1420" i="8"/>
  <c r="P1419" i="8"/>
  <c r="P1418" i="8"/>
  <c r="P1417" i="8"/>
  <c r="P1416" i="8"/>
  <c r="P1415" i="8"/>
  <c r="P1414" i="8"/>
  <c r="P1413" i="8"/>
  <c r="P1412" i="8"/>
  <c r="P1411" i="8"/>
  <c r="P1410" i="8"/>
  <c r="P1409" i="8"/>
  <c r="P1408" i="8"/>
  <c r="P1407" i="8"/>
  <c r="P1406" i="8"/>
  <c r="P1405" i="8"/>
  <c r="P1404" i="8"/>
  <c r="P1403" i="8"/>
  <c r="P1402" i="8"/>
  <c r="P1401" i="8"/>
  <c r="P1400" i="8"/>
  <c r="P1399" i="8"/>
  <c r="P1398" i="8"/>
  <c r="P1397" i="8"/>
  <c r="P1396" i="8"/>
  <c r="P1395" i="8"/>
  <c r="P1394" i="8"/>
  <c r="P1393" i="8"/>
  <c r="P1392" i="8"/>
  <c r="P1391" i="8"/>
  <c r="P1390" i="8"/>
  <c r="P1389" i="8"/>
  <c r="P1388" i="8"/>
  <c r="P1387" i="8"/>
  <c r="P1386" i="8"/>
  <c r="P1385" i="8"/>
  <c r="P1384" i="8"/>
  <c r="P1383" i="8"/>
  <c r="P1382" i="8"/>
  <c r="P1381" i="8"/>
  <c r="P1380" i="8"/>
  <c r="P1379" i="8"/>
  <c r="P1378" i="8"/>
  <c r="P1377" i="8"/>
  <c r="P1376" i="8"/>
  <c r="P1375" i="8"/>
  <c r="P1374" i="8"/>
  <c r="P1373" i="8"/>
  <c r="P1372" i="8"/>
  <c r="P1371" i="8"/>
  <c r="P1370" i="8"/>
  <c r="P1369" i="8"/>
  <c r="P1368" i="8"/>
  <c r="P1367" i="8"/>
  <c r="P1366" i="8"/>
  <c r="P1365" i="8"/>
  <c r="P1364" i="8"/>
  <c r="P1363" i="8"/>
  <c r="P1362" i="8"/>
  <c r="P1361" i="8"/>
  <c r="P1360" i="8"/>
  <c r="P1359" i="8"/>
  <c r="P1358" i="8"/>
  <c r="P1357" i="8"/>
  <c r="P1356" i="8"/>
  <c r="P1355" i="8"/>
  <c r="P1354" i="8"/>
  <c r="P1353" i="8"/>
  <c r="P1352" i="8"/>
  <c r="P1351" i="8"/>
  <c r="P1350" i="8"/>
  <c r="P1349" i="8"/>
  <c r="P1348" i="8"/>
  <c r="P1347" i="8"/>
  <c r="P1346" i="8"/>
  <c r="P1345" i="8"/>
  <c r="P1344" i="8"/>
  <c r="P1343" i="8"/>
  <c r="P1342" i="8"/>
  <c r="P1341" i="8"/>
  <c r="P1340" i="8"/>
  <c r="P1339" i="8"/>
  <c r="P1338" i="8"/>
  <c r="P1337" i="8"/>
  <c r="P1336" i="8"/>
  <c r="P1335" i="8"/>
  <c r="P1334" i="8"/>
  <c r="P1333" i="8"/>
  <c r="P1332" i="8"/>
  <c r="P1331" i="8"/>
  <c r="P1330" i="8"/>
  <c r="P1329" i="8"/>
  <c r="P1328" i="8"/>
  <c r="P1327" i="8"/>
  <c r="P1326" i="8"/>
  <c r="P1325" i="8"/>
  <c r="P1324" i="8"/>
  <c r="P1323" i="8"/>
  <c r="P1322" i="8"/>
  <c r="P1321" i="8"/>
  <c r="P1320" i="8"/>
  <c r="P1319" i="8"/>
  <c r="P1318" i="8"/>
  <c r="P1317" i="8"/>
  <c r="P1316" i="8"/>
  <c r="P1315" i="8"/>
  <c r="P1314" i="8"/>
  <c r="P1313" i="8"/>
  <c r="P1312" i="8"/>
  <c r="P1311" i="8"/>
  <c r="P1310" i="8"/>
  <c r="P1309" i="8"/>
  <c r="P1308" i="8"/>
  <c r="P1307" i="8"/>
  <c r="P1306" i="8"/>
  <c r="P1305" i="8"/>
  <c r="P1304" i="8"/>
  <c r="P1303" i="8"/>
  <c r="P1302" i="8"/>
  <c r="P1301" i="8"/>
  <c r="P1300" i="8"/>
  <c r="P1299" i="8"/>
  <c r="P1298" i="8"/>
  <c r="P1297" i="8"/>
  <c r="P1296" i="8"/>
  <c r="P1295" i="8"/>
  <c r="P1294" i="8"/>
  <c r="P1293" i="8"/>
  <c r="P1292" i="8"/>
  <c r="P1291" i="8"/>
  <c r="P1290" i="8"/>
  <c r="P1289" i="8"/>
  <c r="P1288" i="8"/>
  <c r="P1287" i="8"/>
  <c r="P1286" i="8"/>
  <c r="P1285" i="8"/>
  <c r="P1284" i="8"/>
  <c r="P1283" i="8"/>
  <c r="P1282" i="8"/>
  <c r="P1281" i="8"/>
  <c r="P1280" i="8"/>
  <c r="P1279" i="8"/>
  <c r="P1278" i="8"/>
  <c r="P1277" i="8"/>
  <c r="P1276" i="8"/>
  <c r="P1275" i="8"/>
  <c r="P1274" i="8"/>
  <c r="P1273" i="8"/>
  <c r="P1272" i="8"/>
  <c r="P1271" i="8"/>
  <c r="P1270" i="8"/>
  <c r="P1269" i="8"/>
  <c r="P1268" i="8"/>
  <c r="P1267" i="8"/>
  <c r="P1266" i="8"/>
  <c r="P1265" i="8"/>
  <c r="P1264" i="8"/>
  <c r="P1263" i="8"/>
  <c r="P1262" i="8"/>
  <c r="P1261" i="8"/>
  <c r="P1260" i="8"/>
  <c r="P1259" i="8"/>
  <c r="P1258" i="8"/>
  <c r="P1257" i="8"/>
  <c r="P1256" i="8"/>
  <c r="P1255" i="8"/>
  <c r="P1254" i="8"/>
  <c r="P1253" i="8"/>
  <c r="P1252" i="8"/>
  <c r="P1251" i="8"/>
  <c r="P1250" i="8"/>
  <c r="P1249" i="8"/>
  <c r="P1248" i="8"/>
  <c r="P1247" i="8"/>
  <c r="P1246" i="8"/>
  <c r="P1245" i="8"/>
  <c r="P1244" i="8"/>
  <c r="P1243" i="8"/>
  <c r="P1242" i="8"/>
  <c r="P1241" i="8"/>
  <c r="P1240" i="8"/>
  <c r="P1239" i="8"/>
  <c r="P1238" i="8"/>
  <c r="P1237" i="8"/>
  <c r="P1236" i="8"/>
  <c r="P1235" i="8"/>
  <c r="P1234" i="8"/>
  <c r="P1233" i="8"/>
  <c r="P1232" i="8"/>
  <c r="P1231" i="8"/>
  <c r="P1230" i="8"/>
  <c r="P1229" i="8"/>
  <c r="P1228" i="8"/>
  <c r="P1227" i="8"/>
  <c r="P1226" i="8"/>
  <c r="P1225" i="8"/>
  <c r="P1224" i="8"/>
  <c r="P1223" i="8"/>
  <c r="P1222" i="8"/>
  <c r="P1221" i="8"/>
  <c r="P1220" i="8"/>
  <c r="P1219" i="8"/>
  <c r="P1218" i="8"/>
  <c r="P1217" i="8"/>
  <c r="P1216" i="8"/>
  <c r="P1215" i="8"/>
  <c r="P1214" i="8"/>
  <c r="P1213" i="8"/>
  <c r="P1212" i="8"/>
  <c r="P1211" i="8"/>
  <c r="P1210" i="8"/>
  <c r="P1209" i="8"/>
  <c r="P1208" i="8"/>
  <c r="P1207" i="8"/>
  <c r="P1206" i="8"/>
  <c r="P1205" i="8"/>
  <c r="P1204" i="8"/>
  <c r="P1203" i="8"/>
  <c r="P1202" i="8"/>
  <c r="P1201" i="8"/>
  <c r="P1200" i="8"/>
  <c r="P1199" i="8"/>
  <c r="P1198" i="8"/>
  <c r="P1197" i="8"/>
  <c r="P1196" i="8"/>
  <c r="P1195" i="8"/>
  <c r="P1194" i="8"/>
  <c r="P1193" i="8"/>
  <c r="P1192" i="8"/>
  <c r="P1191" i="8"/>
  <c r="P1190" i="8"/>
  <c r="P1189" i="8"/>
  <c r="P1188" i="8"/>
  <c r="P1187" i="8"/>
  <c r="P1186" i="8"/>
  <c r="P1185" i="8"/>
  <c r="P1184" i="8"/>
  <c r="P1183" i="8"/>
  <c r="P1182" i="8"/>
  <c r="P1181" i="8"/>
  <c r="P1180" i="8"/>
  <c r="P1179" i="8"/>
  <c r="P1178" i="8"/>
  <c r="P1177" i="8"/>
  <c r="P1176" i="8"/>
  <c r="P1175" i="8"/>
  <c r="P1174" i="8"/>
  <c r="P1173" i="8"/>
  <c r="P1172" i="8"/>
  <c r="P1171" i="8"/>
  <c r="P1170" i="8"/>
  <c r="P1169" i="8"/>
  <c r="P1168" i="8"/>
  <c r="P1167" i="8"/>
  <c r="P1166" i="8"/>
  <c r="P1165" i="8"/>
  <c r="P1164" i="8"/>
  <c r="P1163" i="8"/>
  <c r="P1162" i="8"/>
  <c r="P1161" i="8"/>
  <c r="P1160" i="8"/>
  <c r="P1159" i="8"/>
  <c r="P1158" i="8"/>
  <c r="P1157" i="8"/>
  <c r="P1156" i="8"/>
  <c r="P1155" i="8"/>
  <c r="P1154" i="8"/>
  <c r="P1153" i="8"/>
  <c r="P1152" i="8"/>
  <c r="P1151" i="8"/>
  <c r="P1150" i="8"/>
  <c r="P1149" i="8"/>
  <c r="P1148" i="8"/>
  <c r="P1147" i="8"/>
  <c r="P1146" i="8"/>
  <c r="P1145" i="8"/>
  <c r="P1144" i="8"/>
  <c r="P1143" i="8"/>
  <c r="P1142" i="8"/>
  <c r="P1141" i="8"/>
  <c r="P1140" i="8"/>
  <c r="P1139" i="8"/>
  <c r="P1138" i="8"/>
  <c r="P1137" i="8"/>
  <c r="P1136" i="8"/>
  <c r="P1135" i="8"/>
  <c r="P1134" i="8"/>
  <c r="P1133" i="8"/>
  <c r="P1132" i="8"/>
  <c r="P1131" i="8"/>
  <c r="P1130" i="8"/>
  <c r="P1129" i="8"/>
  <c r="P1128" i="8"/>
  <c r="P1127" i="8"/>
  <c r="P1126" i="8"/>
  <c r="P1125" i="8"/>
  <c r="P1124" i="8"/>
  <c r="P1123" i="8"/>
  <c r="P1122" i="8"/>
  <c r="P1121" i="8"/>
  <c r="P1120" i="8"/>
  <c r="P1119" i="8"/>
  <c r="P1118" i="8"/>
  <c r="P1117" i="8"/>
  <c r="P1116" i="8"/>
  <c r="P1115" i="8"/>
  <c r="P1114" i="8"/>
  <c r="P1113" i="8"/>
  <c r="P1112" i="8"/>
  <c r="P1111" i="8"/>
  <c r="P1110" i="8"/>
  <c r="P1109" i="8"/>
  <c r="P1108" i="8"/>
  <c r="P1107" i="8"/>
  <c r="P1106" i="8"/>
  <c r="P1105" i="8"/>
  <c r="P1104" i="8"/>
  <c r="P1103" i="8"/>
  <c r="P1102" i="8"/>
  <c r="P1101" i="8"/>
  <c r="P1100" i="8"/>
  <c r="P1099" i="8"/>
  <c r="P1098" i="8"/>
  <c r="P1097" i="8"/>
  <c r="P1096" i="8"/>
  <c r="P1095" i="8"/>
  <c r="P1094" i="8"/>
  <c r="P1093" i="8"/>
  <c r="P1092" i="8"/>
  <c r="P1091" i="8"/>
  <c r="P1090" i="8"/>
  <c r="P1089" i="8"/>
  <c r="P1088" i="8"/>
  <c r="P1087" i="8"/>
  <c r="P1086" i="8"/>
  <c r="P1085" i="8"/>
  <c r="P1084" i="8"/>
  <c r="P1083" i="8"/>
  <c r="P1082" i="8"/>
  <c r="P1081" i="8"/>
  <c r="P1080" i="8"/>
  <c r="P1079" i="8"/>
  <c r="P1078" i="8"/>
  <c r="P1077" i="8"/>
  <c r="P1076" i="8"/>
  <c r="P1075" i="8"/>
  <c r="P1074" i="8"/>
  <c r="P1073" i="8"/>
  <c r="P1072" i="8"/>
  <c r="P1071" i="8"/>
  <c r="P1070" i="8"/>
  <c r="P1069" i="8"/>
  <c r="P1068" i="8"/>
  <c r="P1067" i="8"/>
  <c r="P1066" i="8"/>
  <c r="P1065" i="8"/>
  <c r="P1064" i="8"/>
  <c r="P1063" i="8"/>
  <c r="P1062" i="8"/>
  <c r="P1061" i="8"/>
  <c r="P1060" i="8"/>
  <c r="P1059" i="8"/>
  <c r="P1058" i="8"/>
  <c r="P1057" i="8"/>
  <c r="P1056" i="8"/>
  <c r="P1055" i="8"/>
  <c r="P1054" i="8"/>
  <c r="P1053" i="8"/>
  <c r="P1052" i="8"/>
  <c r="P1051" i="8"/>
  <c r="P1050" i="8"/>
  <c r="P1049" i="8"/>
  <c r="P1048" i="8"/>
  <c r="P1047" i="8"/>
  <c r="P1046" i="8"/>
  <c r="P1045" i="8"/>
  <c r="P1044" i="8"/>
  <c r="P1043" i="8"/>
  <c r="P1042" i="8"/>
  <c r="P1041" i="8"/>
  <c r="P1040" i="8"/>
  <c r="P1039" i="8"/>
  <c r="P1038" i="8"/>
  <c r="P1037" i="8"/>
  <c r="P1036" i="8"/>
  <c r="P1035" i="8"/>
  <c r="P1034" i="8"/>
  <c r="P1033" i="8"/>
  <c r="P1032" i="8"/>
  <c r="P1031" i="8"/>
  <c r="P1030" i="8"/>
  <c r="P1029" i="8"/>
  <c r="P1028" i="8"/>
  <c r="P1027" i="8"/>
  <c r="P1026" i="8"/>
  <c r="P1025" i="8"/>
  <c r="P1024" i="8"/>
  <c r="P1023" i="8"/>
  <c r="P1022" i="8"/>
  <c r="P1021" i="8"/>
  <c r="P1020" i="8"/>
  <c r="P1019" i="8"/>
  <c r="P1018" i="8"/>
  <c r="P1017" i="8"/>
  <c r="P1016" i="8"/>
  <c r="P1015" i="8"/>
  <c r="P1014" i="8"/>
  <c r="P1013" i="8"/>
  <c r="P1012" i="8"/>
  <c r="P1011" i="8"/>
  <c r="P1010" i="8"/>
  <c r="P1009" i="8"/>
  <c r="P1008" i="8"/>
  <c r="P1007" i="8"/>
  <c r="P1006" i="8"/>
  <c r="P1005" i="8"/>
  <c r="P1004" i="8"/>
  <c r="P1003" i="8"/>
  <c r="P1002" i="8"/>
  <c r="P1001" i="8"/>
  <c r="P1000" i="8"/>
  <c r="P999" i="8"/>
  <c r="P998" i="8"/>
  <c r="P997" i="8"/>
  <c r="P996" i="8"/>
  <c r="P995" i="8"/>
  <c r="P994" i="8"/>
  <c r="P993" i="8"/>
  <c r="P992" i="8"/>
  <c r="P991" i="8"/>
  <c r="P990" i="8"/>
  <c r="P989" i="8"/>
  <c r="P988" i="8"/>
  <c r="P987" i="8"/>
  <c r="P986" i="8"/>
  <c r="P985" i="8"/>
  <c r="P984" i="8"/>
  <c r="P983" i="8"/>
  <c r="P982" i="8"/>
  <c r="P981" i="8"/>
  <c r="P980" i="8"/>
  <c r="P979" i="8"/>
  <c r="P978" i="8"/>
  <c r="P977" i="8"/>
  <c r="P976" i="8"/>
  <c r="P975" i="8"/>
  <c r="P974" i="8"/>
  <c r="P973" i="8"/>
  <c r="P972" i="8"/>
  <c r="P971" i="8"/>
  <c r="P970" i="8"/>
  <c r="P969" i="8"/>
  <c r="P968" i="8"/>
  <c r="P967" i="8"/>
  <c r="P966" i="8"/>
  <c r="P965" i="8"/>
  <c r="P964" i="8"/>
  <c r="P963" i="8"/>
  <c r="P962" i="8"/>
  <c r="P961" i="8"/>
  <c r="P960" i="8"/>
  <c r="P959" i="8"/>
  <c r="P958" i="8"/>
  <c r="P957" i="8"/>
  <c r="P956" i="8"/>
  <c r="P955" i="8"/>
  <c r="P954" i="8"/>
  <c r="P953" i="8"/>
  <c r="P952" i="8"/>
  <c r="P951" i="8"/>
  <c r="P950" i="8"/>
  <c r="P949" i="8"/>
  <c r="P948" i="8"/>
  <c r="P947" i="8"/>
  <c r="P946" i="8"/>
  <c r="P945" i="8"/>
  <c r="P944" i="8"/>
  <c r="P943" i="8"/>
  <c r="P942" i="8"/>
  <c r="P941" i="8"/>
  <c r="P940" i="8"/>
  <c r="P939" i="8"/>
  <c r="P938" i="8"/>
  <c r="P937" i="8"/>
  <c r="P936" i="8"/>
  <c r="P935" i="8"/>
  <c r="P934" i="8"/>
  <c r="P933" i="8"/>
  <c r="P932" i="8"/>
  <c r="P931" i="8"/>
  <c r="P930" i="8"/>
  <c r="P929" i="8"/>
  <c r="P928" i="8"/>
  <c r="P927" i="8"/>
  <c r="P926" i="8"/>
  <c r="P925" i="8"/>
  <c r="P924" i="8"/>
  <c r="P923" i="8"/>
  <c r="P922" i="8"/>
  <c r="P921" i="8"/>
  <c r="P920" i="8"/>
  <c r="P919" i="8"/>
  <c r="P918" i="8"/>
  <c r="P917" i="8"/>
  <c r="P916" i="8"/>
  <c r="P915" i="8"/>
  <c r="P914" i="8"/>
  <c r="P913" i="8"/>
  <c r="P912" i="8"/>
  <c r="P911" i="8"/>
  <c r="P910" i="8"/>
  <c r="P909" i="8"/>
  <c r="P908" i="8"/>
  <c r="P907" i="8"/>
  <c r="P906" i="8"/>
  <c r="P905" i="8"/>
  <c r="P904" i="8"/>
  <c r="P903" i="8"/>
  <c r="P902" i="8"/>
  <c r="P901" i="8"/>
  <c r="P900" i="8"/>
  <c r="P899" i="8"/>
  <c r="P898" i="8"/>
  <c r="P897" i="8"/>
  <c r="P896" i="8"/>
  <c r="P895" i="8"/>
  <c r="P894" i="8"/>
  <c r="P893" i="8"/>
  <c r="P892" i="8"/>
  <c r="P891" i="8"/>
  <c r="P890" i="8"/>
  <c r="P889" i="8"/>
  <c r="P888" i="8"/>
  <c r="P887" i="8"/>
  <c r="P886" i="8"/>
  <c r="P885" i="8"/>
  <c r="P884" i="8"/>
  <c r="P883" i="8"/>
  <c r="P882" i="8"/>
  <c r="P881" i="8"/>
  <c r="P880" i="8"/>
  <c r="P879" i="8"/>
  <c r="P878" i="8"/>
  <c r="P877" i="8"/>
  <c r="P876" i="8"/>
  <c r="P875" i="8"/>
  <c r="P874" i="8"/>
  <c r="P873" i="8"/>
  <c r="P872" i="8"/>
  <c r="P871" i="8"/>
  <c r="P870" i="8"/>
  <c r="P869" i="8"/>
  <c r="P868" i="8"/>
  <c r="P867" i="8"/>
  <c r="P866" i="8"/>
  <c r="P865" i="8"/>
  <c r="P864" i="8"/>
  <c r="P863" i="8"/>
  <c r="P862" i="8"/>
  <c r="P861" i="8"/>
  <c r="P860" i="8"/>
  <c r="P859" i="8"/>
  <c r="P858" i="8"/>
  <c r="P857" i="8"/>
  <c r="P856" i="8"/>
  <c r="P855" i="8"/>
  <c r="P854" i="8"/>
  <c r="P853" i="8"/>
  <c r="P852" i="8"/>
  <c r="P851" i="8"/>
  <c r="P850" i="8"/>
  <c r="P849" i="8"/>
  <c r="P848" i="8"/>
  <c r="P847" i="8"/>
  <c r="P846" i="8"/>
  <c r="P845" i="8"/>
  <c r="P844" i="8"/>
  <c r="P843" i="8"/>
  <c r="P842" i="8"/>
  <c r="P841" i="8"/>
  <c r="P840" i="8"/>
  <c r="P839" i="8"/>
  <c r="P838" i="8"/>
  <c r="P837" i="8"/>
  <c r="P836" i="8"/>
  <c r="P835" i="8"/>
  <c r="P834" i="8"/>
  <c r="P833" i="8"/>
  <c r="P832" i="8"/>
  <c r="P831" i="8"/>
  <c r="P830" i="8"/>
  <c r="P829" i="8"/>
  <c r="P828" i="8"/>
  <c r="P827" i="8"/>
  <c r="P826" i="8"/>
  <c r="P825" i="8"/>
  <c r="P824" i="8"/>
  <c r="P823" i="8"/>
  <c r="P822" i="8"/>
  <c r="P821" i="8"/>
  <c r="P820" i="8"/>
  <c r="P819" i="8"/>
  <c r="P818" i="8"/>
  <c r="P817" i="8"/>
  <c r="P816" i="8"/>
  <c r="P815" i="8"/>
  <c r="P814" i="8"/>
  <c r="P813" i="8"/>
  <c r="P812" i="8"/>
  <c r="P811" i="8"/>
  <c r="P810" i="8"/>
  <c r="P809" i="8"/>
  <c r="P808" i="8"/>
  <c r="P807" i="8"/>
  <c r="P806" i="8"/>
  <c r="P805" i="8"/>
  <c r="P804" i="8"/>
  <c r="P803" i="8"/>
  <c r="P802" i="8"/>
  <c r="P801" i="8"/>
  <c r="P800" i="8"/>
  <c r="P799" i="8"/>
  <c r="P798" i="8"/>
  <c r="P797" i="8"/>
  <c r="P796" i="8"/>
  <c r="P795" i="8"/>
  <c r="P794" i="8"/>
  <c r="P793" i="8"/>
  <c r="P792" i="8"/>
  <c r="P791" i="8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601" i="8"/>
  <c r="P600" i="8"/>
  <c r="P599" i="8"/>
  <c r="P598" i="8"/>
  <c r="P597" i="8"/>
  <c r="P596" i="8"/>
  <c r="P595" i="8"/>
  <c r="P594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403" i="8"/>
  <c r="P402" i="8"/>
  <c r="P401" i="8"/>
  <c r="P400" i="8"/>
  <c r="P399" i="8"/>
  <c r="P398" i="8"/>
  <c r="P397" i="8"/>
  <c r="P396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O1752" i="1" l="1"/>
  <c r="N1286" i="1"/>
  <c r="N1280" i="1"/>
  <c r="N1298" i="1" s="1"/>
  <c r="N1135" i="1"/>
  <c r="N1177" i="1" s="1"/>
  <c r="N1056" i="1"/>
  <c r="N1095" i="1" s="1"/>
  <c r="N888" i="1"/>
  <c r="N921" i="1" l="1"/>
  <c r="N1752" i="1"/>
  <c r="W1277" i="1"/>
  <c r="W19" i="1"/>
  <c r="W7" i="1" l="1"/>
  <c r="W1745" i="1" l="1"/>
  <c r="W1736" i="1"/>
  <c r="W1727" i="1"/>
  <c r="W1170" i="1"/>
  <c r="W1734" i="1"/>
  <c r="W1750" i="1"/>
  <c r="W1733" i="1"/>
  <c r="W1747" i="1"/>
  <c r="W1746" i="1"/>
  <c r="W1744" i="1"/>
  <c r="W1735" i="1"/>
  <c r="W1726" i="1"/>
  <c r="W1743" i="1"/>
  <c r="W1725" i="1"/>
  <c r="W1724" i="1"/>
  <c r="W1738" i="1"/>
  <c r="W1737" i="1"/>
  <c r="W1729" i="1"/>
  <c r="W1728" i="1"/>
  <c r="W1749" i="1"/>
  <c r="W1740" i="1"/>
  <c r="W1723" i="1"/>
  <c r="W1748" i="1"/>
  <c r="W1739" i="1"/>
  <c r="W1730" i="1"/>
  <c r="W1720" i="1"/>
  <c r="W472" i="1"/>
  <c r="W1719" i="1"/>
  <c r="W479" i="1"/>
  <c r="W471" i="1"/>
  <c r="W1718" i="1"/>
  <c r="W478" i="1"/>
  <c r="W470" i="1"/>
  <c r="W1716" i="1"/>
  <c r="W476" i="1"/>
  <c r="W1713" i="1"/>
  <c r="W473" i="1"/>
  <c r="W1717" i="1"/>
  <c r="W1715" i="1"/>
  <c r="W1714" i="1"/>
  <c r="W477" i="1"/>
  <c r="W475" i="1"/>
  <c r="W474" i="1"/>
  <c r="H1135" i="1"/>
  <c r="H1177" i="1" s="1"/>
  <c r="H1056" i="1"/>
  <c r="H1095" i="1" s="1"/>
  <c r="H888" i="1"/>
  <c r="H921" i="1" l="1"/>
  <c r="H1752" i="1"/>
  <c r="W480" i="1"/>
  <c r="W1742" i="1"/>
  <c r="W1751" i="1" s="1"/>
  <c r="W1732" i="1"/>
  <c r="W1741" i="1" s="1"/>
  <c r="W1722" i="1"/>
  <c r="W1731" i="1" s="1"/>
  <c r="W1712" i="1"/>
  <c r="W1721" i="1" s="1"/>
  <c r="W1278" i="1"/>
  <c r="W1279" i="1" s="1"/>
  <c r="W20" i="1"/>
  <c r="W21" i="1" s="1"/>
  <c r="W8" i="1"/>
  <c r="W9" i="1" s="1"/>
  <c r="W289" i="1"/>
  <c r="W935" i="1"/>
  <c r="W610" i="1"/>
  <c r="W708" i="1"/>
  <c r="W495" i="1"/>
  <c r="W757" i="1"/>
  <c r="W1680" i="1"/>
  <c r="W379" i="1"/>
  <c r="W439" i="1"/>
  <c r="W254" i="1"/>
  <c r="W310" i="1"/>
  <c r="AG1120" i="1" l="1"/>
  <c r="AH1120" i="1"/>
  <c r="Y1120" i="1" s="1"/>
  <c r="AA1120" i="1" s="1"/>
  <c r="AH1665" i="1" l="1"/>
  <c r="AH1656" i="1"/>
  <c r="AH1650" i="1"/>
  <c r="AH1648" i="1"/>
  <c r="AH1647" i="1"/>
  <c r="AH1645" i="1"/>
  <c r="AH1644" i="1"/>
  <c r="AH1642" i="1"/>
  <c r="AH1641" i="1"/>
  <c r="AH1639" i="1"/>
  <c r="AH1638" i="1"/>
  <c r="AH1636" i="1"/>
  <c r="AH1635" i="1"/>
  <c r="AH1634" i="1"/>
  <c r="AH1633" i="1"/>
  <c r="AH1631" i="1"/>
  <c r="AH1630" i="1"/>
  <c r="AH1629" i="1"/>
  <c r="AH1627" i="1"/>
  <c r="AH1626" i="1"/>
  <c r="AH1625" i="1"/>
  <c r="AH1624" i="1"/>
  <c r="AH1623" i="1"/>
  <c r="AH1621" i="1"/>
  <c r="AH1620" i="1"/>
  <c r="AH1619" i="1"/>
  <c r="AH1618" i="1"/>
  <c r="AH1615" i="1"/>
  <c r="AH1614" i="1"/>
  <c r="AH1613" i="1"/>
  <c r="AH1612" i="1"/>
  <c r="AH1611" i="1"/>
  <c r="AH1610" i="1"/>
  <c r="AH1609" i="1"/>
  <c r="AH1607" i="1"/>
  <c r="AH1606" i="1"/>
  <c r="AH1605" i="1"/>
  <c r="AH1604" i="1"/>
  <c r="AH1603" i="1"/>
  <c r="AH1602" i="1"/>
  <c r="AH1601" i="1"/>
  <c r="AH1600" i="1"/>
  <c r="AH1598" i="1"/>
  <c r="AH1597" i="1"/>
  <c r="AH1596" i="1"/>
  <c r="AH1595" i="1"/>
  <c r="AH1594" i="1"/>
  <c r="AH1593" i="1"/>
  <c r="AH1592" i="1"/>
  <c r="AH1591" i="1"/>
  <c r="AH1589" i="1"/>
  <c r="AH1588" i="1"/>
  <c r="AH1587" i="1"/>
  <c r="AH1586" i="1"/>
  <c r="AH1585" i="1"/>
  <c r="AH1584" i="1"/>
  <c r="AH1583" i="1"/>
  <c r="AH1582" i="1"/>
  <c r="AH1581" i="1"/>
  <c r="AH1580" i="1"/>
  <c r="AH1579" i="1"/>
  <c r="AH1578" i="1"/>
  <c r="AH1577" i="1"/>
  <c r="AH1575" i="1"/>
  <c r="AH1574" i="1"/>
  <c r="AH1573" i="1"/>
  <c r="AH1572" i="1"/>
  <c r="AH1571" i="1"/>
  <c r="AH1570" i="1"/>
  <c r="AH1569" i="1"/>
  <c r="AH1568" i="1"/>
  <c r="AH1566" i="1"/>
  <c r="AH1565" i="1"/>
  <c r="AH1564" i="1"/>
  <c r="AH1563" i="1"/>
  <c r="AH1562" i="1"/>
  <c r="AH1561" i="1"/>
  <c r="AH1560" i="1"/>
  <c r="AH1559" i="1"/>
  <c r="AH1557" i="1"/>
  <c r="AH1556" i="1"/>
  <c r="AH1555" i="1"/>
  <c r="AH1554" i="1"/>
  <c r="AH1553" i="1"/>
  <c r="AH1552" i="1"/>
  <c r="AH1551" i="1"/>
  <c r="AH1550" i="1"/>
  <c r="AH1548" i="1"/>
  <c r="AH1547" i="1"/>
  <c r="AH1546" i="1"/>
  <c r="AH1545" i="1"/>
  <c r="AH1544" i="1"/>
  <c r="AH1543" i="1"/>
  <c r="AH1542" i="1"/>
  <c r="AH1541" i="1"/>
  <c r="AH1539" i="1"/>
  <c r="AH1538" i="1"/>
  <c r="AH1537" i="1"/>
  <c r="AH1536" i="1"/>
  <c r="AH1535" i="1"/>
  <c r="AH1534" i="1"/>
  <c r="AH1533" i="1"/>
  <c r="AH1532" i="1"/>
  <c r="AH1530" i="1"/>
  <c r="AH1529" i="1"/>
  <c r="AH1528" i="1"/>
  <c r="AH1527" i="1"/>
  <c r="AH1526" i="1"/>
  <c r="AH1525" i="1"/>
  <c r="AH1524" i="1"/>
  <c r="AH1523" i="1"/>
  <c r="AH1522" i="1"/>
  <c r="AH1520" i="1"/>
  <c r="AH1519" i="1"/>
  <c r="AH1518" i="1"/>
  <c r="AH1517" i="1"/>
  <c r="AH1516" i="1"/>
  <c r="AH1515" i="1"/>
  <c r="AH1514" i="1"/>
  <c r="AH1512" i="1"/>
  <c r="AH1511" i="1"/>
  <c r="AH1510" i="1"/>
  <c r="AH1509" i="1"/>
  <c r="AH1508" i="1"/>
  <c r="AH1507" i="1"/>
  <c r="AH1506" i="1"/>
  <c r="AH1505" i="1"/>
  <c r="AH1504" i="1"/>
  <c r="AH1503" i="1"/>
  <c r="AH1502" i="1"/>
  <c r="AH1501" i="1"/>
  <c r="AH1500" i="1"/>
  <c r="AH1498" i="1"/>
  <c r="AH1497" i="1"/>
  <c r="AH1495" i="1"/>
  <c r="AH1494" i="1"/>
  <c r="AH1493" i="1"/>
  <c r="AH1492" i="1"/>
  <c r="AH1491" i="1"/>
  <c r="AH1490" i="1"/>
  <c r="AH1489" i="1"/>
  <c r="AH1488" i="1"/>
  <c r="AH1487" i="1"/>
  <c r="AH1486" i="1"/>
  <c r="AH1485" i="1"/>
  <c r="AH1484" i="1"/>
  <c r="AH1483" i="1"/>
  <c r="AH1481" i="1"/>
  <c r="AH1480" i="1"/>
  <c r="AH1479" i="1"/>
  <c r="AH1478" i="1"/>
  <c r="AH1477" i="1"/>
  <c r="AH1476" i="1"/>
  <c r="AH1475" i="1"/>
  <c r="AH1474" i="1"/>
  <c r="AH1473" i="1"/>
  <c r="AH1472" i="1"/>
  <c r="AH1471" i="1"/>
  <c r="AH1470" i="1"/>
  <c r="AH1469" i="1"/>
  <c r="AH1467" i="1"/>
  <c r="AH1466" i="1"/>
  <c r="AH1465" i="1"/>
  <c r="AH1464" i="1"/>
  <c r="AH1463" i="1"/>
  <c r="AH1462" i="1"/>
  <c r="AH1461" i="1"/>
  <c r="AH1460" i="1"/>
  <c r="AH1459" i="1"/>
  <c r="AH1458" i="1"/>
  <c r="AH1457" i="1"/>
  <c r="AH1456" i="1"/>
  <c r="AH1455" i="1"/>
  <c r="AH1454" i="1"/>
  <c r="AH1452" i="1"/>
  <c r="AH1451" i="1"/>
  <c r="AH1450" i="1"/>
  <c r="AH1449" i="1"/>
  <c r="AH1448" i="1"/>
  <c r="AH1447" i="1"/>
  <c r="AH1446" i="1"/>
  <c r="AH1445" i="1"/>
  <c r="AH1444" i="1"/>
  <c r="AH1442" i="1"/>
  <c r="AH1441" i="1"/>
  <c r="AH1440" i="1"/>
  <c r="AH1439" i="1"/>
  <c r="AH1438" i="1"/>
  <c r="AH1437" i="1"/>
  <c r="AH1436" i="1"/>
  <c r="AH1435" i="1"/>
  <c r="AH1434" i="1"/>
  <c r="AH1433" i="1"/>
  <c r="AH1432" i="1"/>
  <c r="AH1431" i="1"/>
  <c r="AH1430" i="1"/>
  <c r="AH1428" i="1"/>
  <c r="AH1427" i="1"/>
  <c r="AH1426" i="1"/>
  <c r="AH1425" i="1"/>
  <c r="AH1424" i="1"/>
  <c r="AH1423" i="1"/>
  <c r="AH1422" i="1"/>
  <c r="AH1421" i="1"/>
  <c r="AH1420" i="1"/>
  <c r="AH1419" i="1"/>
  <c r="AH1418" i="1"/>
  <c r="AH1417" i="1"/>
  <c r="AH1416" i="1"/>
  <c r="AH1414" i="1"/>
  <c r="AH1413" i="1"/>
  <c r="AH1412" i="1"/>
  <c r="AH1411" i="1"/>
  <c r="AH1410" i="1"/>
  <c r="AH1409" i="1"/>
  <c r="AH1408" i="1"/>
  <c r="AH1407" i="1"/>
  <c r="AH1406" i="1"/>
  <c r="AH1405" i="1"/>
  <c r="AH1404" i="1"/>
  <c r="AH1403" i="1"/>
  <c r="AH1402" i="1"/>
  <c r="AH1400" i="1"/>
  <c r="AH1399" i="1"/>
  <c r="AH1398" i="1"/>
  <c r="AH1397" i="1"/>
  <c r="AH1396" i="1"/>
  <c r="AH1395" i="1"/>
  <c r="AH1394" i="1"/>
  <c r="AH1393" i="1"/>
  <c r="AH1392" i="1"/>
  <c r="AH1391" i="1"/>
  <c r="AH1390" i="1"/>
  <c r="AH1389" i="1"/>
  <c r="AH1388" i="1"/>
  <c r="AH1386" i="1"/>
  <c r="AH1385" i="1"/>
  <c r="AH1384" i="1"/>
  <c r="AH1383" i="1"/>
  <c r="AH1382" i="1"/>
  <c r="AH1381" i="1"/>
  <c r="AH1380" i="1"/>
  <c r="AH1379" i="1"/>
  <c r="AH1378" i="1"/>
  <c r="AH1377" i="1"/>
  <c r="AH1376" i="1"/>
  <c r="AH1375" i="1"/>
  <c r="AH1374" i="1"/>
  <c r="AH1372" i="1"/>
  <c r="AH1371" i="1"/>
  <c r="AH1370" i="1"/>
  <c r="AH1369" i="1"/>
  <c r="AH1368" i="1"/>
  <c r="AH1367" i="1"/>
  <c r="AH1366" i="1"/>
  <c r="AH1365" i="1"/>
  <c r="AH1364" i="1"/>
  <c r="AH1363" i="1"/>
  <c r="AH1362" i="1"/>
  <c r="AH1361" i="1"/>
  <c r="AH1360" i="1"/>
  <c r="AH1358" i="1"/>
  <c r="AH1357" i="1"/>
  <c r="AH1356" i="1"/>
  <c r="AH1355" i="1"/>
  <c r="AH1354" i="1"/>
  <c r="AH1353" i="1"/>
  <c r="AH1352" i="1"/>
  <c r="AH1351" i="1"/>
  <c r="AH1350" i="1"/>
  <c r="AH1349" i="1"/>
  <c r="AH1348" i="1"/>
  <c r="AH1347" i="1"/>
  <c r="AH1346" i="1"/>
  <c r="AH1344" i="1"/>
  <c r="AH1343" i="1"/>
  <c r="AH1342" i="1"/>
  <c r="AH1341" i="1"/>
  <c r="AH1340" i="1"/>
  <c r="AH1339" i="1"/>
  <c r="AH1338" i="1"/>
  <c r="AH1337" i="1"/>
  <c r="AH1336" i="1"/>
  <c r="AH1335" i="1"/>
  <c r="AH1334" i="1"/>
  <c r="AH1333" i="1"/>
  <c r="AH1332" i="1"/>
  <c r="AH1330" i="1"/>
  <c r="AH1329" i="1"/>
  <c r="AH1328" i="1"/>
  <c r="AH1327" i="1"/>
  <c r="AH1326" i="1"/>
  <c r="AH1325" i="1"/>
  <c r="AH1324" i="1"/>
  <c r="AH1323" i="1"/>
  <c r="AH1322" i="1"/>
  <c r="AH1321" i="1"/>
  <c r="AH1320" i="1"/>
  <c r="AH1319" i="1"/>
  <c r="AH1318" i="1"/>
  <c r="AH1317" i="1"/>
  <c r="AH1315" i="1"/>
  <c r="AH1314" i="1"/>
  <c r="AH1313" i="1"/>
  <c r="AH1311" i="1"/>
  <c r="AH1310" i="1"/>
  <c r="AH1309" i="1"/>
  <c r="AH1308" i="1"/>
  <c r="AH1307" i="1"/>
  <c r="AH1306" i="1"/>
  <c r="AH1305" i="1"/>
  <c r="AH1304" i="1"/>
  <c r="AH1303" i="1"/>
  <c r="AH1302" i="1"/>
  <c r="AH1301" i="1"/>
  <c r="AH1300" i="1"/>
  <c r="AH1299" i="1"/>
  <c r="AH1297" i="1"/>
  <c r="AH1296" i="1"/>
  <c r="AH1295" i="1"/>
  <c r="AH1294" i="1"/>
  <c r="AH1293" i="1"/>
  <c r="AH1292" i="1"/>
  <c r="AH1291" i="1"/>
  <c r="AH1290" i="1"/>
  <c r="AH1289" i="1"/>
  <c r="AH1288" i="1"/>
  <c r="AH1287" i="1"/>
  <c r="AH1286" i="1"/>
  <c r="AH1285" i="1"/>
  <c r="AH1284" i="1"/>
  <c r="AH1283" i="1"/>
  <c r="AH1282" i="1"/>
  <c r="AH1281" i="1"/>
  <c r="AH1280" i="1"/>
  <c r="AH1275" i="1"/>
  <c r="AH1274" i="1"/>
  <c r="AH1273" i="1"/>
  <c r="AH1272" i="1"/>
  <c r="AH1271" i="1"/>
  <c r="AH1270" i="1"/>
  <c r="AH1269" i="1"/>
  <c r="AH1268" i="1"/>
  <c r="AH1267" i="1"/>
  <c r="AH1266" i="1"/>
  <c r="AH1265" i="1"/>
  <c r="AH1264" i="1"/>
  <c r="AH1263" i="1"/>
  <c r="AH1262" i="1"/>
  <c r="AH1261" i="1"/>
  <c r="AH1260" i="1"/>
  <c r="AH1259" i="1"/>
  <c r="AH1258" i="1"/>
  <c r="AH1257" i="1"/>
  <c r="AH1256" i="1"/>
  <c r="AH1255" i="1"/>
  <c r="AH1254" i="1"/>
  <c r="AH1253" i="1"/>
  <c r="AH1251" i="1"/>
  <c r="AH1250" i="1"/>
  <c r="AH1248" i="1"/>
  <c r="AH1247" i="1"/>
  <c r="AH1246" i="1"/>
  <c r="AH1244" i="1"/>
  <c r="AH1243" i="1"/>
  <c r="AH1241" i="1"/>
  <c r="AH1240" i="1"/>
  <c r="AH1239" i="1"/>
  <c r="AH1238" i="1"/>
  <c r="AH1237" i="1"/>
  <c r="AH1236" i="1"/>
  <c r="AH1235" i="1"/>
  <c r="AH1234" i="1"/>
  <c r="AH1233" i="1"/>
  <c r="AH1232" i="1"/>
  <c r="AH1231" i="1"/>
  <c r="AH1230" i="1"/>
  <c r="AH1229" i="1"/>
  <c r="AH1228" i="1"/>
  <c r="AH1227" i="1"/>
  <c r="AH1226" i="1"/>
  <c r="AH1224" i="1"/>
  <c r="AH1223" i="1"/>
  <c r="AH1222" i="1"/>
  <c r="AH1221" i="1"/>
  <c r="AH1220" i="1"/>
  <c r="AH1219" i="1"/>
  <c r="AH1218" i="1"/>
  <c r="AH1217" i="1"/>
  <c r="AH1216" i="1"/>
  <c r="AH1215" i="1"/>
  <c r="AH1214" i="1"/>
  <c r="AH1213" i="1"/>
  <c r="AH1212" i="1"/>
  <c r="AH1211" i="1"/>
  <c r="AH1210" i="1"/>
  <c r="AH1209" i="1"/>
  <c r="AH1208" i="1"/>
  <c r="AH1207" i="1"/>
  <c r="AH1206" i="1"/>
  <c r="AH1205" i="1"/>
  <c r="AH1204" i="1"/>
  <c r="AH1203" i="1"/>
  <c r="AH1202" i="1"/>
  <c r="AH1201" i="1"/>
  <c r="AH1200" i="1"/>
  <c r="AH1199" i="1"/>
  <c r="AH1198" i="1"/>
  <c r="AH1197" i="1"/>
  <c r="AH1196" i="1"/>
  <c r="AH1195" i="1"/>
  <c r="AH1194" i="1"/>
  <c r="AH1193" i="1"/>
  <c r="AH1192" i="1"/>
  <c r="AH1191" i="1"/>
  <c r="AH1190" i="1"/>
  <c r="AH1189" i="1"/>
  <c r="AH1188" i="1"/>
  <c r="AH1187" i="1"/>
  <c r="AH1185" i="1"/>
  <c r="AH1183" i="1"/>
  <c r="AH1182" i="1"/>
  <c r="AH1181" i="1"/>
  <c r="AH1180" i="1"/>
  <c r="AH1179" i="1"/>
  <c r="AH1178" i="1"/>
  <c r="AH1176" i="1"/>
  <c r="AH1175" i="1"/>
  <c r="AH1174" i="1"/>
  <c r="AH1173" i="1"/>
  <c r="AH1171" i="1"/>
  <c r="AH1169" i="1"/>
  <c r="AH1168" i="1"/>
  <c r="AH1167" i="1"/>
  <c r="AH1166" i="1"/>
  <c r="AH1165" i="1"/>
  <c r="AH1164" i="1"/>
  <c r="AH1163" i="1"/>
  <c r="AH1162" i="1"/>
  <c r="AH1161" i="1"/>
  <c r="AH1160" i="1"/>
  <c r="AH1159" i="1"/>
  <c r="AH1158" i="1"/>
  <c r="AH1157" i="1"/>
  <c r="AH1156" i="1"/>
  <c r="AH1155" i="1"/>
  <c r="AH1154" i="1"/>
  <c r="AH1153" i="1"/>
  <c r="AH1152" i="1"/>
  <c r="AH1151" i="1"/>
  <c r="AH1150" i="1"/>
  <c r="AH1149" i="1"/>
  <c r="AH1148" i="1"/>
  <c r="AH1147" i="1"/>
  <c r="AH1146" i="1"/>
  <c r="AH1145" i="1"/>
  <c r="AH1144" i="1"/>
  <c r="AH1143" i="1"/>
  <c r="AH1142" i="1"/>
  <c r="AH1141" i="1"/>
  <c r="AH1140" i="1"/>
  <c r="AH1139" i="1"/>
  <c r="AH1138" i="1"/>
  <c r="AH1137" i="1"/>
  <c r="AH1136" i="1"/>
  <c r="AH1135" i="1"/>
  <c r="AH1134" i="1"/>
  <c r="AH1133" i="1"/>
  <c r="AH1132" i="1"/>
  <c r="AH1131" i="1"/>
  <c r="AH1130" i="1"/>
  <c r="AH1129" i="1"/>
  <c r="AH1128" i="1"/>
  <c r="AH1127" i="1"/>
  <c r="AH1126" i="1"/>
  <c r="AH1125" i="1"/>
  <c r="AH1124" i="1"/>
  <c r="AH1123" i="1"/>
  <c r="AH1122" i="1"/>
  <c r="AH1121" i="1"/>
  <c r="AH1119" i="1"/>
  <c r="AH1118" i="1"/>
  <c r="AH1117" i="1"/>
  <c r="AH1116" i="1"/>
  <c r="AH1115" i="1"/>
  <c r="AH1114" i="1"/>
  <c r="AH1113" i="1"/>
  <c r="AH1112" i="1"/>
  <c r="AH1110" i="1"/>
  <c r="AH1109" i="1"/>
  <c r="AH1108" i="1"/>
  <c r="AH1107" i="1"/>
  <c r="AH1106" i="1"/>
  <c r="AH1105" i="1"/>
  <c r="AH1104" i="1"/>
  <c r="AH1103" i="1"/>
  <c r="AH1102" i="1"/>
  <c r="AH1101" i="1"/>
  <c r="AH1100" i="1"/>
  <c r="AH1099" i="1"/>
  <c r="AH1098" i="1"/>
  <c r="AH1097" i="1"/>
  <c r="AH1096" i="1"/>
  <c r="AH1094" i="1"/>
  <c r="AH1093" i="1"/>
  <c r="AH1092" i="1"/>
  <c r="AH1091" i="1"/>
  <c r="AH1090" i="1"/>
  <c r="AH1089" i="1"/>
  <c r="AH1088" i="1"/>
  <c r="AH1087" i="1"/>
  <c r="AH1086" i="1"/>
  <c r="AH1085" i="1"/>
  <c r="AH1084" i="1"/>
  <c r="AH1083" i="1"/>
  <c r="AH1082" i="1"/>
  <c r="AH1081" i="1"/>
  <c r="AH1080" i="1"/>
  <c r="AH1079" i="1"/>
  <c r="AH1078" i="1"/>
  <c r="AH1077" i="1"/>
  <c r="AH1076" i="1"/>
  <c r="AH1075" i="1"/>
  <c r="AH1074" i="1"/>
  <c r="AH1073" i="1"/>
  <c r="AH1072" i="1"/>
  <c r="AH1071" i="1"/>
  <c r="AH1070" i="1"/>
  <c r="AH1069" i="1"/>
  <c r="AH1068" i="1"/>
  <c r="AH1067" i="1"/>
  <c r="AH1066" i="1"/>
  <c r="AH1065" i="1"/>
  <c r="AH1064" i="1"/>
  <c r="AH1063" i="1"/>
  <c r="AH1062" i="1"/>
  <c r="AH1061" i="1"/>
  <c r="AH1060" i="1"/>
  <c r="AH1058" i="1"/>
  <c r="AH1057" i="1"/>
  <c r="AH1056" i="1"/>
  <c r="AH1055" i="1"/>
  <c r="AH1054" i="1"/>
  <c r="AH1053" i="1"/>
  <c r="AH1052" i="1"/>
  <c r="AH1051" i="1"/>
  <c r="AH1050" i="1"/>
  <c r="AH1049" i="1"/>
  <c r="AH1048" i="1"/>
  <c r="AH1047" i="1"/>
  <c r="AH1046" i="1"/>
  <c r="AH1045" i="1"/>
  <c r="AH1044" i="1"/>
  <c r="AH1043" i="1"/>
  <c r="AH1041" i="1"/>
  <c r="AH1040" i="1"/>
  <c r="AH1039" i="1"/>
  <c r="AH1038" i="1"/>
  <c r="AH1037" i="1"/>
  <c r="AH1036" i="1"/>
  <c r="AH1035" i="1"/>
  <c r="AH1034" i="1"/>
  <c r="AH1032" i="1"/>
  <c r="AH1031" i="1"/>
  <c r="AH1030" i="1"/>
  <c r="AH1029" i="1"/>
  <c r="AH1028" i="1"/>
  <c r="AH1027" i="1"/>
  <c r="AH1026" i="1"/>
  <c r="AH1025" i="1"/>
  <c r="AH1024" i="1"/>
  <c r="AH1023" i="1"/>
  <c r="AH1022" i="1"/>
  <c r="AH1021" i="1"/>
  <c r="AH1020" i="1"/>
  <c r="AH1019" i="1"/>
  <c r="AH1018" i="1"/>
  <c r="AH1017" i="1"/>
  <c r="AH1016" i="1"/>
  <c r="AH1015" i="1"/>
  <c r="AH1014" i="1"/>
  <c r="AH1013" i="1"/>
  <c r="AH1012" i="1"/>
  <c r="AH1011" i="1"/>
  <c r="AH1008" i="1"/>
  <c r="AH1007" i="1"/>
  <c r="AH1006" i="1"/>
  <c r="AH1005" i="1"/>
  <c r="AH1004" i="1"/>
  <c r="AH1003" i="1"/>
  <c r="AH1002" i="1"/>
  <c r="AH1001" i="1"/>
  <c r="AH1000" i="1"/>
  <c r="AH999" i="1"/>
  <c r="AH998" i="1"/>
  <c r="AH997" i="1"/>
  <c r="AH996" i="1"/>
  <c r="AH995" i="1"/>
  <c r="AH993" i="1"/>
  <c r="AH992" i="1"/>
  <c r="AH991" i="1"/>
  <c r="AH990" i="1"/>
  <c r="AH989" i="1"/>
  <c r="AH988" i="1"/>
  <c r="AH987" i="1"/>
  <c r="AH986" i="1"/>
  <c r="AH985" i="1"/>
  <c r="AH984" i="1"/>
  <c r="AH983" i="1"/>
  <c r="AH982" i="1"/>
  <c r="AH981" i="1"/>
  <c r="AH979" i="1"/>
  <c r="AH978" i="1"/>
  <c r="AH977" i="1"/>
  <c r="AH976" i="1"/>
  <c r="AH975" i="1"/>
  <c r="AH974" i="1"/>
  <c r="AH973" i="1"/>
  <c r="AH972" i="1"/>
  <c r="AH971" i="1"/>
  <c r="AH970" i="1"/>
  <c r="AH969" i="1"/>
  <c r="AH968" i="1"/>
  <c r="AH967" i="1"/>
  <c r="AH966" i="1"/>
  <c r="AH965" i="1"/>
  <c r="AH964" i="1"/>
  <c r="AH962" i="1"/>
  <c r="AH961" i="1"/>
  <c r="AH960" i="1"/>
  <c r="AH959" i="1"/>
  <c r="AH958" i="1"/>
  <c r="AH957" i="1"/>
  <c r="AH956" i="1"/>
  <c r="AH955" i="1"/>
  <c r="AH954" i="1"/>
  <c r="AH953" i="1"/>
  <c r="AH952" i="1"/>
  <c r="AH951" i="1"/>
  <c r="AH950" i="1"/>
  <c r="AH949" i="1"/>
  <c r="AH948" i="1"/>
  <c r="AH947" i="1"/>
  <c r="AH946" i="1"/>
  <c r="AH945" i="1"/>
  <c r="AH944" i="1"/>
  <c r="AH943" i="1"/>
  <c r="AH942" i="1"/>
  <c r="AH941" i="1"/>
  <c r="AH940" i="1"/>
  <c r="AH938" i="1"/>
  <c r="AH937" i="1"/>
  <c r="AH936" i="1"/>
  <c r="AH931" i="1"/>
  <c r="AH930" i="1"/>
  <c r="AH929" i="1"/>
  <c r="AH928" i="1"/>
  <c r="AH927" i="1"/>
  <c r="AH926" i="1"/>
  <c r="AH925" i="1"/>
  <c r="AH924" i="1"/>
  <c r="AH923" i="1"/>
  <c r="AH922" i="1"/>
  <c r="AH920" i="1"/>
  <c r="AH919" i="1"/>
  <c r="AH918" i="1"/>
  <c r="AH917" i="1"/>
  <c r="AH916" i="1"/>
  <c r="AH912" i="1"/>
  <c r="AH911" i="1"/>
  <c r="AH910" i="1"/>
  <c r="AH909" i="1"/>
  <c r="AH908" i="1"/>
  <c r="AH907" i="1"/>
  <c r="AH906" i="1"/>
  <c r="AH905" i="1"/>
  <c r="AH904" i="1"/>
  <c r="AH903" i="1"/>
  <c r="AH902" i="1"/>
  <c r="AH901" i="1"/>
  <c r="AH900" i="1"/>
  <c r="AH899" i="1"/>
  <c r="AH898" i="1"/>
  <c r="AH897" i="1"/>
  <c r="AH896" i="1"/>
  <c r="AH895" i="1"/>
  <c r="AH894" i="1"/>
  <c r="AH893" i="1"/>
  <c r="AH892" i="1"/>
  <c r="AH891" i="1"/>
  <c r="AH890" i="1"/>
  <c r="AH889" i="1"/>
  <c r="AH888" i="1"/>
  <c r="AH887" i="1"/>
  <c r="AH886" i="1"/>
  <c r="AH884" i="1"/>
  <c r="AH883" i="1"/>
  <c r="AH882" i="1"/>
  <c r="AH881" i="1"/>
  <c r="AH880" i="1"/>
  <c r="AH879" i="1"/>
  <c r="AH878" i="1"/>
  <c r="AH877" i="1"/>
  <c r="AH876" i="1"/>
  <c r="AH875" i="1"/>
  <c r="AH873" i="1"/>
  <c r="AH872" i="1"/>
  <c r="AH871" i="1"/>
  <c r="AH870" i="1"/>
  <c r="AH869" i="1"/>
  <c r="AH868" i="1"/>
  <c r="AH867" i="1"/>
  <c r="AH866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6" i="1"/>
  <c r="AH845" i="1"/>
  <c r="AH843" i="1"/>
  <c r="AH842" i="1"/>
  <c r="AH841" i="1"/>
  <c r="AH840" i="1"/>
  <c r="AH839" i="1"/>
  <c r="AH838" i="1"/>
  <c r="AH837" i="1"/>
  <c r="AH836" i="1"/>
  <c r="AH835" i="1"/>
  <c r="AH834" i="1"/>
  <c r="AH833" i="1"/>
  <c r="AH832" i="1"/>
  <c r="AH831" i="1"/>
  <c r="AH829" i="1"/>
  <c r="AH827" i="1"/>
  <c r="AH826" i="1"/>
  <c r="AH825" i="1"/>
  <c r="AH824" i="1"/>
  <c r="AH823" i="1"/>
  <c r="AH822" i="1"/>
  <c r="AH821" i="1"/>
  <c r="AH820" i="1"/>
  <c r="AH819" i="1"/>
  <c r="AH818" i="1"/>
  <c r="AH817" i="1"/>
  <c r="AH815" i="1"/>
  <c r="AH814" i="1"/>
  <c r="AH813" i="1"/>
  <c r="AH812" i="1"/>
  <c r="AH811" i="1"/>
  <c r="AH810" i="1"/>
  <c r="AH809" i="1"/>
  <c r="AH808" i="1"/>
  <c r="AH807" i="1"/>
  <c r="AH806" i="1"/>
  <c r="AH805" i="1"/>
  <c r="AH804" i="1"/>
  <c r="AH803" i="1"/>
  <c r="AH802" i="1"/>
  <c r="AH801" i="1"/>
  <c r="AH800" i="1"/>
  <c r="AH799" i="1"/>
  <c r="AH798" i="1"/>
  <c r="AH797" i="1"/>
  <c r="AH796" i="1"/>
  <c r="AH795" i="1"/>
  <c r="AH793" i="1"/>
  <c r="AH792" i="1"/>
  <c r="AH791" i="1"/>
  <c r="AH790" i="1"/>
  <c r="AH789" i="1"/>
  <c r="AH788" i="1"/>
  <c r="AH787" i="1"/>
  <c r="AH786" i="1"/>
  <c r="AH785" i="1"/>
  <c r="AH784" i="1"/>
  <c r="AH783" i="1"/>
  <c r="AH782" i="1"/>
  <c r="AH781" i="1"/>
  <c r="AH780" i="1"/>
  <c r="AH779" i="1"/>
  <c r="AH778" i="1"/>
  <c r="AH777" i="1"/>
  <c r="AH776" i="1"/>
  <c r="AH775" i="1"/>
  <c r="AH774" i="1"/>
  <c r="AH773" i="1"/>
  <c r="AH772" i="1"/>
  <c r="AH771" i="1"/>
  <c r="AH770" i="1"/>
  <c r="AH769" i="1"/>
  <c r="AH768" i="1"/>
  <c r="AH767" i="1"/>
  <c r="AH766" i="1"/>
  <c r="AH765" i="1"/>
  <c r="AH764" i="1"/>
  <c r="AH763" i="1"/>
  <c r="AH762" i="1"/>
  <c r="AH761" i="1"/>
  <c r="AH760" i="1"/>
  <c r="AH759" i="1"/>
  <c r="AH758" i="1"/>
  <c r="AH756" i="1"/>
  <c r="AH755" i="1"/>
  <c r="AH754" i="1"/>
  <c r="AH753" i="1"/>
  <c r="AH752" i="1"/>
  <c r="AH751" i="1"/>
  <c r="AH750" i="1"/>
  <c r="AH749" i="1"/>
  <c r="AH748" i="1"/>
  <c r="AH746" i="1"/>
  <c r="AH744" i="1"/>
  <c r="AH743" i="1"/>
  <c r="AH742" i="1"/>
  <c r="AH741" i="1"/>
  <c r="AH740" i="1"/>
  <c r="AH739" i="1"/>
  <c r="AH738" i="1"/>
  <c r="AH737" i="1"/>
  <c r="AH735" i="1"/>
  <c r="AH734" i="1"/>
  <c r="AH733" i="1"/>
  <c r="AH732" i="1"/>
  <c r="AH731" i="1"/>
  <c r="AH730" i="1"/>
  <c r="AH729" i="1"/>
  <c r="AH728" i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5" i="1"/>
  <c r="AH714" i="1"/>
  <c r="AH712" i="1"/>
  <c r="AH711" i="1"/>
  <c r="AH710" i="1"/>
  <c r="AH709" i="1"/>
  <c r="AH707" i="1"/>
  <c r="AH706" i="1"/>
  <c r="AH705" i="1"/>
  <c r="AH704" i="1"/>
  <c r="AH703" i="1"/>
  <c r="AH702" i="1"/>
  <c r="AH701" i="1"/>
  <c r="AH700" i="1"/>
  <c r="AH699" i="1"/>
  <c r="AH698" i="1"/>
  <c r="AH697" i="1"/>
  <c r="AH696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6" i="1"/>
  <c r="AH675" i="1"/>
  <c r="AH673" i="1"/>
  <c r="AH672" i="1"/>
  <c r="AH670" i="1"/>
  <c r="AH669" i="1"/>
  <c r="AH668" i="1"/>
  <c r="AH667" i="1"/>
  <c r="AH666" i="1"/>
  <c r="AH665" i="1"/>
  <c r="AH664" i="1"/>
  <c r="AH663" i="1"/>
  <c r="AH662" i="1"/>
  <c r="AH661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5" i="1"/>
  <c r="AH614" i="1"/>
  <c r="AH613" i="1"/>
  <c r="AH612" i="1"/>
  <c r="AH611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1" i="1"/>
  <c r="AH509" i="1"/>
  <c r="AH508" i="1"/>
  <c r="AH507" i="1"/>
  <c r="AH506" i="1"/>
  <c r="AH505" i="1"/>
  <c r="AH504" i="1"/>
  <c r="AH503" i="1"/>
  <c r="AH502" i="1"/>
  <c r="AH501" i="1"/>
  <c r="AH499" i="1"/>
  <c r="AH498" i="1"/>
  <c r="AH497" i="1"/>
  <c r="AH496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4" i="1"/>
  <c r="AH423" i="1"/>
  <c r="AH422" i="1"/>
  <c r="AH421" i="1"/>
  <c r="AH420" i="1"/>
  <c r="AH419" i="1"/>
  <c r="AH418" i="1"/>
  <c r="AH417" i="1"/>
  <c r="AH415" i="1"/>
  <c r="AH414" i="1"/>
  <c r="AH413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2" i="1"/>
  <c r="AH381" i="1"/>
  <c r="AH380" i="1"/>
  <c r="AH378" i="1"/>
  <c r="AH376" i="1"/>
  <c r="AH375" i="1"/>
  <c r="AH374" i="1"/>
  <c r="AH373" i="1"/>
  <c r="AH372" i="1"/>
  <c r="AH371" i="1"/>
  <c r="AH370" i="1"/>
  <c r="AH368" i="1"/>
  <c r="AH367" i="1"/>
  <c r="AH366" i="1"/>
  <c r="AH365" i="1"/>
  <c r="AH363" i="1"/>
  <c r="AH362" i="1"/>
  <c r="AH361" i="1"/>
  <c r="AH360" i="1"/>
  <c r="AH359" i="1"/>
  <c r="AH358" i="1"/>
  <c r="AH357" i="1"/>
  <c r="AH356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19" i="1"/>
  <c r="AH318" i="1"/>
  <c r="AH317" i="1"/>
  <c r="AH315" i="1"/>
  <c r="AH314" i="1"/>
  <c r="AH313" i="1"/>
  <c r="AH312" i="1"/>
  <c r="AH311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4" i="1"/>
  <c r="AH293" i="1"/>
  <c r="AH292" i="1"/>
  <c r="AH291" i="1"/>
  <c r="AH290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8" i="1"/>
  <c r="AH257" i="1"/>
  <c r="AH256" i="1"/>
  <c r="AH255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3" i="1"/>
  <c r="AH112" i="1"/>
  <c r="AH111" i="1"/>
  <c r="AH110" i="1"/>
  <c r="AH109" i="1"/>
  <c r="AH108" i="1"/>
  <c r="AH107" i="1"/>
  <c r="AH106" i="1"/>
  <c r="AH105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1" i="1"/>
  <c r="AH80" i="1"/>
  <c r="AH79" i="1"/>
  <c r="AH78" i="1"/>
  <c r="AH77" i="1"/>
  <c r="AH76" i="1"/>
  <c r="AH75" i="1"/>
  <c r="AH74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6" i="1"/>
  <c r="AH55" i="1"/>
  <c r="AH54" i="1"/>
  <c r="AH53" i="1"/>
  <c r="AH52" i="1"/>
  <c r="AH51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1" i="1"/>
  <c r="AH14" i="1"/>
  <c r="AH13" i="1"/>
  <c r="AG443" i="1" l="1"/>
  <c r="Y443" i="1"/>
  <c r="AA443" i="1" s="1"/>
  <c r="W1224" i="1" l="1"/>
  <c r="W1162" i="1"/>
  <c r="W1081" i="1"/>
  <c r="W938" i="1"/>
  <c r="W914" i="1"/>
  <c r="W864" i="1"/>
  <c r="W829" i="1"/>
  <c r="W815" i="1"/>
  <c r="W784" i="1"/>
  <c r="W735" i="1"/>
  <c r="W712" i="1"/>
  <c r="W694" i="1"/>
  <c r="W673" i="1"/>
  <c r="W659" i="1"/>
  <c r="W637" i="1"/>
  <c r="W615" i="1"/>
  <c r="W593" i="1"/>
  <c r="W570" i="1"/>
  <c r="W548" i="1"/>
  <c r="W499" i="1"/>
  <c r="W467" i="1"/>
  <c r="W407" i="1"/>
  <c r="W354" i="1"/>
  <c r="W333" i="1"/>
  <c r="W315" i="1"/>
  <c r="W103" i="1"/>
  <c r="W72" i="1"/>
  <c r="W49" i="1"/>
  <c r="W35" i="1"/>
  <c r="W13" i="1"/>
  <c r="AG512" i="1" l="1"/>
  <c r="AG31" i="1" l="1"/>
  <c r="AG1650" i="1" l="1"/>
  <c r="AG1639" i="1"/>
  <c r="AG1641" i="1"/>
  <c r="AG1665" i="1"/>
  <c r="AG916" i="1"/>
  <c r="AG1656" i="1"/>
  <c r="AG1648" i="1"/>
  <c r="AG1647" i="1"/>
  <c r="Y31" i="1" l="1"/>
  <c r="AA31" i="1" s="1"/>
  <c r="AG1244" i="1"/>
  <c r="AG1248" i="1"/>
  <c r="AG1609" i="1" l="1"/>
  <c r="AG1546" i="1"/>
  <c r="Y1546" i="1" s="1"/>
  <c r="AA1546" i="1" s="1"/>
  <c r="AG1466" i="1"/>
  <c r="Y1466" i="1" s="1"/>
  <c r="AA1466" i="1" s="1"/>
  <c r="AG1432" i="1"/>
  <c r="Y1432" i="1" s="1"/>
  <c r="AA1432" i="1" s="1"/>
  <c r="AG1371" i="1"/>
  <c r="Y1371" i="1" s="1"/>
  <c r="AA1371" i="1" s="1"/>
  <c r="AG1310" i="1"/>
  <c r="Y1310" i="1" s="1"/>
  <c r="AA1310" i="1" s="1"/>
  <c r="AG1265" i="1"/>
  <c r="Y1265" i="1" s="1"/>
  <c r="AA1265" i="1" s="1"/>
  <c r="AG1227" i="1"/>
  <c r="Y1227" i="1" s="1"/>
  <c r="AA1227" i="1" s="1"/>
  <c r="AG1194" i="1"/>
  <c r="Y1194" i="1" s="1"/>
  <c r="AA1194" i="1" s="1"/>
  <c r="AG1149" i="1"/>
  <c r="Y1149" i="1" s="1"/>
  <c r="AA1149" i="1" s="1"/>
  <c r="AG1125" i="1"/>
  <c r="Y1125" i="1" s="1"/>
  <c r="AA1125" i="1" s="1"/>
  <c r="AG1099" i="1"/>
  <c r="Y1099" i="1" s="1"/>
  <c r="AA1099" i="1" s="1"/>
  <c r="AG1066" i="1"/>
  <c r="Y1066" i="1" s="1"/>
  <c r="AA1066" i="1" s="1"/>
  <c r="AG1040" i="1"/>
  <c r="Y1040" i="1" s="1"/>
  <c r="AA1040" i="1" s="1"/>
  <c r="AG954" i="1"/>
  <c r="Y954" i="1" s="1"/>
  <c r="AA954" i="1" s="1"/>
  <c r="AG904" i="1"/>
  <c r="Y904" i="1" s="1"/>
  <c r="AA904" i="1" s="1"/>
  <c r="AG879" i="1"/>
  <c r="Y879" i="1" s="1"/>
  <c r="AA879" i="1" s="1"/>
  <c r="AG836" i="1"/>
  <c r="Y836" i="1" s="1"/>
  <c r="AA836" i="1" s="1"/>
  <c r="AG785" i="1"/>
  <c r="Y785" i="1" s="1"/>
  <c r="AA785" i="1" s="1"/>
  <c r="AG752" i="1"/>
  <c r="Y752" i="1" s="1"/>
  <c r="AA752" i="1" s="1"/>
  <c r="AG717" i="1"/>
  <c r="Y717" i="1" s="1"/>
  <c r="AA717" i="1" s="1"/>
  <c r="AG682" i="1"/>
  <c r="Y682" i="1" s="1"/>
  <c r="AA682" i="1" s="1"/>
  <c r="AG1629" i="1"/>
  <c r="Y1629" i="1" s="1"/>
  <c r="AA1629" i="1" s="1"/>
  <c r="AG1573" i="1"/>
  <c r="Y1573" i="1" s="1"/>
  <c r="AA1573" i="1" s="1"/>
  <c r="AG1528" i="1"/>
  <c r="Y1528" i="1" s="1"/>
  <c r="AA1528" i="1" s="1"/>
  <c r="AG1475" i="1"/>
  <c r="Y1475" i="1" s="1"/>
  <c r="AA1475" i="1" s="1"/>
  <c r="AG1449" i="1"/>
  <c r="Y1449" i="1" s="1"/>
  <c r="AA1449" i="1" s="1"/>
  <c r="AG1397" i="1"/>
  <c r="Y1397" i="1" s="1"/>
  <c r="AA1397" i="1" s="1"/>
  <c r="AG1328" i="1"/>
  <c r="Y1328" i="1" s="1"/>
  <c r="AA1328" i="1" s="1"/>
  <c r="AG1302" i="1"/>
  <c r="Y1302" i="1" s="1"/>
  <c r="AA1302" i="1" s="1"/>
  <c r="AG1257" i="1"/>
  <c r="Y1257" i="1" s="1"/>
  <c r="AA1257" i="1" s="1"/>
  <c r="AG1210" i="1"/>
  <c r="Y1210" i="1" s="1"/>
  <c r="AA1210" i="1" s="1"/>
  <c r="AG1157" i="1"/>
  <c r="Y1157" i="1" s="1"/>
  <c r="AA1157" i="1" s="1"/>
  <c r="AG1116" i="1"/>
  <c r="Y1116" i="1" s="1"/>
  <c r="AA1116" i="1" s="1"/>
  <c r="AG1074" i="1"/>
  <c r="Y1074" i="1" s="1"/>
  <c r="AA1074" i="1" s="1"/>
  <c r="AG1049" i="1"/>
  <c r="Y1049" i="1" s="1"/>
  <c r="AA1049" i="1" s="1"/>
  <c r="AG1015" i="1"/>
  <c r="Y1015" i="1" s="1"/>
  <c r="AA1015" i="1" s="1"/>
  <c r="AG988" i="1"/>
  <c r="Y988" i="1" s="1"/>
  <c r="AA988" i="1" s="1"/>
  <c r="AG912" i="1"/>
  <c r="Y912" i="1" s="1"/>
  <c r="AA912" i="1" s="1"/>
  <c r="AG870" i="1"/>
  <c r="Y870" i="1" s="1"/>
  <c r="AA870" i="1" s="1"/>
  <c r="AG845" i="1"/>
  <c r="Y845" i="1" s="1"/>
  <c r="AA845" i="1" s="1"/>
  <c r="AG810" i="1"/>
  <c r="Y810" i="1" s="1"/>
  <c r="AA810" i="1" s="1"/>
  <c r="AG769" i="1"/>
  <c r="Y769" i="1" s="1"/>
  <c r="AA769" i="1" s="1"/>
  <c r="AG742" i="1"/>
  <c r="Y742" i="1" s="1"/>
  <c r="AA742" i="1" s="1"/>
  <c r="AG673" i="1"/>
  <c r="Y673" i="1" s="1"/>
  <c r="AA673" i="1" s="1"/>
  <c r="AG1642" i="1"/>
  <c r="Y1642" i="1" s="1"/>
  <c r="AA1642" i="1" s="1"/>
  <c r="AG1600" i="1"/>
  <c r="Y1600" i="1" s="1"/>
  <c r="AA1600" i="1" s="1"/>
  <c r="AG1564" i="1"/>
  <c r="Y1564" i="1" s="1"/>
  <c r="AA1564" i="1" s="1"/>
  <c r="AG1519" i="1"/>
  <c r="Y1519" i="1" s="1"/>
  <c r="AA1519" i="1" s="1"/>
  <c r="AG1484" i="1"/>
  <c r="Y1484" i="1" s="1"/>
  <c r="AA1484" i="1" s="1"/>
  <c r="AG1346" i="1"/>
  <c r="AG1582" i="1"/>
  <c r="Y1582" i="1" s="1"/>
  <c r="AA1582" i="1" s="1"/>
  <c r="AG1510" i="1"/>
  <c r="Y1510" i="1" s="1"/>
  <c r="AA1510" i="1" s="1"/>
  <c r="AG1458" i="1"/>
  <c r="Y1458" i="1" s="1"/>
  <c r="AA1458" i="1" s="1"/>
  <c r="AG1423" i="1"/>
  <c r="Y1423" i="1" s="1"/>
  <c r="AA1423" i="1" s="1"/>
  <c r="AG1389" i="1"/>
  <c r="Y1389" i="1" s="1"/>
  <c r="AA1389" i="1" s="1"/>
  <c r="AG1363" i="1"/>
  <c r="Y1363" i="1" s="1"/>
  <c r="AA1363" i="1" s="1"/>
  <c r="AG1293" i="1"/>
  <c r="Y1293" i="1" s="1"/>
  <c r="AA1293" i="1" s="1"/>
  <c r="AG1235" i="1"/>
  <c r="Y1235" i="1" s="1"/>
  <c r="AA1235" i="1" s="1"/>
  <c r="AG1202" i="1"/>
  <c r="Y1202" i="1" s="1"/>
  <c r="AA1202" i="1" s="1"/>
  <c r="AG1185" i="1"/>
  <c r="Y1185" i="1" s="1"/>
  <c r="AA1185" i="1" s="1"/>
  <c r="AG1107" i="1"/>
  <c r="Y1107" i="1" s="1"/>
  <c r="AA1107" i="1" s="1"/>
  <c r="AG1031" i="1"/>
  <c r="Y1031" i="1" s="1"/>
  <c r="AA1031" i="1" s="1"/>
  <c r="AG979" i="1"/>
  <c r="Y979" i="1" s="1"/>
  <c r="AA979" i="1" s="1"/>
  <c r="AG946" i="1"/>
  <c r="Y946" i="1" s="1"/>
  <c r="AA946" i="1" s="1"/>
  <c r="AG925" i="1"/>
  <c r="Y925" i="1" s="1"/>
  <c r="AA925" i="1" s="1"/>
  <c r="AG827" i="1"/>
  <c r="Y827" i="1" s="1"/>
  <c r="AA827" i="1" s="1"/>
  <c r="AG802" i="1"/>
  <c r="Y802" i="1" s="1"/>
  <c r="AA802" i="1" s="1"/>
  <c r="AG733" i="1"/>
  <c r="Y733" i="1" s="1"/>
  <c r="AA733" i="1" s="1"/>
  <c r="AG690" i="1"/>
  <c r="Y690" i="1" s="1"/>
  <c r="AA690" i="1" s="1"/>
  <c r="AG1619" i="1"/>
  <c r="Y1619" i="1" s="1"/>
  <c r="AA1619" i="1" s="1"/>
  <c r="AG1555" i="1"/>
  <c r="Y1555" i="1" s="1"/>
  <c r="AA1555" i="1" s="1"/>
  <c r="AG1492" i="1"/>
  <c r="Y1492" i="1" s="1"/>
  <c r="AA1492" i="1" s="1"/>
  <c r="AG1414" i="1"/>
  <c r="Y1414" i="1" s="1"/>
  <c r="AA1414" i="1" s="1"/>
  <c r="AG1380" i="1"/>
  <c r="Y1380" i="1" s="1"/>
  <c r="AA1380" i="1" s="1"/>
  <c r="AG1337" i="1"/>
  <c r="Y1337" i="1" s="1"/>
  <c r="AA1337" i="1" s="1"/>
  <c r="AG1320" i="1"/>
  <c r="Y1320" i="1" s="1"/>
  <c r="AA1320" i="1" s="1"/>
  <c r="AG1285" i="1"/>
  <c r="Y1285" i="1" s="1"/>
  <c r="AA1285" i="1" s="1"/>
  <c r="AG1246" i="1"/>
  <c r="Y1246" i="1" s="1"/>
  <c r="AA1246" i="1" s="1"/>
  <c r="AG1175" i="1"/>
  <c r="Y1175" i="1" s="1"/>
  <c r="AA1175" i="1" s="1"/>
  <c r="AG1141" i="1"/>
  <c r="Y1141" i="1" s="1"/>
  <c r="AA1141" i="1" s="1"/>
  <c r="AG1090" i="1"/>
  <c r="Y1090" i="1" s="1"/>
  <c r="AA1090" i="1" s="1"/>
  <c r="AG1057" i="1"/>
  <c r="Y1057" i="1" s="1"/>
  <c r="AA1057" i="1" s="1"/>
  <c r="AG1023" i="1"/>
  <c r="Y1023" i="1" s="1"/>
  <c r="AA1023" i="1" s="1"/>
  <c r="AG997" i="1"/>
  <c r="Y997" i="1" s="1"/>
  <c r="AA997" i="1" s="1"/>
  <c r="AG971" i="1"/>
  <c r="Y971" i="1" s="1"/>
  <c r="AA971" i="1" s="1"/>
  <c r="AG937" i="1"/>
  <c r="Y937" i="1" s="1"/>
  <c r="AA937" i="1" s="1"/>
  <c r="AG896" i="1"/>
  <c r="Y896" i="1" s="1"/>
  <c r="AA896" i="1" s="1"/>
  <c r="AG861" i="1"/>
  <c r="Y861" i="1" s="1"/>
  <c r="AA861" i="1" s="1"/>
  <c r="AG819" i="1"/>
  <c r="Y819" i="1" s="1"/>
  <c r="AA819" i="1" s="1"/>
  <c r="AG777" i="1"/>
  <c r="Y777" i="1" s="1"/>
  <c r="AA777" i="1" s="1"/>
  <c r="AG707" i="1"/>
  <c r="Y707" i="1" s="1"/>
  <c r="AA707" i="1" s="1"/>
  <c r="AG1591" i="1"/>
  <c r="Y1591" i="1" s="1"/>
  <c r="AA1591" i="1" s="1"/>
  <c r="AG1537" i="1"/>
  <c r="Y1537" i="1" s="1"/>
  <c r="AA1537" i="1" s="1"/>
  <c r="AG1502" i="1"/>
  <c r="Y1502" i="1" s="1"/>
  <c r="AA1502" i="1" s="1"/>
  <c r="AG1440" i="1"/>
  <c r="Y1440" i="1" s="1"/>
  <c r="AA1440" i="1" s="1"/>
  <c r="AG1406" i="1"/>
  <c r="Y1406" i="1" s="1"/>
  <c r="AA1406" i="1" s="1"/>
  <c r="AG1354" i="1"/>
  <c r="Y1354" i="1" s="1"/>
  <c r="AA1354" i="1" s="1"/>
  <c r="AG1273" i="1"/>
  <c r="Y1273" i="1" s="1"/>
  <c r="AA1273" i="1" s="1"/>
  <c r="AG1218" i="1"/>
  <c r="Y1218" i="1" s="1"/>
  <c r="AA1218" i="1" s="1"/>
  <c r="AG1165" i="1"/>
  <c r="Y1165" i="1" s="1"/>
  <c r="AA1165" i="1" s="1"/>
  <c r="AG1133" i="1"/>
  <c r="Y1133" i="1" s="1"/>
  <c r="AA1133" i="1" s="1"/>
  <c r="AG1082" i="1"/>
  <c r="Y1082" i="1" s="1"/>
  <c r="AA1082" i="1" s="1"/>
  <c r="AG1005" i="1"/>
  <c r="Y1005" i="1" s="1"/>
  <c r="AA1005" i="1" s="1"/>
  <c r="AG962" i="1"/>
  <c r="Y962" i="1" s="1"/>
  <c r="AA962" i="1" s="1"/>
  <c r="AG888" i="1"/>
  <c r="Y888" i="1" s="1"/>
  <c r="AA888" i="1" s="1"/>
  <c r="AG853" i="1"/>
  <c r="Y853" i="1" s="1"/>
  <c r="AA853" i="1" s="1"/>
  <c r="AG793" i="1"/>
  <c r="Y793" i="1" s="1"/>
  <c r="AA793" i="1" s="1"/>
  <c r="AG761" i="1"/>
  <c r="Y761" i="1" s="1"/>
  <c r="AA761" i="1" s="1"/>
  <c r="AG725" i="1"/>
  <c r="Y725" i="1" s="1"/>
  <c r="AA725" i="1" s="1"/>
  <c r="AG699" i="1"/>
  <c r="Y699" i="1" s="1"/>
  <c r="AA699" i="1" s="1"/>
  <c r="AG613" i="1"/>
  <c r="Y613" i="1" s="1"/>
  <c r="AA613" i="1" s="1"/>
  <c r="AG570" i="1"/>
  <c r="Y570" i="1" s="1"/>
  <c r="AA570" i="1" s="1"/>
  <c r="AG530" i="1"/>
  <c r="Y530" i="1" s="1"/>
  <c r="AA530" i="1" s="1"/>
  <c r="AG458" i="1"/>
  <c r="Y458" i="1" s="1"/>
  <c r="AA458" i="1" s="1"/>
  <c r="AG423" i="1"/>
  <c r="Y423" i="1" s="1"/>
  <c r="AA423" i="1" s="1"/>
  <c r="AG380" i="1"/>
  <c r="Y380" i="1" s="1"/>
  <c r="AA380" i="1" s="1"/>
  <c r="AG271" i="1"/>
  <c r="Y271" i="1" s="1"/>
  <c r="AA271" i="1" s="1"/>
  <c r="AG236" i="1"/>
  <c r="Y236" i="1" s="1"/>
  <c r="AA236" i="1" s="1"/>
  <c r="AG186" i="1"/>
  <c r="Y186" i="1" s="1"/>
  <c r="AA186" i="1" s="1"/>
  <c r="AG100" i="1"/>
  <c r="Y100" i="1" s="1"/>
  <c r="AA100" i="1" s="1"/>
  <c r="AG1618" i="1"/>
  <c r="Y1618" i="1" s="1"/>
  <c r="AA1618" i="1" s="1"/>
  <c r="AG1563" i="1"/>
  <c r="Y1563" i="1" s="1"/>
  <c r="AA1563" i="1" s="1"/>
  <c r="AG1465" i="1"/>
  <c r="Y1465" i="1" s="1"/>
  <c r="AA1465" i="1" s="1"/>
  <c r="AG1422" i="1"/>
  <c r="Y1422" i="1" s="1"/>
  <c r="AA1422" i="1" s="1"/>
  <c r="AG1388" i="1"/>
  <c r="Y1388" i="1" s="1"/>
  <c r="AA1388" i="1" s="1"/>
  <c r="AG1327" i="1"/>
  <c r="Y1327" i="1" s="1"/>
  <c r="AA1327" i="1" s="1"/>
  <c r="AG1284" i="1"/>
  <c r="Y1284" i="1" s="1"/>
  <c r="AA1284" i="1" s="1"/>
  <c r="AG1183" i="1"/>
  <c r="Y1183" i="1" s="1"/>
  <c r="AA1183" i="1" s="1"/>
  <c r="AG1605" i="1"/>
  <c r="Y1605" i="1" s="1"/>
  <c r="AA1605" i="1" s="1"/>
  <c r="AG1561" i="1"/>
  <c r="Y1561" i="1" s="1"/>
  <c r="AA1561" i="1" s="1"/>
  <c r="AG1525" i="1"/>
  <c r="Y1525" i="1" s="1"/>
  <c r="AA1525" i="1" s="1"/>
  <c r="AG1428" i="1"/>
  <c r="Y1428" i="1" s="1"/>
  <c r="AA1428" i="1" s="1"/>
  <c r="AG1403" i="1"/>
  <c r="Y1403" i="1" s="1"/>
  <c r="AA1403" i="1" s="1"/>
  <c r="AG1342" i="1"/>
  <c r="Y1342" i="1" s="1"/>
  <c r="AA1342" i="1" s="1"/>
  <c r="AG1270" i="1"/>
  <c r="Y1270" i="1" s="1"/>
  <c r="AA1270" i="1" s="1"/>
  <c r="AG1215" i="1"/>
  <c r="Y1215" i="1" s="1"/>
  <c r="AA1215" i="1" s="1"/>
  <c r="AG1191" i="1"/>
  <c r="Y1191" i="1" s="1"/>
  <c r="AA1191" i="1" s="1"/>
  <c r="AG1146" i="1"/>
  <c r="Y1146" i="1" s="1"/>
  <c r="AA1146" i="1" s="1"/>
  <c r="AG1113" i="1"/>
  <c r="Y1113" i="1" s="1"/>
  <c r="AA1113" i="1" s="1"/>
  <c r="AG1071" i="1"/>
  <c r="Y1071" i="1" s="1"/>
  <c r="AA1071" i="1" s="1"/>
  <c r="AG1037" i="1"/>
  <c r="Y1037" i="1" s="1"/>
  <c r="AA1037" i="1" s="1"/>
  <c r="AG1002" i="1"/>
  <c r="Y1002" i="1" s="1"/>
  <c r="AA1002" i="1" s="1"/>
  <c r="AG968" i="1"/>
  <c r="Y968" i="1" s="1"/>
  <c r="AA968" i="1" s="1"/>
  <c r="AG930" i="1"/>
  <c r="Y930" i="1" s="1"/>
  <c r="AA930" i="1" s="1"/>
  <c r="AG893" i="1"/>
  <c r="Y893" i="1" s="1"/>
  <c r="AA893" i="1" s="1"/>
  <c r="AG815" i="1"/>
  <c r="Y815" i="1" s="1"/>
  <c r="AA815" i="1" s="1"/>
  <c r="AG799" i="1"/>
  <c r="Y799" i="1" s="1"/>
  <c r="AA799" i="1" s="1"/>
  <c r="AG758" i="1"/>
  <c r="Y758" i="1" s="1"/>
  <c r="AA758" i="1" s="1"/>
  <c r="AG714" i="1"/>
  <c r="Y714" i="1" s="1"/>
  <c r="AA714" i="1" s="1"/>
  <c r="AG679" i="1"/>
  <c r="Y679" i="1" s="1"/>
  <c r="AA679" i="1" s="1"/>
  <c r="AG661" i="1"/>
  <c r="Y661" i="1" s="1"/>
  <c r="AA661" i="1" s="1"/>
  <c r="AG601" i="1"/>
  <c r="Y601" i="1" s="1"/>
  <c r="AA601" i="1" s="1"/>
  <c r="AG1623" i="1"/>
  <c r="Y1623" i="1" s="1"/>
  <c r="AA1623" i="1" s="1"/>
  <c r="AG1594" i="1"/>
  <c r="Y1594" i="1" s="1"/>
  <c r="AA1594" i="1" s="1"/>
  <c r="AG1568" i="1"/>
  <c r="Y1568" i="1" s="1"/>
  <c r="AA1568" i="1" s="1"/>
  <c r="AG1541" i="1"/>
  <c r="AG1495" i="1"/>
  <c r="Y1495" i="1" s="1"/>
  <c r="AA1495" i="1" s="1"/>
  <c r="AG1452" i="1"/>
  <c r="Y1452" i="1" s="1"/>
  <c r="AA1452" i="1" s="1"/>
  <c r="AG1435" i="1"/>
  <c r="Y1435" i="1" s="1"/>
  <c r="AA1435" i="1" s="1"/>
  <c r="AG1418" i="1"/>
  <c r="Y1418" i="1" s="1"/>
  <c r="AA1418" i="1" s="1"/>
  <c r="AG1383" i="1"/>
  <c r="Y1383" i="1" s="1"/>
  <c r="AA1383" i="1" s="1"/>
  <c r="AG1366" i="1"/>
  <c r="Y1366" i="1" s="1"/>
  <c r="AA1366" i="1" s="1"/>
  <c r="AG1349" i="1"/>
  <c r="Y1349" i="1" s="1"/>
  <c r="AA1349" i="1" s="1"/>
  <c r="AG1323" i="1"/>
  <c r="Y1323" i="1" s="1"/>
  <c r="AA1323" i="1" s="1"/>
  <c r="AG1305" i="1"/>
  <c r="Y1305" i="1" s="1"/>
  <c r="AA1305" i="1" s="1"/>
  <c r="AG1288" i="1"/>
  <c r="Y1288" i="1" s="1"/>
  <c r="AA1288" i="1" s="1"/>
  <c r="AG1280" i="1"/>
  <c r="Y1280" i="1" s="1"/>
  <c r="AA1280" i="1" s="1"/>
  <c r="AG1238" i="1"/>
  <c r="Y1238" i="1" s="1"/>
  <c r="AA1238" i="1" s="1"/>
  <c r="AG1213" i="1"/>
  <c r="Y1213" i="1" s="1"/>
  <c r="AA1213" i="1" s="1"/>
  <c r="AG1168" i="1"/>
  <c r="Y1168" i="1" s="1"/>
  <c r="AA1168" i="1" s="1"/>
  <c r="AG1144" i="1"/>
  <c r="Y1144" i="1" s="1"/>
  <c r="AA1144" i="1" s="1"/>
  <c r="AG1110" i="1"/>
  <c r="Y1110" i="1" s="1"/>
  <c r="AA1110" i="1" s="1"/>
  <c r="AG1085" i="1"/>
  <c r="Y1085" i="1" s="1"/>
  <c r="AA1085" i="1" s="1"/>
  <c r="AG1061" i="1"/>
  <c r="Y1061" i="1" s="1"/>
  <c r="AA1061" i="1" s="1"/>
  <c r="AG1026" i="1"/>
  <c r="Y1026" i="1" s="1"/>
  <c r="AA1026" i="1" s="1"/>
  <c r="AG991" i="1"/>
  <c r="Y991" i="1" s="1"/>
  <c r="AA991" i="1" s="1"/>
  <c r="AG974" i="1"/>
  <c r="Y974" i="1" s="1"/>
  <c r="AA974" i="1" s="1"/>
  <c r="AG949" i="1"/>
  <c r="Y949" i="1" s="1"/>
  <c r="AA949" i="1" s="1"/>
  <c r="AG907" i="1"/>
  <c r="Y907" i="1" s="1"/>
  <c r="AA907" i="1" s="1"/>
  <c r="AG882" i="1"/>
  <c r="Y882" i="1" s="1"/>
  <c r="AA882" i="1" s="1"/>
  <c r="AG856" i="1"/>
  <c r="Y856" i="1" s="1"/>
  <c r="AA856" i="1" s="1"/>
  <c r="AG813" i="1"/>
  <c r="Y813" i="1" s="1"/>
  <c r="AA813" i="1" s="1"/>
  <c r="AG797" i="1"/>
  <c r="Y797" i="1" s="1"/>
  <c r="AA797" i="1" s="1"/>
  <c r="AG772" i="1"/>
  <c r="Y772" i="1" s="1"/>
  <c r="AA772" i="1" s="1"/>
  <c r="AG755" i="1"/>
  <c r="Y755" i="1" s="1"/>
  <c r="AA755" i="1" s="1"/>
  <c r="AG737" i="1"/>
  <c r="Y737" i="1" s="1"/>
  <c r="AA737" i="1" s="1"/>
  <c r="AG693" i="1"/>
  <c r="Y693" i="1" s="1"/>
  <c r="AA693" i="1" s="1"/>
  <c r="AG607" i="1"/>
  <c r="Y607" i="1" s="1"/>
  <c r="AA607" i="1" s="1"/>
  <c r="AG587" i="1"/>
  <c r="Y587" i="1" s="1"/>
  <c r="AA587" i="1" s="1"/>
  <c r="AG554" i="1"/>
  <c r="Y554" i="1" s="1"/>
  <c r="AA554" i="1" s="1"/>
  <c r="AG466" i="1"/>
  <c r="Y466" i="1" s="1"/>
  <c r="AA466" i="1" s="1"/>
  <c r="AG397" i="1"/>
  <c r="Y397" i="1" s="1"/>
  <c r="AA397" i="1" s="1"/>
  <c r="AG343" i="1"/>
  <c r="Y343" i="1" s="1"/>
  <c r="AA343" i="1" s="1"/>
  <c r="AG317" i="1"/>
  <c r="Y317" i="1" s="1"/>
  <c r="AA317" i="1" s="1"/>
  <c r="AG253" i="1"/>
  <c r="Y253" i="1" s="1"/>
  <c r="AA253" i="1" s="1"/>
  <c r="AG177" i="1"/>
  <c r="Y177" i="1" s="1"/>
  <c r="AA177" i="1" s="1"/>
  <c r="AG135" i="1"/>
  <c r="Y135" i="1" s="1"/>
  <c r="AA135" i="1" s="1"/>
  <c r="AG84" i="1"/>
  <c r="Y84" i="1" s="1"/>
  <c r="AA84" i="1" s="1"/>
  <c r="AG58" i="1"/>
  <c r="Y58" i="1" s="1"/>
  <c r="AA58" i="1" s="1"/>
  <c r="AG1638" i="1"/>
  <c r="AG1581" i="1"/>
  <c r="Y1581" i="1" s="1"/>
  <c r="AA1581" i="1" s="1"/>
  <c r="AG1527" i="1"/>
  <c r="Y1527" i="1" s="1"/>
  <c r="AA1527" i="1" s="1"/>
  <c r="AG1483" i="1"/>
  <c r="Y1483" i="1" s="1"/>
  <c r="AA1483" i="1" s="1"/>
  <c r="AG1439" i="1"/>
  <c r="Y1439" i="1" s="1"/>
  <c r="AA1439" i="1" s="1"/>
  <c r="AG1370" i="1"/>
  <c r="Y1370" i="1" s="1"/>
  <c r="AA1370" i="1" s="1"/>
  <c r="AG1309" i="1"/>
  <c r="Y1309" i="1" s="1"/>
  <c r="AA1309" i="1" s="1"/>
  <c r="AG1264" i="1"/>
  <c r="Y1264" i="1" s="1"/>
  <c r="AA1264" i="1" s="1"/>
  <c r="AG1243" i="1"/>
  <c r="Y1243" i="1" s="1"/>
  <c r="AA1243" i="1" s="1"/>
  <c r="AG1234" i="1"/>
  <c r="Y1234" i="1" s="1"/>
  <c r="AA1234" i="1" s="1"/>
  <c r="AG1226" i="1"/>
  <c r="Y1226" i="1" s="1"/>
  <c r="AA1226" i="1" s="1"/>
  <c r="AG1174" i="1"/>
  <c r="Y1174" i="1" s="1"/>
  <c r="AA1174" i="1" s="1"/>
  <c r="AG1164" i="1"/>
  <c r="Y1164" i="1" s="1"/>
  <c r="AA1164" i="1" s="1"/>
  <c r="AG1156" i="1"/>
  <c r="Y1156" i="1" s="1"/>
  <c r="AA1156" i="1" s="1"/>
  <c r="AG1148" i="1"/>
  <c r="Y1148" i="1" s="1"/>
  <c r="AA1148" i="1" s="1"/>
  <c r="AG1140" i="1"/>
  <c r="Y1140" i="1" s="1"/>
  <c r="AA1140" i="1" s="1"/>
  <c r="AG1132" i="1"/>
  <c r="Y1132" i="1" s="1"/>
  <c r="AA1132" i="1" s="1"/>
  <c r="AG1124" i="1"/>
  <c r="Y1124" i="1" s="1"/>
  <c r="AA1124" i="1" s="1"/>
  <c r="AG1115" i="1"/>
  <c r="Y1115" i="1" s="1"/>
  <c r="AA1115" i="1" s="1"/>
  <c r="AG1106" i="1"/>
  <c r="Y1106" i="1" s="1"/>
  <c r="AA1106" i="1" s="1"/>
  <c r="AG1098" i="1"/>
  <c r="Y1098" i="1" s="1"/>
  <c r="AA1098" i="1" s="1"/>
  <c r="AG1089" i="1"/>
  <c r="Y1089" i="1" s="1"/>
  <c r="AA1089" i="1" s="1"/>
  <c r="AG1081" i="1"/>
  <c r="Y1081" i="1" s="1"/>
  <c r="AA1081" i="1" s="1"/>
  <c r="AG1073" i="1"/>
  <c r="Y1073" i="1" s="1"/>
  <c r="AA1073" i="1" s="1"/>
  <c r="AG1065" i="1"/>
  <c r="Y1065" i="1" s="1"/>
  <c r="AA1065" i="1" s="1"/>
  <c r="AG1056" i="1"/>
  <c r="Y1056" i="1" s="1"/>
  <c r="AA1056" i="1" s="1"/>
  <c r="AG1048" i="1"/>
  <c r="Y1048" i="1" s="1"/>
  <c r="AA1048" i="1" s="1"/>
  <c r="AG1039" i="1"/>
  <c r="Y1039" i="1" s="1"/>
  <c r="AA1039" i="1" s="1"/>
  <c r="AG1030" i="1"/>
  <c r="Y1030" i="1" s="1"/>
  <c r="AA1030" i="1" s="1"/>
  <c r="AG1022" i="1"/>
  <c r="Y1022" i="1" s="1"/>
  <c r="AA1022" i="1" s="1"/>
  <c r="AG1014" i="1"/>
  <c r="Y1014" i="1" s="1"/>
  <c r="AA1014" i="1" s="1"/>
  <c r="AG1004" i="1"/>
  <c r="Y1004" i="1" s="1"/>
  <c r="AA1004" i="1" s="1"/>
  <c r="AG996" i="1"/>
  <c r="Y996" i="1" s="1"/>
  <c r="AA996" i="1" s="1"/>
  <c r="AG987" i="1"/>
  <c r="Y987" i="1" s="1"/>
  <c r="AA987" i="1" s="1"/>
  <c r="AG978" i="1"/>
  <c r="Y978" i="1" s="1"/>
  <c r="AA978" i="1" s="1"/>
  <c r="AG970" i="1"/>
  <c r="Y970" i="1" s="1"/>
  <c r="AA970" i="1" s="1"/>
  <c r="AG961" i="1"/>
  <c r="Y961" i="1" s="1"/>
  <c r="AA961" i="1" s="1"/>
  <c r="AG953" i="1"/>
  <c r="Y953" i="1" s="1"/>
  <c r="AA953" i="1" s="1"/>
  <c r="AG945" i="1"/>
  <c r="Y945" i="1" s="1"/>
  <c r="AA945" i="1" s="1"/>
  <c r="AG936" i="1"/>
  <c r="Y936" i="1" s="1"/>
  <c r="AA936" i="1" s="1"/>
  <c r="AG924" i="1"/>
  <c r="Y924" i="1" s="1"/>
  <c r="AA924" i="1" s="1"/>
  <c r="AG911" i="1"/>
  <c r="Y911" i="1" s="1"/>
  <c r="AA911" i="1" s="1"/>
  <c r="AG903" i="1"/>
  <c r="Y903" i="1" s="1"/>
  <c r="AA903" i="1" s="1"/>
  <c r="AG895" i="1"/>
  <c r="Y895" i="1" s="1"/>
  <c r="AA895" i="1" s="1"/>
  <c r="AG887" i="1"/>
  <c r="Y887" i="1" s="1"/>
  <c r="AA887" i="1" s="1"/>
  <c r="AG878" i="1"/>
  <c r="Y878" i="1" s="1"/>
  <c r="AA878" i="1" s="1"/>
  <c r="AG869" i="1"/>
  <c r="Y869" i="1" s="1"/>
  <c r="AA869" i="1" s="1"/>
  <c r="AG860" i="1"/>
  <c r="Y860" i="1" s="1"/>
  <c r="AA860" i="1" s="1"/>
  <c r="AG852" i="1"/>
  <c r="Y852" i="1" s="1"/>
  <c r="AA852" i="1" s="1"/>
  <c r="AG843" i="1"/>
  <c r="Y843" i="1" s="1"/>
  <c r="AA843" i="1" s="1"/>
  <c r="AG835" i="1"/>
  <c r="Y835" i="1" s="1"/>
  <c r="AA835" i="1" s="1"/>
  <c r="AG826" i="1"/>
  <c r="Y826" i="1" s="1"/>
  <c r="AA826" i="1" s="1"/>
  <c r="AG818" i="1"/>
  <c r="Y818" i="1" s="1"/>
  <c r="AA818" i="1" s="1"/>
  <c r="AG809" i="1"/>
  <c r="Y809" i="1" s="1"/>
  <c r="AA809" i="1" s="1"/>
  <c r="AG801" i="1"/>
  <c r="Y801" i="1" s="1"/>
  <c r="AA801" i="1" s="1"/>
  <c r="AG792" i="1"/>
  <c r="Y792" i="1" s="1"/>
  <c r="AA792" i="1" s="1"/>
  <c r="AG784" i="1"/>
  <c r="Y784" i="1" s="1"/>
  <c r="AA784" i="1" s="1"/>
  <c r="AG776" i="1"/>
  <c r="Y776" i="1" s="1"/>
  <c r="AA776" i="1" s="1"/>
  <c r="AG768" i="1"/>
  <c r="Y768" i="1" s="1"/>
  <c r="AA768" i="1" s="1"/>
  <c r="AG760" i="1"/>
  <c r="Y760" i="1" s="1"/>
  <c r="AA760" i="1" s="1"/>
  <c r="AG751" i="1"/>
  <c r="Y751" i="1" s="1"/>
  <c r="AA751" i="1" s="1"/>
  <c r="AG741" i="1"/>
  <c r="Y741" i="1" s="1"/>
  <c r="AA741" i="1" s="1"/>
  <c r="AG732" i="1"/>
  <c r="Y732" i="1" s="1"/>
  <c r="AA732" i="1" s="1"/>
  <c r="AG724" i="1"/>
  <c r="Y724" i="1" s="1"/>
  <c r="AA724" i="1" s="1"/>
  <c r="AG716" i="1"/>
  <c r="Y716" i="1" s="1"/>
  <c r="AA716" i="1" s="1"/>
  <c r="AG706" i="1"/>
  <c r="Y706" i="1" s="1"/>
  <c r="AA706" i="1" s="1"/>
  <c r="AG698" i="1"/>
  <c r="Y698" i="1" s="1"/>
  <c r="AA698" i="1" s="1"/>
  <c r="AG689" i="1"/>
  <c r="Y689" i="1" s="1"/>
  <c r="AA689" i="1" s="1"/>
  <c r="AG681" i="1"/>
  <c r="Y681" i="1" s="1"/>
  <c r="AA681" i="1" s="1"/>
  <c r="AG672" i="1"/>
  <c r="Y672" i="1" s="1"/>
  <c r="AA672" i="1" s="1"/>
  <c r="AG663" i="1"/>
  <c r="Y663" i="1" s="1"/>
  <c r="AA663" i="1" s="1"/>
  <c r="AG654" i="1"/>
  <c r="Y654" i="1" s="1"/>
  <c r="AA654" i="1" s="1"/>
  <c r="AG646" i="1"/>
  <c r="Y646" i="1" s="1"/>
  <c r="AA646" i="1" s="1"/>
  <c r="AG637" i="1"/>
  <c r="Y637" i="1" s="1"/>
  <c r="AA637" i="1" s="1"/>
  <c r="AG629" i="1"/>
  <c r="Y629" i="1" s="1"/>
  <c r="AA629" i="1" s="1"/>
  <c r="AG621" i="1"/>
  <c r="Y621" i="1" s="1"/>
  <c r="AA621" i="1" s="1"/>
  <c r="AG612" i="1"/>
  <c r="Y612" i="1" s="1"/>
  <c r="AA612" i="1" s="1"/>
  <c r="AG603" i="1"/>
  <c r="Y603" i="1" s="1"/>
  <c r="AA603" i="1" s="1"/>
  <c r="AG595" i="1"/>
  <c r="Y595" i="1" s="1"/>
  <c r="AA595" i="1" s="1"/>
  <c r="AG586" i="1"/>
  <c r="Y586" i="1" s="1"/>
  <c r="AA586" i="1" s="1"/>
  <c r="AG664" i="1"/>
  <c r="Y664" i="1" s="1"/>
  <c r="AA664" i="1" s="1"/>
  <c r="AG639" i="1"/>
  <c r="Y639" i="1" s="1"/>
  <c r="AA639" i="1" s="1"/>
  <c r="AG596" i="1"/>
  <c r="Y596" i="1" s="1"/>
  <c r="AA596" i="1" s="1"/>
  <c r="AG538" i="1"/>
  <c r="Y538" i="1" s="1"/>
  <c r="AA538" i="1" s="1"/>
  <c r="AG514" i="1"/>
  <c r="Y514" i="1" s="1"/>
  <c r="AA514" i="1" s="1"/>
  <c r="AG450" i="1"/>
  <c r="Y450" i="1" s="1"/>
  <c r="AA450" i="1" s="1"/>
  <c r="AG414" i="1"/>
  <c r="Y414" i="1" s="1"/>
  <c r="AA414" i="1" s="1"/>
  <c r="AG360" i="1"/>
  <c r="Y360" i="1" s="1"/>
  <c r="AA360" i="1" s="1"/>
  <c r="AG290" i="1"/>
  <c r="Y290" i="1" s="1"/>
  <c r="AA290" i="1" s="1"/>
  <c r="AG263" i="1"/>
  <c r="Y263" i="1" s="1"/>
  <c r="AA263" i="1" s="1"/>
  <c r="AG220" i="1"/>
  <c r="Y220" i="1" s="1"/>
  <c r="AA220" i="1" s="1"/>
  <c r="AG169" i="1"/>
  <c r="Y169" i="1" s="1"/>
  <c r="AA169" i="1" s="1"/>
  <c r="AG144" i="1"/>
  <c r="Y144" i="1" s="1"/>
  <c r="AA144" i="1" s="1"/>
  <c r="AG92" i="1"/>
  <c r="Y92" i="1" s="1"/>
  <c r="AA92" i="1" s="1"/>
  <c r="AG1607" i="1"/>
  <c r="Y1607" i="1" s="1"/>
  <c r="AA1607" i="1" s="1"/>
  <c r="AG1554" i="1"/>
  <c r="Y1554" i="1" s="1"/>
  <c r="AA1554" i="1" s="1"/>
  <c r="AG1509" i="1"/>
  <c r="Y1509" i="1" s="1"/>
  <c r="AA1509" i="1" s="1"/>
  <c r="AG1457" i="1"/>
  <c r="Y1457" i="1" s="1"/>
  <c r="AA1457" i="1" s="1"/>
  <c r="AG1405" i="1"/>
  <c r="Y1405" i="1" s="1"/>
  <c r="AA1405" i="1" s="1"/>
  <c r="AG1362" i="1"/>
  <c r="Y1362" i="1" s="1"/>
  <c r="AA1362" i="1" s="1"/>
  <c r="AG1272" i="1"/>
  <c r="Y1272" i="1" s="1"/>
  <c r="AA1272" i="1" s="1"/>
  <c r="AG1201" i="1"/>
  <c r="Y1201" i="1" s="1"/>
  <c r="AA1201" i="1" s="1"/>
  <c r="AG1625" i="1"/>
  <c r="Y1625" i="1" s="1"/>
  <c r="AA1625" i="1" s="1"/>
  <c r="AG1579" i="1"/>
  <c r="Y1579" i="1" s="1"/>
  <c r="AA1579" i="1" s="1"/>
  <c r="AG1543" i="1"/>
  <c r="Y1543" i="1" s="1"/>
  <c r="AA1543" i="1" s="1"/>
  <c r="AG1480" i="1"/>
  <c r="Y1480" i="1" s="1"/>
  <c r="AA1480" i="1" s="1"/>
  <c r="AG1446" i="1"/>
  <c r="Y1446" i="1" s="1"/>
  <c r="AA1446" i="1" s="1"/>
  <c r="AG1420" i="1"/>
  <c r="Y1420" i="1" s="1"/>
  <c r="AA1420" i="1" s="1"/>
  <c r="AG1368" i="1"/>
  <c r="Y1368" i="1" s="1"/>
  <c r="AA1368" i="1" s="1"/>
  <c r="AG1325" i="1"/>
  <c r="Y1325" i="1" s="1"/>
  <c r="AA1325" i="1" s="1"/>
  <c r="AG1290" i="1"/>
  <c r="Y1290" i="1" s="1"/>
  <c r="AA1290" i="1" s="1"/>
  <c r="AG1262" i="1"/>
  <c r="Y1262" i="1" s="1"/>
  <c r="AA1262" i="1" s="1"/>
  <c r="AG1232" i="1"/>
  <c r="Y1232" i="1" s="1"/>
  <c r="AA1232" i="1" s="1"/>
  <c r="AG1171" i="1"/>
  <c r="Y1171" i="1" s="1"/>
  <c r="AA1171" i="1" s="1"/>
  <c r="AG1087" i="1"/>
  <c r="Y1087" i="1" s="1"/>
  <c r="AA1087" i="1" s="1"/>
  <c r="AG1054" i="1"/>
  <c r="Y1054" i="1" s="1"/>
  <c r="AA1054" i="1" s="1"/>
  <c r="AG1020" i="1"/>
  <c r="Y1020" i="1" s="1"/>
  <c r="AA1020" i="1" s="1"/>
  <c r="AG959" i="1"/>
  <c r="Y959" i="1" s="1"/>
  <c r="AA959" i="1" s="1"/>
  <c r="AG922" i="1"/>
  <c r="Y922" i="1" s="1"/>
  <c r="AA922" i="1" s="1"/>
  <c r="AG884" i="1"/>
  <c r="Y884" i="1" s="1"/>
  <c r="AA884" i="1" s="1"/>
  <c r="AG850" i="1"/>
  <c r="Y850" i="1" s="1"/>
  <c r="AA850" i="1" s="1"/>
  <c r="AG790" i="1"/>
  <c r="Y790" i="1" s="1"/>
  <c r="AA790" i="1" s="1"/>
  <c r="AG730" i="1"/>
  <c r="Y730" i="1" s="1"/>
  <c r="AA730" i="1" s="1"/>
  <c r="AG687" i="1"/>
  <c r="Y687" i="1" s="1"/>
  <c r="AA687" i="1" s="1"/>
  <c r="AG635" i="1"/>
  <c r="Y635" i="1" s="1"/>
  <c r="AA635" i="1" s="1"/>
  <c r="AG627" i="1"/>
  <c r="Y627" i="1" s="1"/>
  <c r="AA627" i="1" s="1"/>
  <c r="AG619" i="1"/>
  <c r="Y619" i="1" s="1"/>
  <c r="AA619" i="1" s="1"/>
  <c r="AG567" i="1"/>
  <c r="Y567" i="1" s="1"/>
  <c r="AA567" i="1" s="1"/>
  <c r="AG559" i="1"/>
  <c r="Y559" i="1" s="1"/>
  <c r="AA559" i="1" s="1"/>
  <c r="AG551" i="1"/>
  <c r="Y551" i="1" s="1"/>
  <c r="AA551" i="1" s="1"/>
  <c r="AG535" i="1"/>
  <c r="Y535" i="1" s="1"/>
  <c r="AA535" i="1" s="1"/>
  <c r="AG519" i="1"/>
  <c r="Y519" i="1" s="1"/>
  <c r="AA519" i="1" s="1"/>
  <c r="AG501" i="1"/>
  <c r="Y501" i="1" s="1"/>
  <c r="AA501" i="1" s="1"/>
  <c r="AG483" i="1"/>
  <c r="Y483" i="1" s="1"/>
  <c r="AA483" i="1" s="1"/>
  <c r="AG455" i="1"/>
  <c r="Y455" i="1" s="1"/>
  <c r="AA455" i="1" s="1"/>
  <c r="AG437" i="1"/>
  <c r="Y437" i="1" s="1"/>
  <c r="AA437" i="1" s="1"/>
  <c r="AG410" i="1"/>
  <c r="Y410" i="1" s="1"/>
  <c r="AA410" i="1" s="1"/>
  <c r="AG394" i="1"/>
  <c r="Y394" i="1" s="1"/>
  <c r="AA394" i="1" s="1"/>
  <c r="AG375" i="1"/>
  <c r="Y375" i="1" s="1"/>
  <c r="AA375" i="1" s="1"/>
  <c r="AG348" i="1"/>
  <c r="Y348" i="1" s="1"/>
  <c r="AA348" i="1" s="1"/>
  <c r="AG340" i="1"/>
  <c r="Y340" i="1" s="1"/>
  <c r="AA340" i="1" s="1"/>
  <c r="AG313" i="1"/>
  <c r="Y313" i="1" s="1"/>
  <c r="AA313" i="1" s="1"/>
  <c r="AG296" i="1"/>
  <c r="Y296" i="1" s="1"/>
  <c r="AA296" i="1" s="1"/>
  <c r="AG268" i="1"/>
  <c r="Y268" i="1" s="1"/>
  <c r="AA268" i="1" s="1"/>
  <c r="AG260" i="1"/>
  <c r="Y260" i="1" s="1"/>
  <c r="AA260" i="1" s="1"/>
  <c r="AG233" i="1"/>
  <c r="Y233" i="1" s="1"/>
  <c r="AA233" i="1" s="1"/>
  <c r="AG217" i="1"/>
  <c r="Y217" i="1" s="1"/>
  <c r="AA217" i="1" s="1"/>
  <c r="AG191" i="1"/>
  <c r="Y191" i="1" s="1"/>
  <c r="AA191" i="1" s="1"/>
  <c r="AG183" i="1"/>
  <c r="Y183" i="1" s="1"/>
  <c r="AA183" i="1" s="1"/>
  <c r="AG157" i="1"/>
  <c r="Y157" i="1" s="1"/>
  <c r="AA157" i="1" s="1"/>
  <c r="AG141" i="1"/>
  <c r="AG123" i="1"/>
  <c r="Y123" i="1" s="1"/>
  <c r="AA123" i="1" s="1"/>
  <c r="AG97" i="1"/>
  <c r="Y97" i="1" s="1"/>
  <c r="AA97" i="1" s="1"/>
  <c r="AG89" i="1"/>
  <c r="Y89" i="1" s="1"/>
  <c r="AA89" i="1" s="1"/>
  <c r="AG80" i="1"/>
  <c r="Y80" i="1" s="1"/>
  <c r="AA80" i="1" s="1"/>
  <c r="AG63" i="1"/>
  <c r="Y63" i="1" s="1"/>
  <c r="AA63" i="1" s="1"/>
  <c r="AG45" i="1"/>
  <c r="Y45" i="1" s="1"/>
  <c r="AA45" i="1" s="1"/>
  <c r="AG630" i="1"/>
  <c r="Y630" i="1" s="1"/>
  <c r="AA630" i="1" s="1"/>
  <c r="AG579" i="1"/>
  <c r="Y579" i="1" s="1"/>
  <c r="AA579" i="1" s="1"/>
  <c r="AG494" i="1"/>
  <c r="Y494" i="1" s="1"/>
  <c r="AA494" i="1" s="1"/>
  <c r="AG441" i="1"/>
  <c r="Y441" i="1" s="1"/>
  <c r="AA441" i="1" s="1"/>
  <c r="AG351" i="1"/>
  <c r="Y351" i="1" s="1"/>
  <c r="AA351" i="1" s="1"/>
  <c r="AG307" i="1"/>
  <c r="Y307" i="1" s="1"/>
  <c r="AA307" i="1" s="1"/>
  <c r="AG211" i="1"/>
  <c r="Y211" i="1" s="1"/>
  <c r="AA211" i="1" s="1"/>
  <c r="AG152" i="1"/>
  <c r="Y152" i="1" s="1"/>
  <c r="AA152" i="1" s="1"/>
  <c r="AG118" i="1"/>
  <c r="Y118" i="1" s="1"/>
  <c r="AA118" i="1" s="1"/>
  <c r="AG75" i="1"/>
  <c r="Y75" i="1" s="1"/>
  <c r="AA75" i="1" s="1"/>
  <c r="AG1589" i="1"/>
  <c r="Y1589" i="1" s="1"/>
  <c r="AA1589" i="1" s="1"/>
  <c r="AG1536" i="1"/>
  <c r="Y1536" i="1" s="1"/>
  <c r="AA1536" i="1" s="1"/>
  <c r="AG1501" i="1"/>
  <c r="Y1501" i="1" s="1"/>
  <c r="AA1501" i="1" s="1"/>
  <c r="AG1448" i="1"/>
  <c r="Y1448" i="1" s="1"/>
  <c r="AA1448" i="1" s="1"/>
  <c r="AG1344" i="1"/>
  <c r="Y1344" i="1" s="1"/>
  <c r="AA1344" i="1" s="1"/>
  <c r="AG1301" i="1"/>
  <c r="Y1301" i="1" s="1"/>
  <c r="AA1301" i="1" s="1"/>
  <c r="AG1217" i="1"/>
  <c r="Y1217" i="1" s="1"/>
  <c r="AA1217" i="1" s="1"/>
  <c r="AG1614" i="1"/>
  <c r="Y1614" i="1" s="1"/>
  <c r="AA1614" i="1" s="1"/>
  <c r="AG1570" i="1"/>
  <c r="Y1570" i="1" s="1"/>
  <c r="AA1570" i="1" s="1"/>
  <c r="AG1534" i="1"/>
  <c r="Y1534" i="1" s="1"/>
  <c r="AA1534" i="1" s="1"/>
  <c r="AG1507" i="1"/>
  <c r="Y1507" i="1" s="1"/>
  <c r="AA1507" i="1" s="1"/>
  <c r="AG1472" i="1"/>
  <c r="Y1472" i="1" s="1"/>
  <c r="AA1472" i="1" s="1"/>
  <c r="AG1437" i="1"/>
  <c r="Y1437" i="1" s="1"/>
  <c r="AA1437" i="1" s="1"/>
  <c r="AG1394" i="1"/>
  <c r="Y1394" i="1" s="1"/>
  <c r="AA1394" i="1" s="1"/>
  <c r="AG1360" i="1"/>
  <c r="Y1360" i="1" s="1"/>
  <c r="AA1360" i="1" s="1"/>
  <c r="AG1307" i="1"/>
  <c r="Y1307" i="1" s="1"/>
  <c r="AA1307" i="1" s="1"/>
  <c r="AG1282" i="1"/>
  <c r="Y1282" i="1" s="1"/>
  <c r="AA1282" i="1" s="1"/>
  <c r="AG1254" i="1"/>
  <c r="Y1254" i="1" s="1"/>
  <c r="AA1254" i="1" s="1"/>
  <c r="AG1207" i="1"/>
  <c r="Y1207" i="1" s="1"/>
  <c r="AA1207" i="1" s="1"/>
  <c r="AG1181" i="1"/>
  <c r="Y1181" i="1" s="1"/>
  <c r="AA1181" i="1" s="1"/>
  <c r="AG1138" i="1"/>
  <c r="Y1138" i="1" s="1"/>
  <c r="AA1138" i="1" s="1"/>
  <c r="AG1079" i="1"/>
  <c r="Y1079" i="1" s="1"/>
  <c r="AA1079" i="1" s="1"/>
  <c r="AG1046" i="1"/>
  <c r="Y1046" i="1" s="1"/>
  <c r="AA1046" i="1" s="1"/>
  <c r="AG1012" i="1"/>
  <c r="Y1012" i="1" s="1"/>
  <c r="AA1012" i="1" s="1"/>
  <c r="AG985" i="1"/>
  <c r="Y985" i="1" s="1"/>
  <c r="AA985" i="1" s="1"/>
  <c r="AG951" i="1"/>
  <c r="Y951" i="1" s="1"/>
  <c r="AA951" i="1" s="1"/>
  <c r="AG901" i="1"/>
  <c r="Y901" i="1" s="1"/>
  <c r="AA901" i="1" s="1"/>
  <c r="AG841" i="1"/>
  <c r="Y841" i="1" s="1"/>
  <c r="AA841" i="1" s="1"/>
  <c r="AG782" i="1"/>
  <c r="Y782" i="1" s="1"/>
  <c r="AA782" i="1" s="1"/>
  <c r="AG749" i="1"/>
  <c r="Y749" i="1" s="1"/>
  <c r="AA749" i="1" s="1"/>
  <c r="AG652" i="1"/>
  <c r="Y652" i="1" s="1"/>
  <c r="AA652" i="1" s="1"/>
  <c r="AG644" i="1"/>
  <c r="Y644" i="1" s="1"/>
  <c r="AA644" i="1" s="1"/>
  <c r="AG609" i="1"/>
  <c r="Y609" i="1" s="1"/>
  <c r="AA609" i="1" s="1"/>
  <c r="AG576" i="1"/>
  <c r="Y576" i="1" s="1"/>
  <c r="AA576" i="1" s="1"/>
  <c r="AG543" i="1"/>
  <c r="Y543" i="1" s="1"/>
  <c r="AA543" i="1" s="1"/>
  <c r="AG527" i="1"/>
  <c r="Y527" i="1" s="1"/>
  <c r="AA527" i="1" s="1"/>
  <c r="AG509" i="1"/>
  <c r="Y509" i="1" s="1"/>
  <c r="AA509" i="1" s="1"/>
  <c r="AG491" i="1"/>
  <c r="Y491" i="1" s="1"/>
  <c r="AA491" i="1" s="1"/>
  <c r="AG463" i="1"/>
  <c r="Y463" i="1" s="1"/>
  <c r="AA463" i="1" s="1"/>
  <c r="AG447" i="1"/>
  <c r="Y447" i="1" s="1"/>
  <c r="AA447" i="1" s="1"/>
  <c r="AG429" i="1"/>
  <c r="Y429" i="1" s="1"/>
  <c r="AA429" i="1" s="1"/>
  <c r="AG420" i="1"/>
  <c r="Y420" i="1" s="1"/>
  <c r="AA420" i="1" s="1"/>
  <c r="AG402" i="1"/>
  <c r="Y402" i="1" s="1"/>
  <c r="AA402" i="1" s="1"/>
  <c r="AG386" i="1"/>
  <c r="Y386" i="1" s="1"/>
  <c r="AA386" i="1" s="1"/>
  <c r="AG366" i="1"/>
  <c r="Y366" i="1" s="1"/>
  <c r="AA366" i="1" s="1"/>
  <c r="AG357" i="1"/>
  <c r="Y357" i="1" s="1"/>
  <c r="AA357" i="1" s="1"/>
  <c r="AG331" i="1"/>
  <c r="Y331" i="1" s="1"/>
  <c r="AA331" i="1" s="1"/>
  <c r="AG323" i="1"/>
  <c r="Y323" i="1" s="1"/>
  <c r="AA323" i="1" s="1"/>
  <c r="AG304" i="1"/>
  <c r="Y304" i="1" s="1"/>
  <c r="AA304" i="1" s="1"/>
  <c r="AG285" i="1"/>
  <c r="Y285" i="1" s="1"/>
  <c r="AA285" i="1" s="1"/>
  <c r="AG277" i="1"/>
  <c r="Y277" i="1" s="1"/>
  <c r="AA277" i="1" s="1"/>
  <c r="AG250" i="1"/>
  <c r="Y250" i="1" s="1"/>
  <c r="AA250" i="1" s="1"/>
  <c r="AG242" i="1"/>
  <c r="Y242" i="1" s="1"/>
  <c r="AA242" i="1" s="1"/>
  <c r="AG225" i="1"/>
  <c r="Y225" i="1" s="1"/>
  <c r="AA225" i="1" s="1"/>
  <c r="AG208" i="1"/>
  <c r="Y208" i="1" s="1"/>
  <c r="AA208" i="1" s="1"/>
  <c r="AG200" i="1"/>
  <c r="Y200" i="1" s="1"/>
  <c r="AA200" i="1" s="1"/>
  <c r="AG174" i="1"/>
  <c r="Y174" i="1" s="1"/>
  <c r="AA174" i="1" s="1"/>
  <c r="AG166" i="1"/>
  <c r="Y166" i="1" s="1"/>
  <c r="AA166" i="1" s="1"/>
  <c r="AG149" i="1"/>
  <c r="Y149" i="1" s="1"/>
  <c r="AA149" i="1" s="1"/>
  <c r="AG132" i="1"/>
  <c r="Y132" i="1" s="1"/>
  <c r="AA132" i="1" s="1"/>
  <c r="AG115" i="1"/>
  <c r="Y115" i="1" s="1"/>
  <c r="AA115" i="1" s="1"/>
  <c r="AG106" i="1"/>
  <c r="Y106" i="1" s="1"/>
  <c r="AA106" i="1" s="1"/>
  <c r="AG71" i="1"/>
  <c r="Y71" i="1" s="1"/>
  <c r="AA71" i="1" s="1"/>
  <c r="AG54" i="1"/>
  <c r="Y54" i="1" s="1"/>
  <c r="AA54" i="1" s="1"/>
  <c r="AG37" i="1"/>
  <c r="Y37" i="1" s="1"/>
  <c r="AA37" i="1" s="1"/>
  <c r="AG647" i="1"/>
  <c r="Y647" i="1" s="1"/>
  <c r="AA647" i="1" s="1"/>
  <c r="AG604" i="1"/>
  <c r="Y604" i="1" s="1"/>
  <c r="AA604" i="1" s="1"/>
  <c r="AG562" i="1"/>
  <c r="Y562" i="1" s="1"/>
  <c r="AA562" i="1" s="1"/>
  <c r="AG522" i="1"/>
  <c r="Y522" i="1" s="1"/>
  <c r="AA522" i="1" s="1"/>
  <c r="AG486" i="1"/>
  <c r="Y486" i="1" s="1"/>
  <c r="AA486" i="1" s="1"/>
  <c r="AG432" i="1"/>
  <c r="Y432" i="1" s="1"/>
  <c r="AA432" i="1" s="1"/>
  <c r="AG389" i="1"/>
  <c r="Y389" i="1" s="1"/>
  <c r="AA389" i="1" s="1"/>
  <c r="AG335" i="1"/>
  <c r="Y335" i="1" s="1"/>
  <c r="AA335" i="1" s="1"/>
  <c r="AG299" i="1"/>
  <c r="Y299" i="1" s="1"/>
  <c r="AA299" i="1" s="1"/>
  <c r="AG228" i="1"/>
  <c r="Y228" i="1" s="1"/>
  <c r="AA228" i="1" s="1"/>
  <c r="AG195" i="1"/>
  <c r="Y195" i="1" s="1"/>
  <c r="AA195" i="1" s="1"/>
  <c r="AG126" i="1"/>
  <c r="Y126" i="1" s="1"/>
  <c r="AA126" i="1" s="1"/>
  <c r="AG66" i="1"/>
  <c r="Y66" i="1" s="1"/>
  <c r="AA66" i="1" s="1"/>
  <c r="AG40" i="1"/>
  <c r="Y40" i="1" s="1"/>
  <c r="AA40" i="1" s="1"/>
  <c r="AG1598" i="1"/>
  <c r="Y1598" i="1" s="1"/>
  <c r="AA1598" i="1" s="1"/>
  <c r="AG1545" i="1"/>
  <c r="Y1545" i="1" s="1"/>
  <c r="AA1545" i="1" s="1"/>
  <c r="AG1491" i="1"/>
  <c r="Y1491" i="1" s="1"/>
  <c r="AA1491" i="1" s="1"/>
  <c r="AG1413" i="1"/>
  <c r="Y1413" i="1" s="1"/>
  <c r="AA1413" i="1" s="1"/>
  <c r="AG1379" i="1"/>
  <c r="Y1379" i="1" s="1"/>
  <c r="AA1379" i="1" s="1"/>
  <c r="AG1336" i="1"/>
  <c r="Y1336" i="1" s="1"/>
  <c r="AA1336" i="1" s="1"/>
  <c r="AG1292" i="1"/>
  <c r="Y1292" i="1" s="1"/>
  <c r="AA1292" i="1" s="1"/>
  <c r="AG1209" i="1"/>
  <c r="Y1209" i="1" s="1"/>
  <c r="AA1209" i="1" s="1"/>
  <c r="AG1587" i="1"/>
  <c r="Y1587" i="1" s="1"/>
  <c r="AA1587" i="1" s="1"/>
  <c r="AG1498" i="1"/>
  <c r="Y1498" i="1" s="1"/>
  <c r="AA1498" i="1" s="1"/>
  <c r="AG1463" i="1"/>
  <c r="Y1463" i="1" s="1"/>
  <c r="AA1463" i="1" s="1"/>
  <c r="AG1385" i="1"/>
  <c r="Y1385" i="1" s="1"/>
  <c r="AA1385" i="1" s="1"/>
  <c r="AG1351" i="1"/>
  <c r="Y1351" i="1" s="1"/>
  <c r="AA1351" i="1" s="1"/>
  <c r="AG1317" i="1"/>
  <c r="Y1317" i="1" s="1"/>
  <c r="AA1317" i="1" s="1"/>
  <c r="AG1240" i="1"/>
  <c r="Y1240" i="1" s="1"/>
  <c r="AA1240" i="1" s="1"/>
  <c r="AG1199" i="1"/>
  <c r="Y1199" i="1" s="1"/>
  <c r="AA1199" i="1" s="1"/>
  <c r="AG1154" i="1"/>
  <c r="Y1154" i="1" s="1"/>
  <c r="AA1154" i="1" s="1"/>
  <c r="AG1122" i="1"/>
  <c r="Y1122" i="1" s="1"/>
  <c r="AA1122" i="1" s="1"/>
  <c r="AG1096" i="1"/>
  <c r="Y1096" i="1" s="1"/>
  <c r="AA1096" i="1" s="1"/>
  <c r="AG1028" i="1"/>
  <c r="Y1028" i="1" s="1"/>
  <c r="AA1028" i="1" s="1"/>
  <c r="AG976" i="1"/>
  <c r="Y976" i="1" s="1"/>
  <c r="AA976" i="1" s="1"/>
  <c r="AG943" i="1"/>
  <c r="Y943" i="1" s="1"/>
  <c r="AA943" i="1" s="1"/>
  <c r="AG858" i="1"/>
  <c r="Y858" i="1" s="1"/>
  <c r="AA858" i="1" s="1"/>
  <c r="AG833" i="1"/>
  <c r="Y833" i="1" s="1"/>
  <c r="AA833" i="1" s="1"/>
  <c r="AG807" i="1"/>
  <c r="Y807" i="1" s="1"/>
  <c r="AA807" i="1" s="1"/>
  <c r="AG766" i="1"/>
  <c r="Y766" i="1" s="1"/>
  <c r="AA766" i="1" s="1"/>
  <c r="AG722" i="1"/>
  <c r="Y722" i="1" s="1"/>
  <c r="AA722" i="1" s="1"/>
  <c r="AG696" i="1"/>
  <c r="Y696" i="1" s="1"/>
  <c r="AA696" i="1" s="1"/>
  <c r="AG669" i="1"/>
  <c r="Y669" i="1" s="1"/>
  <c r="AA669" i="1" s="1"/>
  <c r="AG584" i="1"/>
  <c r="Y584" i="1" s="1"/>
  <c r="AA584" i="1" s="1"/>
  <c r="AG13" i="1"/>
  <c r="AG1612" i="1"/>
  <c r="Y1612" i="1" s="1"/>
  <c r="AA1612" i="1" s="1"/>
  <c r="AG1585" i="1"/>
  <c r="Y1585" i="1" s="1"/>
  <c r="AA1585" i="1" s="1"/>
  <c r="AG1559" i="1"/>
  <c r="AG1532" i="1"/>
  <c r="AG1514" i="1"/>
  <c r="Y1514" i="1" s="1"/>
  <c r="AA1514" i="1" s="1"/>
  <c r="AG1478" i="1"/>
  <c r="Y1478" i="1" s="1"/>
  <c r="AA1478" i="1" s="1"/>
  <c r="AG1461" i="1"/>
  <c r="Y1461" i="1" s="1"/>
  <c r="AA1461" i="1" s="1"/>
  <c r="AG1426" i="1"/>
  <c r="Y1426" i="1" s="1"/>
  <c r="AA1426" i="1" s="1"/>
  <c r="AG1409" i="1"/>
  <c r="Y1409" i="1" s="1"/>
  <c r="AA1409" i="1" s="1"/>
  <c r="AG1392" i="1"/>
  <c r="Y1392" i="1" s="1"/>
  <c r="AA1392" i="1" s="1"/>
  <c r="AG1375" i="1"/>
  <c r="Y1375" i="1" s="1"/>
  <c r="AA1375" i="1" s="1"/>
  <c r="AG1340" i="1"/>
  <c r="Y1340" i="1" s="1"/>
  <c r="AA1340" i="1" s="1"/>
  <c r="AG1314" i="1"/>
  <c r="Y1314" i="1" s="1"/>
  <c r="AA1314" i="1" s="1"/>
  <c r="AG1268" i="1"/>
  <c r="Y1268" i="1" s="1"/>
  <c r="AA1268" i="1" s="1"/>
  <c r="AG1260" i="1"/>
  <c r="Y1260" i="1" s="1"/>
  <c r="AA1260" i="1" s="1"/>
  <c r="AG1221" i="1"/>
  <c r="Y1221" i="1" s="1"/>
  <c r="AA1221" i="1" s="1"/>
  <c r="AG1197" i="1"/>
  <c r="Y1197" i="1" s="1"/>
  <c r="AA1197" i="1" s="1"/>
  <c r="AG1160" i="1"/>
  <c r="Y1160" i="1" s="1"/>
  <c r="AA1160" i="1" s="1"/>
  <c r="AG1136" i="1"/>
  <c r="Y1136" i="1" s="1"/>
  <c r="AA1136" i="1" s="1"/>
  <c r="AG1119" i="1"/>
  <c r="Y1119" i="1" s="1"/>
  <c r="AA1119" i="1" s="1"/>
  <c r="AG1102" i="1"/>
  <c r="Y1102" i="1" s="1"/>
  <c r="AA1102" i="1" s="1"/>
  <c r="AG1077" i="1"/>
  <c r="Y1077" i="1" s="1"/>
  <c r="AA1077" i="1" s="1"/>
  <c r="AG1052" i="1"/>
  <c r="Y1052" i="1" s="1"/>
  <c r="AA1052" i="1" s="1"/>
  <c r="AG1035" i="1"/>
  <c r="Y1035" i="1" s="1"/>
  <c r="AA1035" i="1" s="1"/>
  <c r="AG1018" i="1"/>
  <c r="Y1018" i="1" s="1"/>
  <c r="AA1018" i="1" s="1"/>
  <c r="AG1000" i="1"/>
  <c r="Y1000" i="1" s="1"/>
  <c r="AA1000" i="1" s="1"/>
  <c r="AG957" i="1"/>
  <c r="Y957" i="1" s="1"/>
  <c r="AA957" i="1" s="1"/>
  <c r="AG941" i="1"/>
  <c r="Y941" i="1" s="1"/>
  <c r="AA941" i="1" s="1"/>
  <c r="AG928" i="1"/>
  <c r="Y928" i="1" s="1"/>
  <c r="AA928" i="1" s="1"/>
  <c r="AG899" i="1"/>
  <c r="Y899" i="1" s="1"/>
  <c r="AA899" i="1" s="1"/>
  <c r="AG864" i="1"/>
  <c r="Y864" i="1" s="1"/>
  <c r="AA864" i="1" s="1"/>
  <c r="AG839" i="1"/>
  <c r="Y839" i="1" s="1"/>
  <c r="AA839" i="1" s="1"/>
  <c r="AG822" i="1"/>
  <c r="Y822" i="1" s="1"/>
  <c r="AA822" i="1" s="1"/>
  <c r="AG788" i="1"/>
  <c r="Y788" i="1" s="1"/>
  <c r="AA788" i="1" s="1"/>
  <c r="AG764" i="1"/>
  <c r="Y764" i="1" s="1"/>
  <c r="AA764" i="1" s="1"/>
  <c r="AG746" i="1"/>
  <c r="Y746" i="1" s="1"/>
  <c r="AA746" i="1" s="1"/>
  <c r="AG711" i="1"/>
  <c r="Y711" i="1" s="1"/>
  <c r="AA711" i="1" s="1"/>
  <c r="AG685" i="1"/>
  <c r="Y685" i="1" s="1"/>
  <c r="AA685" i="1" s="1"/>
  <c r="AG667" i="1"/>
  <c r="Y667" i="1" s="1"/>
  <c r="AA667" i="1" s="1"/>
  <c r="AG650" i="1"/>
  <c r="Y650" i="1" s="1"/>
  <c r="AA650" i="1" s="1"/>
  <c r="AG633" i="1"/>
  <c r="Y633" i="1" s="1"/>
  <c r="AA633" i="1" s="1"/>
  <c r="AG625" i="1"/>
  <c r="Y625" i="1" s="1"/>
  <c r="AA625" i="1" s="1"/>
  <c r="AG617" i="1"/>
  <c r="Y617" i="1" s="1"/>
  <c r="AA617" i="1" s="1"/>
  <c r="AG599" i="1"/>
  <c r="Y599" i="1" s="1"/>
  <c r="AA599" i="1" s="1"/>
  <c r="AG590" i="1"/>
  <c r="Y590" i="1" s="1"/>
  <c r="AA590" i="1" s="1"/>
  <c r="AG574" i="1"/>
  <c r="Y574" i="1" s="1"/>
  <c r="AA574" i="1" s="1"/>
  <c r="AG565" i="1"/>
  <c r="Y565" i="1" s="1"/>
  <c r="AA565" i="1" s="1"/>
  <c r="AG557" i="1"/>
  <c r="Y557" i="1" s="1"/>
  <c r="AA557" i="1" s="1"/>
  <c r="AG548" i="1"/>
  <c r="Y548" i="1" s="1"/>
  <c r="AA548" i="1" s="1"/>
  <c r="AG541" i="1"/>
  <c r="Y541" i="1" s="1"/>
  <c r="AA541" i="1" s="1"/>
  <c r="AG533" i="1"/>
  <c r="Y533" i="1" s="1"/>
  <c r="AA533" i="1" s="1"/>
  <c r="AG525" i="1"/>
  <c r="Y525" i="1" s="1"/>
  <c r="AA525" i="1" s="1"/>
  <c r="AG517" i="1"/>
  <c r="Y517" i="1" s="1"/>
  <c r="AA517" i="1" s="1"/>
  <c r="AG507" i="1"/>
  <c r="Y507" i="1" s="1"/>
  <c r="AA507" i="1" s="1"/>
  <c r="AG498" i="1"/>
  <c r="Y498" i="1" s="1"/>
  <c r="AA498" i="1" s="1"/>
  <c r="AG489" i="1"/>
  <c r="Y489" i="1" s="1"/>
  <c r="AA489" i="1" s="1"/>
  <c r="AG655" i="1"/>
  <c r="Y655" i="1" s="1"/>
  <c r="AA655" i="1" s="1"/>
  <c r="AG622" i="1"/>
  <c r="Y622" i="1" s="1"/>
  <c r="AA622" i="1" s="1"/>
  <c r="AG546" i="1"/>
  <c r="Y546" i="1" s="1"/>
  <c r="AA546" i="1" s="1"/>
  <c r="AG504" i="1"/>
  <c r="Y504" i="1" s="1"/>
  <c r="AA504" i="1" s="1"/>
  <c r="AG405" i="1"/>
  <c r="Y405" i="1" s="1"/>
  <c r="AA405" i="1" s="1"/>
  <c r="AG370" i="1"/>
  <c r="Y370" i="1" s="1"/>
  <c r="AA370" i="1" s="1"/>
  <c r="AG326" i="1"/>
  <c r="Y326" i="1" s="1"/>
  <c r="AA326" i="1" s="1"/>
  <c r="AG280" i="1"/>
  <c r="Y280" i="1" s="1"/>
  <c r="AA280" i="1" s="1"/>
  <c r="AG245" i="1"/>
  <c r="Y245" i="1" s="1"/>
  <c r="AA245" i="1" s="1"/>
  <c r="AG203" i="1"/>
  <c r="Y203" i="1" s="1"/>
  <c r="AA203" i="1" s="1"/>
  <c r="AG161" i="1"/>
  <c r="Y161" i="1" s="1"/>
  <c r="AA161" i="1" s="1"/>
  <c r="AG109" i="1"/>
  <c r="Y109" i="1" s="1"/>
  <c r="AA109" i="1" s="1"/>
  <c r="AG48" i="1"/>
  <c r="Y48" i="1" s="1"/>
  <c r="AA48" i="1" s="1"/>
  <c r="AG1627" i="1"/>
  <c r="Y1627" i="1" s="1"/>
  <c r="AA1627" i="1" s="1"/>
  <c r="AG1572" i="1"/>
  <c r="Y1572" i="1" s="1"/>
  <c r="AA1572" i="1" s="1"/>
  <c r="AG1518" i="1"/>
  <c r="Y1518" i="1" s="1"/>
  <c r="AA1518" i="1" s="1"/>
  <c r="AG1474" i="1"/>
  <c r="Y1474" i="1" s="1"/>
  <c r="AA1474" i="1" s="1"/>
  <c r="AG1431" i="1"/>
  <c r="Y1431" i="1" s="1"/>
  <c r="AA1431" i="1" s="1"/>
  <c r="AG1396" i="1"/>
  <c r="Y1396" i="1" s="1"/>
  <c r="AA1396" i="1" s="1"/>
  <c r="AG1353" i="1"/>
  <c r="Y1353" i="1" s="1"/>
  <c r="AA1353" i="1" s="1"/>
  <c r="AG1319" i="1"/>
  <c r="Y1319" i="1" s="1"/>
  <c r="AA1319" i="1" s="1"/>
  <c r="AG1256" i="1"/>
  <c r="Y1256" i="1" s="1"/>
  <c r="AA1256" i="1" s="1"/>
  <c r="AG1193" i="1"/>
  <c r="Y1193" i="1" s="1"/>
  <c r="AA1193" i="1" s="1"/>
  <c r="AG1635" i="1"/>
  <c r="Y1635" i="1" s="1"/>
  <c r="AA1635" i="1" s="1"/>
  <c r="AG1596" i="1"/>
  <c r="Y1596" i="1" s="1"/>
  <c r="AA1596" i="1" s="1"/>
  <c r="AG1552" i="1"/>
  <c r="Y1552" i="1" s="1"/>
  <c r="AA1552" i="1" s="1"/>
  <c r="AG1516" i="1"/>
  <c r="Y1516" i="1" s="1"/>
  <c r="AA1516" i="1" s="1"/>
  <c r="AG1489" i="1"/>
  <c r="Y1489" i="1" s="1"/>
  <c r="AA1489" i="1" s="1"/>
  <c r="AG1455" i="1"/>
  <c r="Y1455" i="1" s="1"/>
  <c r="AA1455" i="1" s="1"/>
  <c r="AG1411" i="1"/>
  <c r="Y1411" i="1" s="1"/>
  <c r="AA1411" i="1" s="1"/>
  <c r="AG1377" i="1"/>
  <c r="Y1377" i="1" s="1"/>
  <c r="AA1377" i="1" s="1"/>
  <c r="AG1334" i="1"/>
  <c r="Y1334" i="1" s="1"/>
  <c r="AA1334" i="1" s="1"/>
  <c r="AG1299" i="1"/>
  <c r="Y1299" i="1" s="1"/>
  <c r="AA1299" i="1" s="1"/>
  <c r="AG1223" i="1"/>
  <c r="Y1223" i="1" s="1"/>
  <c r="AA1223" i="1" s="1"/>
  <c r="AG1162" i="1"/>
  <c r="Y1162" i="1" s="1"/>
  <c r="AA1162" i="1" s="1"/>
  <c r="AG1130" i="1"/>
  <c r="Y1130" i="1" s="1"/>
  <c r="AA1130" i="1" s="1"/>
  <c r="AG1104" i="1"/>
  <c r="Y1104" i="1" s="1"/>
  <c r="AA1104" i="1" s="1"/>
  <c r="AG1063" i="1"/>
  <c r="Y1063" i="1" s="1"/>
  <c r="AA1063" i="1" s="1"/>
  <c r="AG993" i="1"/>
  <c r="Y993" i="1" s="1"/>
  <c r="AA993" i="1" s="1"/>
  <c r="AG909" i="1"/>
  <c r="Y909" i="1" s="1"/>
  <c r="AA909" i="1" s="1"/>
  <c r="AG876" i="1"/>
  <c r="Y876" i="1" s="1"/>
  <c r="AA876" i="1" s="1"/>
  <c r="AG867" i="1"/>
  <c r="Y867" i="1" s="1"/>
  <c r="AA867" i="1" s="1"/>
  <c r="AG824" i="1"/>
  <c r="Y824" i="1" s="1"/>
  <c r="AA824" i="1" s="1"/>
  <c r="AG774" i="1"/>
  <c r="Y774" i="1" s="1"/>
  <c r="AA774" i="1" s="1"/>
  <c r="AG739" i="1"/>
  <c r="Y739" i="1" s="1"/>
  <c r="AA739" i="1" s="1"/>
  <c r="AG704" i="1"/>
  <c r="Y704" i="1" s="1"/>
  <c r="AA704" i="1" s="1"/>
  <c r="AG592" i="1"/>
  <c r="Y592" i="1" s="1"/>
  <c r="AA592" i="1" s="1"/>
  <c r="AG1633" i="1"/>
  <c r="Y1633" i="1" s="1"/>
  <c r="AA1633" i="1" s="1"/>
  <c r="AG1603" i="1"/>
  <c r="Y1603" i="1" s="1"/>
  <c r="AA1603" i="1" s="1"/>
  <c r="AG1577" i="1"/>
  <c r="Y1577" i="1" s="1"/>
  <c r="AA1577" i="1" s="1"/>
  <c r="AG1550" i="1"/>
  <c r="AG1523" i="1"/>
  <c r="Y1523" i="1" s="1"/>
  <c r="AA1523" i="1" s="1"/>
  <c r="AG1505" i="1"/>
  <c r="Y1505" i="1" s="1"/>
  <c r="AA1505" i="1" s="1"/>
  <c r="AG1487" i="1"/>
  <c r="Y1487" i="1" s="1"/>
  <c r="AA1487" i="1" s="1"/>
  <c r="AG1470" i="1"/>
  <c r="Y1470" i="1" s="1"/>
  <c r="AA1470" i="1" s="1"/>
  <c r="AG1444" i="1"/>
  <c r="Y1444" i="1" s="1"/>
  <c r="AA1444" i="1" s="1"/>
  <c r="AG1400" i="1"/>
  <c r="Y1400" i="1" s="1"/>
  <c r="AA1400" i="1" s="1"/>
  <c r="AG1357" i="1"/>
  <c r="Y1357" i="1" s="1"/>
  <c r="AA1357" i="1" s="1"/>
  <c r="AG1332" i="1"/>
  <c r="Y1332" i="1" s="1"/>
  <c r="AA1332" i="1" s="1"/>
  <c r="AG1296" i="1"/>
  <c r="Y1296" i="1" s="1"/>
  <c r="AA1296" i="1" s="1"/>
  <c r="AG1251" i="1"/>
  <c r="Y1251" i="1" s="1"/>
  <c r="AA1251" i="1" s="1"/>
  <c r="AG1230" i="1"/>
  <c r="Y1230" i="1" s="1"/>
  <c r="AA1230" i="1" s="1"/>
  <c r="AG1205" i="1"/>
  <c r="Y1205" i="1" s="1"/>
  <c r="AA1205" i="1" s="1"/>
  <c r="AG1189" i="1"/>
  <c r="Y1189" i="1" s="1"/>
  <c r="AA1189" i="1" s="1"/>
  <c r="AG1179" i="1"/>
  <c r="Y1179" i="1" s="1"/>
  <c r="AA1179" i="1" s="1"/>
  <c r="AG1152" i="1"/>
  <c r="Y1152" i="1" s="1"/>
  <c r="AA1152" i="1" s="1"/>
  <c r="AG1128" i="1"/>
  <c r="Y1128" i="1" s="1"/>
  <c r="AA1128" i="1" s="1"/>
  <c r="AG1093" i="1"/>
  <c r="Y1093" i="1" s="1"/>
  <c r="AA1093" i="1" s="1"/>
  <c r="AG1069" i="1"/>
  <c r="Y1069" i="1" s="1"/>
  <c r="AA1069" i="1" s="1"/>
  <c r="AG1044" i="1"/>
  <c r="Y1044" i="1" s="1"/>
  <c r="AA1044" i="1" s="1"/>
  <c r="AG1008" i="1"/>
  <c r="Y1008" i="1" s="1"/>
  <c r="AA1008" i="1" s="1"/>
  <c r="AG983" i="1"/>
  <c r="Y983" i="1" s="1"/>
  <c r="AA983" i="1" s="1"/>
  <c r="AG966" i="1"/>
  <c r="Y966" i="1" s="1"/>
  <c r="AA966" i="1" s="1"/>
  <c r="AG919" i="1"/>
  <c r="Y919" i="1" s="1"/>
  <c r="AA919" i="1" s="1"/>
  <c r="AG891" i="1"/>
  <c r="Y891" i="1" s="1"/>
  <c r="AA891" i="1" s="1"/>
  <c r="AG873" i="1"/>
  <c r="Y873" i="1" s="1"/>
  <c r="AA873" i="1" s="1"/>
  <c r="AG848" i="1"/>
  <c r="Y848" i="1" s="1"/>
  <c r="AA848" i="1" s="1"/>
  <c r="AG831" i="1"/>
  <c r="Y831" i="1" s="1"/>
  <c r="AA831" i="1" s="1"/>
  <c r="AG805" i="1"/>
  <c r="Y805" i="1" s="1"/>
  <c r="AA805" i="1" s="1"/>
  <c r="AG780" i="1"/>
  <c r="Y780" i="1" s="1"/>
  <c r="AA780" i="1" s="1"/>
  <c r="AG728" i="1"/>
  <c r="Y728" i="1" s="1"/>
  <c r="AA728" i="1" s="1"/>
  <c r="AG720" i="1"/>
  <c r="Y720" i="1" s="1"/>
  <c r="AA720" i="1" s="1"/>
  <c r="AG702" i="1"/>
  <c r="Y702" i="1" s="1"/>
  <c r="AA702" i="1" s="1"/>
  <c r="AG677" i="1"/>
  <c r="Y677" i="1" s="1"/>
  <c r="AA677" i="1" s="1"/>
  <c r="AG658" i="1"/>
  <c r="Y658" i="1" s="1"/>
  <c r="AA658" i="1" s="1"/>
  <c r="AG642" i="1"/>
  <c r="Y642" i="1" s="1"/>
  <c r="AA642" i="1" s="1"/>
  <c r="AG582" i="1"/>
  <c r="Y582" i="1" s="1"/>
  <c r="AA582" i="1" s="1"/>
  <c r="AG1636" i="1"/>
  <c r="Y1636" i="1" s="1"/>
  <c r="AA1636" i="1" s="1"/>
  <c r="AG481" i="1"/>
  <c r="Y481" i="1" s="1"/>
  <c r="AA481" i="1" s="1"/>
  <c r="AG461" i="1"/>
  <c r="Y461" i="1" s="1"/>
  <c r="AA461" i="1" s="1"/>
  <c r="AG453" i="1"/>
  <c r="Y453" i="1" s="1"/>
  <c r="AA453" i="1" s="1"/>
  <c r="AG445" i="1"/>
  <c r="Y445" i="1" s="1"/>
  <c r="AA445" i="1" s="1"/>
  <c r="AG435" i="1"/>
  <c r="Y435" i="1" s="1"/>
  <c r="AA435" i="1" s="1"/>
  <c r="AG427" i="1"/>
  <c r="Y427" i="1" s="1"/>
  <c r="AA427" i="1" s="1"/>
  <c r="AG418" i="1"/>
  <c r="Y418" i="1" s="1"/>
  <c r="AA418" i="1" s="1"/>
  <c r="AG408" i="1"/>
  <c r="Y408" i="1" s="1"/>
  <c r="AA408" i="1" s="1"/>
  <c r="AG400" i="1"/>
  <c r="Y400" i="1" s="1"/>
  <c r="AA400" i="1" s="1"/>
  <c r="AG1644" i="1"/>
  <c r="Y1644" i="1" s="1"/>
  <c r="AA1644" i="1" s="1"/>
  <c r="AG1630" i="1"/>
  <c r="Y1630" i="1" s="1"/>
  <c r="AA1630" i="1" s="1"/>
  <c r="AG1620" i="1"/>
  <c r="Y1620" i="1" s="1"/>
  <c r="AA1620" i="1" s="1"/>
  <c r="AG1610" i="1"/>
  <c r="Y1610" i="1" s="1"/>
  <c r="AA1610" i="1" s="1"/>
  <c r="AG1601" i="1"/>
  <c r="Y1601" i="1" s="1"/>
  <c r="AA1601" i="1" s="1"/>
  <c r="AG1592" i="1"/>
  <c r="Y1592" i="1" s="1"/>
  <c r="AA1592" i="1" s="1"/>
  <c r="AG1583" i="1"/>
  <c r="Y1583" i="1" s="1"/>
  <c r="AA1583" i="1" s="1"/>
  <c r="AG1574" i="1"/>
  <c r="Y1574" i="1" s="1"/>
  <c r="AA1574" i="1" s="1"/>
  <c r="AG1565" i="1"/>
  <c r="Y1565" i="1" s="1"/>
  <c r="AA1565" i="1" s="1"/>
  <c r="AG1556" i="1"/>
  <c r="Y1556" i="1" s="1"/>
  <c r="AA1556" i="1" s="1"/>
  <c r="AG1547" i="1"/>
  <c r="Y1547" i="1" s="1"/>
  <c r="AA1547" i="1" s="1"/>
  <c r="AG1538" i="1"/>
  <c r="Y1538" i="1" s="1"/>
  <c r="AA1538" i="1" s="1"/>
  <c r="AG1529" i="1"/>
  <c r="Y1529" i="1" s="1"/>
  <c r="AA1529" i="1" s="1"/>
  <c r="AG1520" i="1"/>
  <c r="Y1520" i="1" s="1"/>
  <c r="AA1520" i="1" s="1"/>
  <c r="AG1511" i="1"/>
  <c r="Y1511" i="1" s="1"/>
  <c r="AA1511" i="1" s="1"/>
  <c r="AG1503" i="1"/>
  <c r="Y1503" i="1" s="1"/>
  <c r="AA1503" i="1" s="1"/>
  <c r="AG1493" i="1"/>
  <c r="Y1493" i="1" s="1"/>
  <c r="AA1493" i="1" s="1"/>
  <c r="AG1485" i="1"/>
  <c r="Y1485" i="1" s="1"/>
  <c r="AA1485" i="1" s="1"/>
  <c r="AG1476" i="1"/>
  <c r="Y1476" i="1" s="1"/>
  <c r="AA1476" i="1" s="1"/>
  <c r="AG1467" i="1"/>
  <c r="Y1467" i="1" s="1"/>
  <c r="AA1467" i="1" s="1"/>
  <c r="AG1459" i="1"/>
  <c r="Y1459" i="1" s="1"/>
  <c r="AA1459" i="1" s="1"/>
  <c r="AG1450" i="1"/>
  <c r="Y1450" i="1" s="1"/>
  <c r="AA1450" i="1" s="1"/>
  <c r="AG1441" i="1"/>
  <c r="Y1441" i="1" s="1"/>
  <c r="AA1441" i="1" s="1"/>
  <c r="AG1433" i="1"/>
  <c r="Y1433" i="1" s="1"/>
  <c r="AA1433" i="1" s="1"/>
  <c r="AG1424" i="1"/>
  <c r="Y1424" i="1" s="1"/>
  <c r="AA1424" i="1" s="1"/>
  <c r="AG1416" i="1"/>
  <c r="Y1416" i="1" s="1"/>
  <c r="AA1416" i="1" s="1"/>
  <c r="AG1407" i="1"/>
  <c r="Y1407" i="1" s="1"/>
  <c r="AA1407" i="1" s="1"/>
  <c r="AG1398" i="1"/>
  <c r="Y1398" i="1" s="1"/>
  <c r="AA1398" i="1" s="1"/>
  <c r="AG1390" i="1"/>
  <c r="Y1390" i="1" s="1"/>
  <c r="AA1390" i="1" s="1"/>
  <c r="AG1381" i="1"/>
  <c r="Y1381" i="1" s="1"/>
  <c r="AA1381" i="1" s="1"/>
  <c r="AG1372" i="1"/>
  <c r="Y1372" i="1" s="1"/>
  <c r="AA1372" i="1" s="1"/>
  <c r="AG1364" i="1"/>
  <c r="Y1364" i="1" s="1"/>
  <c r="AA1364" i="1" s="1"/>
  <c r="AG1355" i="1"/>
  <c r="Y1355" i="1" s="1"/>
  <c r="AA1355" i="1" s="1"/>
  <c r="AG1347" i="1"/>
  <c r="Y1347" i="1" s="1"/>
  <c r="AA1347" i="1" s="1"/>
  <c r="AG1338" i="1"/>
  <c r="Y1338" i="1" s="1"/>
  <c r="AA1338" i="1" s="1"/>
  <c r="AG1329" i="1"/>
  <c r="Y1329" i="1" s="1"/>
  <c r="AA1329" i="1" s="1"/>
  <c r="AG1321" i="1"/>
  <c r="Y1321" i="1" s="1"/>
  <c r="AA1321" i="1" s="1"/>
  <c r="AG1311" i="1"/>
  <c r="Y1311" i="1" s="1"/>
  <c r="AA1311" i="1" s="1"/>
  <c r="AG1303" i="1"/>
  <c r="Y1303" i="1" s="1"/>
  <c r="AA1303" i="1" s="1"/>
  <c r="AG1294" i="1"/>
  <c r="Y1294" i="1" s="1"/>
  <c r="AA1294" i="1" s="1"/>
  <c r="AG1286" i="1"/>
  <c r="Y1286" i="1" s="1"/>
  <c r="AA1286" i="1" s="1"/>
  <c r="AG1274" i="1"/>
  <c r="Y1274" i="1" s="1"/>
  <c r="AA1274" i="1" s="1"/>
  <c r="AG1266" i="1"/>
  <c r="Y1266" i="1" s="1"/>
  <c r="AA1266" i="1" s="1"/>
  <c r="AG1258" i="1"/>
  <c r="Y1258" i="1" s="1"/>
  <c r="AA1258" i="1" s="1"/>
  <c r="AG1247" i="1"/>
  <c r="Y1247" i="1" s="1"/>
  <c r="AA1247" i="1" s="1"/>
  <c r="AG1236" i="1"/>
  <c r="Y1236" i="1" s="1"/>
  <c r="AA1236" i="1" s="1"/>
  <c r="AG1228" i="1"/>
  <c r="Y1228" i="1" s="1"/>
  <c r="AA1228" i="1" s="1"/>
  <c r="AG1219" i="1"/>
  <c r="Y1219" i="1" s="1"/>
  <c r="AA1219" i="1" s="1"/>
  <c r="AG1211" i="1"/>
  <c r="Y1211" i="1" s="1"/>
  <c r="AA1211" i="1" s="1"/>
  <c r="AG1203" i="1"/>
  <c r="Y1203" i="1" s="1"/>
  <c r="AA1203" i="1" s="1"/>
  <c r="AG1195" i="1"/>
  <c r="Y1195" i="1" s="1"/>
  <c r="AA1195" i="1" s="1"/>
  <c r="AG1187" i="1"/>
  <c r="Y1187" i="1" s="1"/>
  <c r="AA1187" i="1" s="1"/>
  <c r="AG1176" i="1"/>
  <c r="Y1176" i="1" s="1"/>
  <c r="AA1176" i="1" s="1"/>
  <c r="AG1166" i="1"/>
  <c r="Y1166" i="1" s="1"/>
  <c r="AA1166" i="1" s="1"/>
  <c r="AG1158" i="1"/>
  <c r="Y1158" i="1" s="1"/>
  <c r="AA1158" i="1" s="1"/>
  <c r="AG1150" i="1"/>
  <c r="Y1150" i="1" s="1"/>
  <c r="AA1150" i="1" s="1"/>
  <c r="AG1142" i="1"/>
  <c r="Y1142" i="1" s="1"/>
  <c r="AA1142" i="1" s="1"/>
  <c r="AG1134" i="1"/>
  <c r="Y1134" i="1" s="1"/>
  <c r="AA1134" i="1" s="1"/>
  <c r="AG1126" i="1"/>
  <c r="Y1126" i="1" s="1"/>
  <c r="AA1126" i="1" s="1"/>
  <c r="AG1117" i="1"/>
  <c r="Y1117" i="1" s="1"/>
  <c r="AA1117" i="1" s="1"/>
  <c r="AG1108" i="1"/>
  <c r="Y1108" i="1" s="1"/>
  <c r="AA1108" i="1" s="1"/>
  <c r="AG1100" i="1"/>
  <c r="Y1100" i="1" s="1"/>
  <c r="AA1100" i="1" s="1"/>
  <c r="AG1091" i="1"/>
  <c r="Y1091" i="1" s="1"/>
  <c r="AA1091" i="1" s="1"/>
  <c r="AG1083" i="1"/>
  <c r="Y1083" i="1" s="1"/>
  <c r="AA1083" i="1" s="1"/>
  <c r="AG1075" i="1"/>
  <c r="Y1075" i="1" s="1"/>
  <c r="AA1075" i="1" s="1"/>
  <c r="AG1067" i="1"/>
  <c r="Y1067" i="1" s="1"/>
  <c r="AA1067" i="1" s="1"/>
  <c r="AG1058" i="1"/>
  <c r="Y1058" i="1" s="1"/>
  <c r="AA1058" i="1" s="1"/>
  <c r="AG1050" i="1"/>
  <c r="Y1050" i="1" s="1"/>
  <c r="AA1050" i="1" s="1"/>
  <c r="AG1041" i="1"/>
  <c r="Y1041" i="1" s="1"/>
  <c r="AA1041" i="1" s="1"/>
  <c r="AG1032" i="1"/>
  <c r="Y1032" i="1" s="1"/>
  <c r="AA1032" i="1" s="1"/>
  <c r="AG1024" i="1"/>
  <c r="Y1024" i="1" s="1"/>
  <c r="AA1024" i="1" s="1"/>
  <c r="AG1016" i="1"/>
  <c r="Y1016" i="1" s="1"/>
  <c r="AA1016" i="1" s="1"/>
  <c r="AG1006" i="1"/>
  <c r="Y1006" i="1" s="1"/>
  <c r="AA1006" i="1" s="1"/>
  <c r="AG998" i="1"/>
  <c r="Y998" i="1" s="1"/>
  <c r="AA998" i="1" s="1"/>
  <c r="AG989" i="1"/>
  <c r="Y989" i="1" s="1"/>
  <c r="AA989" i="1" s="1"/>
  <c r="AG981" i="1"/>
  <c r="Y981" i="1" s="1"/>
  <c r="AA981" i="1" s="1"/>
  <c r="AG972" i="1"/>
  <c r="Y972" i="1" s="1"/>
  <c r="AA972" i="1" s="1"/>
  <c r="AG964" i="1"/>
  <c r="Y964" i="1" s="1"/>
  <c r="AA964" i="1" s="1"/>
  <c r="AG955" i="1"/>
  <c r="Y955" i="1" s="1"/>
  <c r="AA955" i="1" s="1"/>
  <c r="AG947" i="1"/>
  <c r="Y947" i="1" s="1"/>
  <c r="AA947" i="1" s="1"/>
  <c r="AG938" i="1"/>
  <c r="Y938" i="1" s="1"/>
  <c r="AA938" i="1" s="1"/>
  <c r="AG926" i="1"/>
  <c r="Y926" i="1" s="1"/>
  <c r="AA926" i="1" s="1"/>
  <c r="AG917" i="1"/>
  <c r="Y917" i="1" s="1"/>
  <c r="AA917" i="1" s="1"/>
  <c r="AG905" i="1"/>
  <c r="Y905" i="1" s="1"/>
  <c r="AA905" i="1" s="1"/>
  <c r="AG897" i="1"/>
  <c r="Y897" i="1" s="1"/>
  <c r="AA897" i="1" s="1"/>
  <c r="AG889" i="1"/>
  <c r="Y889" i="1" s="1"/>
  <c r="AA889" i="1" s="1"/>
  <c r="AG880" i="1"/>
  <c r="Y880" i="1" s="1"/>
  <c r="AA880" i="1" s="1"/>
  <c r="AG871" i="1"/>
  <c r="Y871" i="1" s="1"/>
  <c r="AA871" i="1" s="1"/>
  <c r="AG862" i="1"/>
  <c r="Y862" i="1" s="1"/>
  <c r="AA862" i="1" s="1"/>
  <c r="AG854" i="1"/>
  <c r="Y854" i="1" s="1"/>
  <c r="AA854" i="1" s="1"/>
  <c r="AG846" i="1"/>
  <c r="Y846" i="1" s="1"/>
  <c r="AA846" i="1" s="1"/>
  <c r="AG837" i="1"/>
  <c r="Y837" i="1" s="1"/>
  <c r="AA837" i="1" s="1"/>
  <c r="AG829" i="1"/>
  <c r="Y829" i="1" s="1"/>
  <c r="AA829" i="1" s="1"/>
  <c r="AG820" i="1"/>
  <c r="Y820" i="1" s="1"/>
  <c r="AA820" i="1" s="1"/>
  <c r="AG811" i="1"/>
  <c r="Y811" i="1" s="1"/>
  <c r="AA811" i="1" s="1"/>
  <c r="AG803" i="1"/>
  <c r="Y803" i="1" s="1"/>
  <c r="AA803" i="1" s="1"/>
  <c r="AG795" i="1"/>
  <c r="Y795" i="1" s="1"/>
  <c r="AA795" i="1" s="1"/>
  <c r="AG786" i="1"/>
  <c r="Y786" i="1" s="1"/>
  <c r="AA786" i="1" s="1"/>
  <c r="AG778" i="1"/>
  <c r="Y778" i="1" s="1"/>
  <c r="AA778" i="1" s="1"/>
  <c r="AG770" i="1"/>
  <c r="Y770" i="1" s="1"/>
  <c r="AA770" i="1" s="1"/>
  <c r="AG762" i="1"/>
  <c r="Y762" i="1" s="1"/>
  <c r="AA762" i="1" s="1"/>
  <c r="AG753" i="1"/>
  <c r="Y753" i="1" s="1"/>
  <c r="AA753" i="1" s="1"/>
  <c r="AG743" i="1"/>
  <c r="Y743" i="1" s="1"/>
  <c r="AA743" i="1" s="1"/>
  <c r="AG734" i="1"/>
  <c r="Y734" i="1" s="1"/>
  <c r="AA734" i="1" s="1"/>
  <c r="AG726" i="1"/>
  <c r="Y726" i="1" s="1"/>
  <c r="AA726" i="1" s="1"/>
  <c r="AG718" i="1"/>
  <c r="Y718" i="1" s="1"/>
  <c r="AA718" i="1" s="1"/>
  <c r="AG709" i="1"/>
  <c r="Y709" i="1" s="1"/>
  <c r="AA709" i="1" s="1"/>
  <c r="AG700" i="1"/>
  <c r="Y700" i="1" s="1"/>
  <c r="AA700" i="1" s="1"/>
  <c r="AG691" i="1"/>
  <c r="Y691" i="1" s="1"/>
  <c r="AA691" i="1" s="1"/>
  <c r="AG683" i="1"/>
  <c r="Y683" i="1" s="1"/>
  <c r="AA683" i="1" s="1"/>
  <c r="AG675" i="1"/>
  <c r="Y675" i="1" s="1"/>
  <c r="AA675" i="1" s="1"/>
  <c r="AG665" i="1"/>
  <c r="Y665" i="1" s="1"/>
  <c r="AA665" i="1" s="1"/>
  <c r="AG656" i="1"/>
  <c r="Y656" i="1" s="1"/>
  <c r="AA656" i="1" s="1"/>
  <c r="AG648" i="1"/>
  <c r="Y648" i="1" s="1"/>
  <c r="AA648" i="1" s="1"/>
  <c r="AG640" i="1"/>
  <c r="Y640" i="1" s="1"/>
  <c r="AA640" i="1" s="1"/>
  <c r="AG631" i="1"/>
  <c r="Y631" i="1" s="1"/>
  <c r="AA631" i="1" s="1"/>
  <c r="AG623" i="1"/>
  <c r="Y623" i="1" s="1"/>
  <c r="AA623" i="1" s="1"/>
  <c r="AG614" i="1"/>
  <c r="Y614" i="1" s="1"/>
  <c r="AA614" i="1" s="1"/>
  <c r="AG605" i="1"/>
  <c r="Y605" i="1" s="1"/>
  <c r="AA605" i="1" s="1"/>
  <c r="AG597" i="1"/>
  <c r="Y597" i="1" s="1"/>
  <c r="AA597" i="1" s="1"/>
  <c r="AG588" i="1"/>
  <c r="Y588" i="1" s="1"/>
  <c r="AA588" i="1" s="1"/>
  <c r="AG580" i="1"/>
  <c r="Y580" i="1" s="1"/>
  <c r="AA580" i="1" s="1"/>
  <c r="AG1626" i="1"/>
  <c r="Y1626" i="1" s="1"/>
  <c r="AA1626" i="1" s="1"/>
  <c r="AG1615" i="1"/>
  <c r="Y1615" i="1" s="1"/>
  <c r="AA1615" i="1" s="1"/>
  <c r="AG1606" i="1"/>
  <c r="Y1606" i="1" s="1"/>
  <c r="AA1606" i="1" s="1"/>
  <c r="AG1597" i="1"/>
  <c r="Y1597" i="1" s="1"/>
  <c r="AA1597" i="1" s="1"/>
  <c r="AG1588" i="1"/>
  <c r="Y1588" i="1" s="1"/>
  <c r="AA1588" i="1" s="1"/>
  <c r="AG1580" i="1"/>
  <c r="Y1580" i="1" s="1"/>
  <c r="AA1580" i="1" s="1"/>
  <c r="AG1571" i="1"/>
  <c r="Y1571" i="1" s="1"/>
  <c r="AA1571" i="1" s="1"/>
  <c r="AG1562" i="1"/>
  <c r="Y1562" i="1" s="1"/>
  <c r="AA1562" i="1" s="1"/>
  <c r="AG1553" i="1"/>
  <c r="Y1553" i="1" s="1"/>
  <c r="AA1553" i="1" s="1"/>
  <c r="AG1544" i="1"/>
  <c r="Y1544" i="1" s="1"/>
  <c r="AA1544" i="1" s="1"/>
  <c r="AG1535" i="1"/>
  <c r="Y1535" i="1" s="1"/>
  <c r="AA1535" i="1" s="1"/>
  <c r="AG1526" i="1"/>
  <c r="Y1526" i="1" s="1"/>
  <c r="AA1526" i="1" s="1"/>
  <c r="AG1517" i="1"/>
  <c r="Y1517" i="1" s="1"/>
  <c r="AA1517" i="1" s="1"/>
  <c r="AG1508" i="1"/>
  <c r="Y1508" i="1" s="1"/>
  <c r="AA1508" i="1" s="1"/>
  <c r="AG1500" i="1"/>
  <c r="AG1490" i="1"/>
  <c r="Y1490" i="1" s="1"/>
  <c r="AA1490" i="1" s="1"/>
  <c r="AG1481" i="1"/>
  <c r="Y1481" i="1" s="1"/>
  <c r="AA1481" i="1" s="1"/>
  <c r="AG1473" i="1"/>
  <c r="Y1473" i="1" s="1"/>
  <c r="AA1473" i="1" s="1"/>
  <c r="AG1464" i="1"/>
  <c r="Y1464" i="1" s="1"/>
  <c r="AA1464" i="1" s="1"/>
  <c r="AG1456" i="1"/>
  <c r="Y1456" i="1" s="1"/>
  <c r="AA1456" i="1" s="1"/>
  <c r="AG1447" i="1"/>
  <c r="Y1447" i="1" s="1"/>
  <c r="AA1447" i="1" s="1"/>
  <c r="AG1438" i="1"/>
  <c r="Y1438" i="1" s="1"/>
  <c r="AA1438" i="1" s="1"/>
  <c r="AG1430" i="1"/>
  <c r="AG1421" i="1"/>
  <c r="Y1421" i="1" s="1"/>
  <c r="AA1421" i="1" s="1"/>
  <c r="AG1412" i="1"/>
  <c r="Y1412" i="1" s="1"/>
  <c r="AA1412" i="1" s="1"/>
  <c r="AG1404" i="1"/>
  <c r="Y1404" i="1" s="1"/>
  <c r="AA1404" i="1" s="1"/>
  <c r="AG1395" i="1"/>
  <c r="Y1395" i="1" s="1"/>
  <c r="AA1395" i="1" s="1"/>
  <c r="AG1386" i="1"/>
  <c r="Y1386" i="1" s="1"/>
  <c r="AA1386" i="1" s="1"/>
  <c r="AG1378" i="1"/>
  <c r="Y1378" i="1" s="1"/>
  <c r="AA1378" i="1" s="1"/>
  <c r="AG1369" i="1"/>
  <c r="Y1369" i="1" s="1"/>
  <c r="AA1369" i="1" s="1"/>
  <c r="AG1361" i="1"/>
  <c r="Y1361" i="1" s="1"/>
  <c r="AA1361" i="1" s="1"/>
  <c r="AG1352" i="1"/>
  <c r="Y1352" i="1" s="1"/>
  <c r="AA1352" i="1" s="1"/>
  <c r="AG1343" i="1"/>
  <c r="Y1343" i="1" s="1"/>
  <c r="AA1343" i="1" s="1"/>
  <c r="AG1335" i="1"/>
  <c r="Y1335" i="1" s="1"/>
  <c r="AA1335" i="1" s="1"/>
  <c r="AG1326" i="1"/>
  <c r="Y1326" i="1" s="1"/>
  <c r="AA1326" i="1" s="1"/>
  <c r="AG1318" i="1"/>
  <c r="Y1318" i="1" s="1"/>
  <c r="AA1318" i="1" s="1"/>
  <c r="AG1308" i="1"/>
  <c r="Y1308" i="1" s="1"/>
  <c r="AA1308" i="1" s="1"/>
  <c r="AG1300" i="1"/>
  <c r="Y1300" i="1" s="1"/>
  <c r="AA1300" i="1" s="1"/>
  <c r="AG1291" i="1"/>
  <c r="Y1291" i="1" s="1"/>
  <c r="AA1291" i="1" s="1"/>
  <c r="AG1283" i="1"/>
  <c r="Y1283" i="1" s="1"/>
  <c r="AA1283" i="1" s="1"/>
  <c r="AG1271" i="1"/>
  <c r="Y1271" i="1" s="1"/>
  <c r="AA1271" i="1" s="1"/>
  <c r="AG1263" i="1"/>
  <c r="Y1263" i="1" s="1"/>
  <c r="AA1263" i="1" s="1"/>
  <c r="AG1255" i="1"/>
  <c r="Y1255" i="1" s="1"/>
  <c r="AA1255" i="1" s="1"/>
  <c r="AG1241" i="1"/>
  <c r="Y1241" i="1" s="1"/>
  <c r="AA1241" i="1" s="1"/>
  <c r="AG1233" i="1"/>
  <c r="Y1233" i="1" s="1"/>
  <c r="AA1233" i="1" s="1"/>
  <c r="AG1224" i="1"/>
  <c r="Y1224" i="1" s="1"/>
  <c r="AA1224" i="1" s="1"/>
  <c r="AG1216" i="1"/>
  <c r="Y1216" i="1" s="1"/>
  <c r="AA1216" i="1" s="1"/>
  <c r="AG1208" i="1"/>
  <c r="Y1208" i="1" s="1"/>
  <c r="AA1208" i="1" s="1"/>
  <c r="AG1200" i="1"/>
  <c r="Y1200" i="1" s="1"/>
  <c r="AA1200" i="1" s="1"/>
  <c r="AG1192" i="1"/>
  <c r="Y1192" i="1" s="1"/>
  <c r="AA1192" i="1" s="1"/>
  <c r="AG1182" i="1"/>
  <c r="Y1182" i="1" s="1"/>
  <c r="AA1182" i="1" s="1"/>
  <c r="AG1173" i="1"/>
  <c r="Y1173" i="1" s="1"/>
  <c r="AA1173" i="1" s="1"/>
  <c r="AG1163" i="1"/>
  <c r="Y1163" i="1" s="1"/>
  <c r="AA1163" i="1" s="1"/>
  <c r="AG1155" i="1"/>
  <c r="Y1155" i="1" s="1"/>
  <c r="AA1155" i="1" s="1"/>
  <c r="AG1147" i="1"/>
  <c r="Y1147" i="1" s="1"/>
  <c r="AA1147" i="1" s="1"/>
  <c r="AG1139" i="1"/>
  <c r="Y1139" i="1" s="1"/>
  <c r="AA1139" i="1" s="1"/>
  <c r="AG1131" i="1"/>
  <c r="Y1131" i="1" s="1"/>
  <c r="AA1131" i="1" s="1"/>
  <c r="AG1123" i="1"/>
  <c r="Y1123" i="1" s="1"/>
  <c r="AA1123" i="1" s="1"/>
  <c r="AG1114" i="1"/>
  <c r="Y1114" i="1" s="1"/>
  <c r="AA1114" i="1" s="1"/>
  <c r="AG1105" i="1"/>
  <c r="Y1105" i="1" s="1"/>
  <c r="AA1105" i="1" s="1"/>
  <c r="AG1097" i="1"/>
  <c r="Y1097" i="1" s="1"/>
  <c r="AA1097" i="1" s="1"/>
  <c r="AG1088" i="1"/>
  <c r="Y1088" i="1" s="1"/>
  <c r="AA1088" i="1" s="1"/>
  <c r="AG1080" i="1"/>
  <c r="Y1080" i="1" s="1"/>
  <c r="AA1080" i="1" s="1"/>
  <c r="AG1072" i="1"/>
  <c r="Y1072" i="1" s="1"/>
  <c r="AA1072" i="1" s="1"/>
  <c r="AG1064" i="1"/>
  <c r="Y1064" i="1" s="1"/>
  <c r="AA1064" i="1" s="1"/>
  <c r="AG1055" i="1"/>
  <c r="Y1055" i="1" s="1"/>
  <c r="AA1055" i="1" s="1"/>
  <c r="AG1047" i="1"/>
  <c r="Y1047" i="1" s="1"/>
  <c r="AA1047" i="1" s="1"/>
  <c r="AG1038" i="1"/>
  <c r="Y1038" i="1" s="1"/>
  <c r="AA1038" i="1" s="1"/>
  <c r="AG1029" i="1"/>
  <c r="Y1029" i="1" s="1"/>
  <c r="AA1029" i="1" s="1"/>
  <c r="AG1021" i="1"/>
  <c r="Y1021" i="1" s="1"/>
  <c r="AA1021" i="1" s="1"/>
  <c r="AG1013" i="1"/>
  <c r="Y1013" i="1" s="1"/>
  <c r="AA1013" i="1" s="1"/>
  <c r="AG1003" i="1"/>
  <c r="Y1003" i="1" s="1"/>
  <c r="AA1003" i="1" s="1"/>
  <c r="AG995" i="1"/>
  <c r="Y995" i="1" s="1"/>
  <c r="AA995" i="1" s="1"/>
  <c r="AG986" i="1"/>
  <c r="Y986" i="1" s="1"/>
  <c r="AA986" i="1" s="1"/>
  <c r="AG977" i="1"/>
  <c r="Y977" i="1" s="1"/>
  <c r="AA977" i="1" s="1"/>
  <c r="AG969" i="1"/>
  <c r="Y969" i="1" s="1"/>
  <c r="AA969" i="1" s="1"/>
  <c r="AG960" i="1"/>
  <c r="Y960" i="1" s="1"/>
  <c r="AA960" i="1" s="1"/>
  <c r="AG952" i="1"/>
  <c r="Y952" i="1" s="1"/>
  <c r="AA952" i="1" s="1"/>
  <c r="AG944" i="1"/>
  <c r="Y944" i="1" s="1"/>
  <c r="AA944" i="1" s="1"/>
  <c r="AG931" i="1"/>
  <c r="Y931" i="1" s="1"/>
  <c r="AA931" i="1" s="1"/>
  <c r="AG923" i="1"/>
  <c r="Y923" i="1" s="1"/>
  <c r="AA923" i="1" s="1"/>
  <c r="AG910" i="1"/>
  <c r="Y910" i="1" s="1"/>
  <c r="AA910" i="1" s="1"/>
  <c r="AG902" i="1"/>
  <c r="Y902" i="1" s="1"/>
  <c r="AA902" i="1" s="1"/>
  <c r="AG894" i="1"/>
  <c r="Y894" i="1" s="1"/>
  <c r="AA894" i="1" s="1"/>
  <c r="AG886" i="1"/>
  <c r="Y886" i="1" s="1"/>
  <c r="AA886" i="1" s="1"/>
  <c r="AG877" i="1"/>
  <c r="Y877" i="1" s="1"/>
  <c r="AA877" i="1" s="1"/>
  <c r="AG868" i="1"/>
  <c r="Y868" i="1" s="1"/>
  <c r="AA868" i="1" s="1"/>
  <c r="AG859" i="1"/>
  <c r="Y859" i="1" s="1"/>
  <c r="AA859" i="1" s="1"/>
  <c r="AG851" i="1"/>
  <c r="Y851" i="1" s="1"/>
  <c r="AA851" i="1" s="1"/>
  <c r="AG842" i="1"/>
  <c r="Y842" i="1" s="1"/>
  <c r="AA842" i="1" s="1"/>
  <c r="AG834" i="1"/>
  <c r="Y834" i="1" s="1"/>
  <c r="AA834" i="1" s="1"/>
  <c r="AG825" i="1"/>
  <c r="Y825" i="1" s="1"/>
  <c r="AA825" i="1" s="1"/>
  <c r="AG817" i="1"/>
  <c r="Y817" i="1" s="1"/>
  <c r="AA817" i="1" s="1"/>
  <c r="AG808" i="1"/>
  <c r="Y808" i="1" s="1"/>
  <c r="AA808" i="1" s="1"/>
  <c r="AG800" i="1"/>
  <c r="Y800" i="1" s="1"/>
  <c r="AA800" i="1" s="1"/>
  <c r="AG791" i="1"/>
  <c r="Y791" i="1" s="1"/>
  <c r="AA791" i="1" s="1"/>
  <c r="AG783" i="1"/>
  <c r="Y783" i="1" s="1"/>
  <c r="AA783" i="1" s="1"/>
  <c r="AG775" i="1"/>
  <c r="Y775" i="1" s="1"/>
  <c r="AA775" i="1" s="1"/>
  <c r="AG767" i="1"/>
  <c r="Y767" i="1" s="1"/>
  <c r="AA767" i="1" s="1"/>
  <c r="AG759" i="1"/>
  <c r="Y759" i="1" s="1"/>
  <c r="AA759" i="1" s="1"/>
  <c r="AG750" i="1"/>
  <c r="Y750" i="1" s="1"/>
  <c r="AA750" i="1" s="1"/>
  <c r="AG740" i="1"/>
  <c r="Y740" i="1" s="1"/>
  <c r="AA740" i="1" s="1"/>
  <c r="AG731" i="1"/>
  <c r="Y731" i="1" s="1"/>
  <c r="AA731" i="1" s="1"/>
  <c r="AG723" i="1"/>
  <c r="Y723" i="1" s="1"/>
  <c r="AA723" i="1" s="1"/>
  <c r="AG715" i="1"/>
  <c r="Y715" i="1" s="1"/>
  <c r="AA715" i="1" s="1"/>
  <c r="AG705" i="1"/>
  <c r="Y705" i="1" s="1"/>
  <c r="AA705" i="1" s="1"/>
  <c r="AG697" i="1"/>
  <c r="Y697" i="1" s="1"/>
  <c r="AA697" i="1" s="1"/>
  <c r="AG688" i="1"/>
  <c r="Y688" i="1" s="1"/>
  <c r="AA688" i="1" s="1"/>
  <c r="AG680" i="1"/>
  <c r="Y680" i="1" s="1"/>
  <c r="AA680" i="1" s="1"/>
  <c r="AG670" i="1"/>
  <c r="Y670" i="1" s="1"/>
  <c r="AA670" i="1" s="1"/>
  <c r="AG662" i="1"/>
  <c r="Y662" i="1" s="1"/>
  <c r="AA662" i="1" s="1"/>
  <c r="AG653" i="1"/>
  <c r="Y653" i="1" s="1"/>
  <c r="AA653" i="1" s="1"/>
  <c r="AG645" i="1"/>
  <c r="Y645" i="1" s="1"/>
  <c r="AA645" i="1" s="1"/>
  <c r="AG636" i="1"/>
  <c r="Y636" i="1" s="1"/>
  <c r="AA636" i="1" s="1"/>
  <c r="AG628" i="1"/>
  <c r="Y628" i="1" s="1"/>
  <c r="AA628" i="1" s="1"/>
  <c r="AG620" i="1"/>
  <c r="Y620" i="1" s="1"/>
  <c r="AA620" i="1" s="1"/>
  <c r="AG611" i="1"/>
  <c r="Y611" i="1" s="1"/>
  <c r="AA611" i="1" s="1"/>
  <c r="AG602" i="1"/>
  <c r="Y602" i="1" s="1"/>
  <c r="AA602" i="1" s="1"/>
  <c r="AG593" i="1"/>
  <c r="Y593" i="1" s="1"/>
  <c r="AA593" i="1" s="1"/>
  <c r="AG585" i="1"/>
  <c r="Y585" i="1" s="1"/>
  <c r="AA585" i="1" s="1"/>
  <c r="AG577" i="1"/>
  <c r="Y577" i="1" s="1"/>
  <c r="AA577" i="1" s="1"/>
  <c r="AG568" i="1"/>
  <c r="Y568" i="1" s="1"/>
  <c r="AA568" i="1" s="1"/>
  <c r="AG560" i="1"/>
  <c r="Y560" i="1" s="1"/>
  <c r="AA560" i="1" s="1"/>
  <c r="AG552" i="1"/>
  <c r="Y552" i="1" s="1"/>
  <c r="AA552" i="1" s="1"/>
  <c r="AG1634" i="1"/>
  <c r="Y1634" i="1" s="1"/>
  <c r="AA1634" i="1" s="1"/>
  <c r="AG1624" i="1"/>
  <c r="Y1624" i="1" s="1"/>
  <c r="AA1624" i="1" s="1"/>
  <c r="AG1613" i="1"/>
  <c r="Y1613" i="1" s="1"/>
  <c r="AA1613" i="1" s="1"/>
  <c r="AG1604" i="1"/>
  <c r="Y1604" i="1" s="1"/>
  <c r="AA1604" i="1" s="1"/>
  <c r="AG1595" i="1"/>
  <c r="Y1595" i="1" s="1"/>
  <c r="AA1595" i="1" s="1"/>
  <c r="AG1586" i="1"/>
  <c r="Y1586" i="1" s="1"/>
  <c r="AA1586" i="1" s="1"/>
  <c r="AG1578" i="1"/>
  <c r="Y1578" i="1" s="1"/>
  <c r="AA1578" i="1" s="1"/>
  <c r="AG1569" i="1"/>
  <c r="Y1569" i="1" s="1"/>
  <c r="AA1569" i="1" s="1"/>
  <c r="AG1560" i="1"/>
  <c r="Y1560" i="1" s="1"/>
  <c r="AA1560" i="1" s="1"/>
  <c r="AG1551" i="1"/>
  <c r="Y1551" i="1" s="1"/>
  <c r="AA1551" i="1" s="1"/>
  <c r="AG1542" i="1"/>
  <c r="Y1542" i="1" s="1"/>
  <c r="AA1542" i="1" s="1"/>
  <c r="AG1533" i="1"/>
  <c r="Y1533" i="1" s="1"/>
  <c r="AA1533" i="1" s="1"/>
  <c r="AG1524" i="1"/>
  <c r="Y1524" i="1" s="1"/>
  <c r="AA1524" i="1" s="1"/>
  <c r="AG1515" i="1"/>
  <c r="Y1515" i="1" s="1"/>
  <c r="AA1515" i="1" s="1"/>
  <c r="AG1506" i="1"/>
  <c r="Y1506" i="1" s="1"/>
  <c r="AA1506" i="1" s="1"/>
  <c r="AG1497" i="1"/>
  <c r="Y1497" i="1" s="1"/>
  <c r="AA1497" i="1" s="1"/>
  <c r="AG1488" i="1"/>
  <c r="Y1488" i="1" s="1"/>
  <c r="AA1488" i="1" s="1"/>
  <c r="AG1479" i="1"/>
  <c r="Y1479" i="1" s="1"/>
  <c r="AA1479" i="1" s="1"/>
  <c r="AG1471" i="1"/>
  <c r="Y1471" i="1" s="1"/>
  <c r="AA1471" i="1" s="1"/>
  <c r="AG1462" i="1"/>
  <c r="Y1462" i="1" s="1"/>
  <c r="AA1462" i="1" s="1"/>
  <c r="AG1454" i="1"/>
  <c r="AG1445" i="1"/>
  <c r="Y1445" i="1" s="1"/>
  <c r="AA1445" i="1" s="1"/>
  <c r="AG1436" i="1"/>
  <c r="Y1436" i="1" s="1"/>
  <c r="AA1436" i="1" s="1"/>
  <c r="AG1427" i="1"/>
  <c r="Y1427" i="1" s="1"/>
  <c r="AA1427" i="1" s="1"/>
  <c r="AG1419" i="1"/>
  <c r="Y1419" i="1" s="1"/>
  <c r="AA1419" i="1" s="1"/>
  <c r="AG1410" i="1"/>
  <c r="Y1410" i="1" s="1"/>
  <c r="AA1410" i="1" s="1"/>
  <c r="AG1402" i="1"/>
  <c r="Y1402" i="1" s="1"/>
  <c r="AA1402" i="1" s="1"/>
  <c r="AG1393" i="1"/>
  <c r="Y1393" i="1" s="1"/>
  <c r="AA1393" i="1" s="1"/>
  <c r="AG1384" i="1"/>
  <c r="Y1384" i="1" s="1"/>
  <c r="AA1384" i="1" s="1"/>
  <c r="AG1376" i="1"/>
  <c r="Y1376" i="1" s="1"/>
  <c r="AA1376" i="1" s="1"/>
  <c r="AG1367" i="1"/>
  <c r="Y1367" i="1" s="1"/>
  <c r="AA1367" i="1" s="1"/>
  <c r="AG1358" i="1"/>
  <c r="Y1358" i="1" s="1"/>
  <c r="AA1358" i="1" s="1"/>
  <c r="AG1350" i="1"/>
  <c r="Y1350" i="1" s="1"/>
  <c r="AA1350" i="1" s="1"/>
  <c r="AG1341" i="1"/>
  <c r="Y1341" i="1" s="1"/>
  <c r="AA1341" i="1" s="1"/>
  <c r="AG1333" i="1"/>
  <c r="Y1333" i="1" s="1"/>
  <c r="AA1333" i="1" s="1"/>
  <c r="AG1324" i="1"/>
  <c r="Y1324" i="1" s="1"/>
  <c r="AA1324" i="1" s="1"/>
  <c r="AG1315" i="1"/>
  <c r="Y1315" i="1" s="1"/>
  <c r="AA1315" i="1" s="1"/>
  <c r="AG1306" i="1"/>
  <c r="Y1306" i="1" s="1"/>
  <c r="AA1306" i="1" s="1"/>
  <c r="AG1297" i="1"/>
  <c r="Y1297" i="1" s="1"/>
  <c r="AA1297" i="1" s="1"/>
  <c r="AG1289" i="1"/>
  <c r="Y1289" i="1" s="1"/>
  <c r="AA1289" i="1" s="1"/>
  <c r="AG1281" i="1"/>
  <c r="Y1281" i="1" s="1"/>
  <c r="AA1281" i="1" s="1"/>
  <c r="AG1269" i="1"/>
  <c r="Y1269" i="1" s="1"/>
  <c r="AA1269" i="1" s="1"/>
  <c r="AG1261" i="1"/>
  <c r="Y1261" i="1" s="1"/>
  <c r="AA1261" i="1" s="1"/>
  <c r="AG1253" i="1"/>
  <c r="Y1253" i="1" s="1"/>
  <c r="AA1253" i="1" s="1"/>
  <c r="AG1239" i="1"/>
  <c r="Y1239" i="1" s="1"/>
  <c r="AA1239" i="1" s="1"/>
  <c r="AG1231" i="1"/>
  <c r="Y1231" i="1" s="1"/>
  <c r="AA1231" i="1" s="1"/>
  <c r="AG1222" i="1"/>
  <c r="Y1222" i="1" s="1"/>
  <c r="AA1222" i="1" s="1"/>
  <c r="AG1214" i="1"/>
  <c r="Y1214" i="1" s="1"/>
  <c r="AA1214" i="1" s="1"/>
  <c r="AG1206" i="1"/>
  <c r="Y1206" i="1" s="1"/>
  <c r="AA1206" i="1" s="1"/>
  <c r="AG1198" i="1"/>
  <c r="Y1198" i="1" s="1"/>
  <c r="AA1198" i="1" s="1"/>
  <c r="AG1190" i="1"/>
  <c r="Y1190" i="1" s="1"/>
  <c r="AA1190" i="1" s="1"/>
  <c r="AG1180" i="1"/>
  <c r="Y1180" i="1" s="1"/>
  <c r="AA1180" i="1" s="1"/>
  <c r="AG1169" i="1"/>
  <c r="Y1169" i="1" s="1"/>
  <c r="AA1169" i="1" s="1"/>
  <c r="AG1161" i="1"/>
  <c r="Y1161" i="1" s="1"/>
  <c r="AA1161" i="1" s="1"/>
  <c r="AG1153" i="1"/>
  <c r="Y1153" i="1" s="1"/>
  <c r="AA1153" i="1" s="1"/>
  <c r="AG1145" i="1"/>
  <c r="Y1145" i="1" s="1"/>
  <c r="AA1145" i="1" s="1"/>
  <c r="AG1137" i="1"/>
  <c r="Y1137" i="1" s="1"/>
  <c r="AA1137" i="1" s="1"/>
  <c r="AG1129" i="1"/>
  <c r="Y1129" i="1" s="1"/>
  <c r="AA1129" i="1" s="1"/>
  <c r="AG1121" i="1"/>
  <c r="Y1121" i="1" s="1"/>
  <c r="AA1121" i="1" s="1"/>
  <c r="AG1112" i="1"/>
  <c r="Y1112" i="1" s="1"/>
  <c r="AA1112" i="1" s="1"/>
  <c r="AG1103" i="1"/>
  <c r="Y1103" i="1" s="1"/>
  <c r="AA1103" i="1" s="1"/>
  <c r="AG1094" i="1"/>
  <c r="Y1094" i="1" s="1"/>
  <c r="AA1094" i="1" s="1"/>
  <c r="AG1086" i="1"/>
  <c r="Y1086" i="1" s="1"/>
  <c r="AA1086" i="1" s="1"/>
  <c r="AG1078" i="1"/>
  <c r="Y1078" i="1" s="1"/>
  <c r="AA1078" i="1" s="1"/>
  <c r="AG1070" i="1"/>
  <c r="Y1070" i="1" s="1"/>
  <c r="AA1070" i="1" s="1"/>
  <c r="AG1062" i="1"/>
  <c r="Y1062" i="1" s="1"/>
  <c r="AA1062" i="1" s="1"/>
  <c r="AG1053" i="1"/>
  <c r="Y1053" i="1" s="1"/>
  <c r="AA1053" i="1" s="1"/>
  <c r="AG1045" i="1"/>
  <c r="Y1045" i="1" s="1"/>
  <c r="AA1045" i="1" s="1"/>
  <c r="AG1036" i="1"/>
  <c r="Y1036" i="1" s="1"/>
  <c r="AA1036" i="1" s="1"/>
  <c r="AG1027" i="1"/>
  <c r="Y1027" i="1" s="1"/>
  <c r="AA1027" i="1" s="1"/>
  <c r="AG1019" i="1"/>
  <c r="Y1019" i="1" s="1"/>
  <c r="AA1019" i="1" s="1"/>
  <c r="AG1011" i="1"/>
  <c r="Y1011" i="1" s="1"/>
  <c r="AA1011" i="1" s="1"/>
  <c r="AG1001" i="1"/>
  <c r="Y1001" i="1" s="1"/>
  <c r="AA1001" i="1" s="1"/>
  <c r="AG992" i="1"/>
  <c r="Y992" i="1" s="1"/>
  <c r="AA992" i="1" s="1"/>
  <c r="AG984" i="1"/>
  <c r="Y984" i="1" s="1"/>
  <c r="AA984" i="1" s="1"/>
  <c r="AG975" i="1"/>
  <c r="Y975" i="1" s="1"/>
  <c r="AA975" i="1" s="1"/>
  <c r="AG967" i="1"/>
  <c r="Y967" i="1" s="1"/>
  <c r="AA967" i="1" s="1"/>
  <c r="AG958" i="1"/>
  <c r="Y958" i="1" s="1"/>
  <c r="AA958" i="1" s="1"/>
  <c r="AG950" i="1"/>
  <c r="Y950" i="1" s="1"/>
  <c r="AA950" i="1" s="1"/>
  <c r="AG942" i="1"/>
  <c r="Y942" i="1" s="1"/>
  <c r="AA942" i="1" s="1"/>
  <c r="AG929" i="1"/>
  <c r="Y929" i="1" s="1"/>
  <c r="AA929" i="1" s="1"/>
  <c r="AG920" i="1"/>
  <c r="Y920" i="1" s="1"/>
  <c r="AA920" i="1" s="1"/>
  <c r="AG908" i="1"/>
  <c r="Y908" i="1" s="1"/>
  <c r="AA908" i="1" s="1"/>
  <c r="AG900" i="1"/>
  <c r="Y900" i="1" s="1"/>
  <c r="AA900" i="1" s="1"/>
  <c r="AG892" i="1"/>
  <c r="Y892" i="1" s="1"/>
  <c r="AA892" i="1" s="1"/>
  <c r="AG883" i="1"/>
  <c r="Y883" i="1" s="1"/>
  <c r="AA883" i="1" s="1"/>
  <c r="AG875" i="1"/>
  <c r="Y875" i="1" s="1"/>
  <c r="AA875" i="1" s="1"/>
  <c r="AG866" i="1"/>
  <c r="Y866" i="1" s="1"/>
  <c r="AA866" i="1" s="1"/>
  <c r="AG857" i="1"/>
  <c r="Y857" i="1" s="1"/>
  <c r="AA857" i="1" s="1"/>
  <c r="AG849" i="1"/>
  <c r="Y849" i="1" s="1"/>
  <c r="AA849" i="1" s="1"/>
  <c r="AG840" i="1"/>
  <c r="Y840" i="1" s="1"/>
  <c r="AA840" i="1" s="1"/>
  <c r="AG832" i="1"/>
  <c r="Y832" i="1" s="1"/>
  <c r="AA832" i="1" s="1"/>
  <c r="AG823" i="1"/>
  <c r="Y823" i="1" s="1"/>
  <c r="AA823" i="1" s="1"/>
  <c r="AG814" i="1"/>
  <c r="Y814" i="1" s="1"/>
  <c r="AA814" i="1" s="1"/>
  <c r="AG806" i="1"/>
  <c r="Y806" i="1" s="1"/>
  <c r="AA806" i="1" s="1"/>
  <c r="AG798" i="1"/>
  <c r="Y798" i="1" s="1"/>
  <c r="AA798" i="1" s="1"/>
  <c r="AG789" i="1"/>
  <c r="Y789" i="1" s="1"/>
  <c r="AA789" i="1" s="1"/>
  <c r="AG781" i="1"/>
  <c r="Y781" i="1" s="1"/>
  <c r="AA781" i="1" s="1"/>
  <c r="AG773" i="1"/>
  <c r="Y773" i="1" s="1"/>
  <c r="AA773" i="1" s="1"/>
  <c r="AG765" i="1"/>
  <c r="Y765" i="1" s="1"/>
  <c r="AA765" i="1" s="1"/>
  <c r="AG756" i="1"/>
  <c r="Y756" i="1" s="1"/>
  <c r="AA756" i="1" s="1"/>
  <c r="AG748" i="1"/>
  <c r="Y748" i="1" s="1"/>
  <c r="AA748" i="1" s="1"/>
  <c r="AG738" i="1"/>
  <c r="Y738" i="1" s="1"/>
  <c r="AA738" i="1" s="1"/>
  <c r="AG729" i="1"/>
  <c r="Y729" i="1" s="1"/>
  <c r="AA729" i="1" s="1"/>
  <c r="AG721" i="1"/>
  <c r="Y721" i="1" s="1"/>
  <c r="AA721" i="1" s="1"/>
  <c r="AG712" i="1"/>
  <c r="Y712" i="1" s="1"/>
  <c r="AA712" i="1" s="1"/>
  <c r="AG703" i="1"/>
  <c r="Y703" i="1" s="1"/>
  <c r="AA703" i="1" s="1"/>
  <c r="AG694" i="1"/>
  <c r="Y694" i="1" s="1"/>
  <c r="AA694" i="1" s="1"/>
  <c r="AG686" i="1"/>
  <c r="Y686" i="1" s="1"/>
  <c r="AA686" i="1" s="1"/>
  <c r="AG678" i="1"/>
  <c r="Y678" i="1" s="1"/>
  <c r="AA678" i="1" s="1"/>
  <c r="AG668" i="1"/>
  <c r="Y668" i="1" s="1"/>
  <c r="AA668" i="1" s="1"/>
  <c r="AG659" i="1"/>
  <c r="Y659" i="1" s="1"/>
  <c r="AA659" i="1" s="1"/>
  <c r="AG651" i="1"/>
  <c r="Y651" i="1" s="1"/>
  <c r="AA651" i="1" s="1"/>
  <c r="AG643" i="1"/>
  <c r="Y643" i="1" s="1"/>
  <c r="AA643" i="1" s="1"/>
  <c r="AG634" i="1"/>
  <c r="Y634" i="1" s="1"/>
  <c r="AA634" i="1" s="1"/>
  <c r="AG626" i="1"/>
  <c r="Y626" i="1" s="1"/>
  <c r="AA626" i="1" s="1"/>
  <c r="AG618" i="1"/>
  <c r="Y618" i="1" s="1"/>
  <c r="AA618" i="1" s="1"/>
  <c r="AG608" i="1"/>
  <c r="Y608" i="1" s="1"/>
  <c r="AA608" i="1" s="1"/>
  <c r="AG600" i="1"/>
  <c r="Y600" i="1" s="1"/>
  <c r="AA600" i="1" s="1"/>
  <c r="AG591" i="1"/>
  <c r="Y591" i="1" s="1"/>
  <c r="AA591" i="1" s="1"/>
  <c r="AG583" i="1"/>
  <c r="Y583" i="1" s="1"/>
  <c r="AA583" i="1" s="1"/>
  <c r="AG384" i="1"/>
  <c r="Y384" i="1" s="1"/>
  <c r="AA384" i="1" s="1"/>
  <c r="AG363" i="1"/>
  <c r="Y363" i="1" s="1"/>
  <c r="AA363" i="1" s="1"/>
  <c r="AG346" i="1"/>
  <c r="Y346" i="1" s="1"/>
  <c r="AA346" i="1" s="1"/>
  <c r="AG329" i="1"/>
  <c r="Y329" i="1" s="1"/>
  <c r="AA329" i="1" s="1"/>
  <c r="AG311" i="1"/>
  <c r="Y311" i="1" s="1"/>
  <c r="AA311" i="1" s="1"/>
  <c r="AG293" i="1"/>
  <c r="Y293" i="1" s="1"/>
  <c r="AA293" i="1" s="1"/>
  <c r="AG275" i="1"/>
  <c r="Y275" i="1" s="1"/>
  <c r="AA275" i="1" s="1"/>
  <c r="AG257" i="1"/>
  <c r="Y257" i="1" s="1"/>
  <c r="AA257" i="1" s="1"/>
  <c r="AG231" i="1"/>
  <c r="Y231" i="1" s="1"/>
  <c r="AA231" i="1" s="1"/>
  <c r="AG215" i="1"/>
  <c r="Y215" i="1" s="1"/>
  <c r="AA215" i="1" s="1"/>
  <c r="AG198" i="1"/>
  <c r="Y198" i="1" s="1"/>
  <c r="AA198" i="1" s="1"/>
  <c r="AG180" i="1"/>
  <c r="Y180" i="1" s="1"/>
  <c r="AA180" i="1" s="1"/>
  <c r="AG164" i="1"/>
  <c r="Y164" i="1" s="1"/>
  <c r="AA164" i="1" s="1"/>
  <c r="AG138" i="1"/>
  <c r="Y138" i="1" s="1"/>
  <c r="AA138" i="1" s="1"/>
  <c r="AG121" i="1"/>
  <c r="Y121" i="1" s="1"/>
  <c r="AA121" i="1" s="1"/>
  <c r="AG112" i="1"/>
  <c r="Y112" i="1" s="1"/>
  <c r="AA112" i="1" s="1"/>
  <c r="AG95" i="1"/>
  <c r="Y95" i="1" s="1"/>
  <c r="AA95" i="1" s="1"/>
  <c r="AG69" i="1"/>
  <c r="Y69" i="1" s="1"/>
  <c r="AA69" i="1" s="1"/>
  <c r="AG52" i="1"/>
  <c r="Y52" i="1" s="1"/>
  <c r="AA52" i="1" s="1"/>
  <c r="AG43" i="1"/>
  <c r="Y43" i="1" s="1"/>
  <c r="AA43" i="1" s="1"/>
  <c r="AG392" i="1"/>
  <c r="Y392" i="1" s="1"/>
  <c r="AA392" i="1" s="1"/>
  <c r="AG373" i="1"/>
  <c r="Y373" i="1" s="1"/>
  <c r="AA373" i="1" s="1"/>
  <c r="AG354" i="1"/>
  <c r="Y354" i="1" s="1"/>
  <c r="AA354" i="1" s="1"/>
  <c r="AG338" i="1"/>
  <c r="Y338" i="1" s="1"/>
  <c r="AA338" i="1" s="1"/>
  <c r="AG321" i="1"/>
  <c r="Y321" i="1" s="1"/>
  <c r="AA321" i="1" s="1"/>
  <c r="AG302" i="1"/>
  <c r="Y302" i="1" s="1"/>
  <c r="AA302" i="1" s="1"/>
  <c r="AG283" i="1"/>
  <c r="Y283" i="1" s="1"/>
  <c r="AA283" i="1" s="1"/>
  <c r="AG266" i="1"/>
  <c r="Y266" i="1" s="1"/>
  <c r="AA266" i="1" s="1"/>
  <c r="AG248" i="1"/>
  <c r="Y248" i="1" s="1"/>
  <c r="AA248" i="1" s="1"/>
  <c r="AG240" i="1"/>
  <c r="Y240" i="1" s="1"/>
  <c r="AA240" i="1" s="1"/>
  <c r="AG223" i="1"/>
  <c r="Y223" i="1" s="1"/>
  <c r="AA223" i="1" s="1"/>
  <c r="AG206" i="1"/>
  <c r="Y206" i="1" s="1"/>
  <c r="AA206" i="1" s="1"/>
  <c r="AG189" i="1"/>
  <c r="Y189" i="1" s="1"/>
  <c r="AA189" i="1" s="1"/>
  <c r="AG172" i="1"/>
  <c r="Y172" i="1" s="1"/>
  <c r="AA172" i="1" s="1"/>
  <c r="AG155" i="1"/>
  <c r="Y155" i="1" s="1"/>
  <c r="AA155" i="1" s="1"/>
  <c r="AG147" i="1"/>
  <c r="Y147" i="1" s="1"/>
  <c r="AA147" i="1" s="1"/>
  <c r="AG130" i="1"/>
  <c r="Y130" i="1" s="1"/>
  <c r="AA130" i="1" s="1"/>
  <c r="AG103" i="1"/>
  <c r="Y103" i="1" s="1"/>
  <c r="AA103" i="1" s="1"/>
  <c r="AG87" i="1"/>
  <c r="Y87" i="1" s="1"/>
  <c r="AA87" i="1" s="1"/>
  <c r="AG78" i="1"/>
  <c r="Y78" i="1" s="1"/>
  <c r="AA78" i="1" s="1"/>
  <c r="AG61" i="1"/>
  <c r="Y61" i="1" s="1"/>
  <c r="AA61" i="1" s="1"/>
  <c r="AG572" i="1"/>
  <c r="Y572" i="1" s="1"/>
  <c r="AA572" i="1" s="1"/>
  <c r="AG563" i="1"/>
  <c r="Y563" i="1" s="1"/>
  <c r="AA563" i="1" s="1"/>
  <c r="AG555" i="1"/>
  <c r="Y555" i="1" s="1"/>
  <c r="AA555" i="1" s="1"/>
  <c r="AG547" i="1"/>
  <c r="Y547" i="1" s="1"/>
  <c r="AA547" i="1" s="1"/>
  <c r="AG539" i="1"/>
  <c r="Y539" i="1" s="1"/>
  <c r="AA539" i="1" s="1"/>
  <c r="AG531" i="1"/>
  <c r="Y531" i="1" s="1"/>
  <c r="AA531" i="1" s="1"/>
  <c r="AG523" i="1"/>
  <c r="Y523" i="1" s="1"/>
  <c r="AA523" i="1" s="1"/>
  <c r="AG515" i="1"/>
  <c r="Y515" i="1" s="1"/>
  <c r="AA515" i="1" s="1"/>
  <c r="AG505" i="1"/>
  <c r="Y505" i="1" s="1"/>
  <c r="AA505" i="1" s="1"/>
  <c r="AG496" i="1"/>
  <c r="Y496" i="1" s="1"/>
  <c r="AA496" i="1" s="1"/>
  <c r="AG487" i="1"/>
  <c r="Y487" i="1" s="1"/>
  <c r="AA487" i="1" s="1"/>
  <c r="AG467" i="1"/>
  <c r="Y467" i="1" s="1"/>
  <c r="AA467" i="1" s="1"/>
  <c r="AG459" i="1"/>
  <c r="Y459" i="1" s="1"/>
  <c r="AA459" i="1" s="1"/>
  <c r="AG451" i="1"/>
  <c r="Y451" i="1" s="1"/>
  <c r="AA451" i="1" s="1"/>
  <c r="AG442" i="1"/>
  <c r="Y442" i="1" s="1"/>
  <c r="AA442" i="1" s="1"/>
  <c r="AG433" i="1"/>
  <c r="Y433" i="1" s="1"/>
  <c r="AA433" i="1" s="1"/>
  <c r="AG424" i="1"/>
  <c r="Y424" i="1" s="1"/>
  <c r="AA424" i="1" s="1"/>
  <c r="AG415" i="1"/>
  <c r="Y415" i="1" s="1"/>
  <c r="AA415" i="1" s="1"/>
  <c r="AG406" i="1"/>
  <c r="Y406" i="1" s="1"/>
  <c r="AA406" i="1" s="1"/>
  <c r="AG398" i="1"/>
  <c r="Y398" i="1" s="1"/>
  <c r="AA398" i="1" s="1"/>
  <c r="AG390" i="1"/>
  <c r="Y390" i="1" s="1"/>
  <c r="AA390" i="1" s="1"/>
  <c r="AG381" i="1"/>
  <c r="Y381" i="1" s="1"/>
  <c r="AA381" i="1" s="1"/>
  <c r="AG371" i="1"/>
  <c r="Y371" i="1" s="1"/>
  <c r="AA371" i="1" s="1"/>
  <c r="AG361" i="1"/>
  <c r="Y361" i="1" s="1"/>
  <c r="AA361" i="1" s="1"/>
  <c r="AG352" i="1"/>
  <c r="Y352" i="1" s="1"/>
  <c r="AA352" i="1" s="1"/>
  <c r="AG344" i="1"/>
  <c r="Y344" i="1" s="1"/>
  <c r="AA344" i="1" s="1"/>
  <c r="AG336" i="1"/>
  <c r="Y336" i="1" s="1"/>
  <c r="AA336" i="1" s="1"/>
  <c r="AG327" i="1"/>
  <c r="Y327" i="1" s="1"/>
  <c r="AA327" i="1" s="1"/>
  <c r="AG318" i="1"/>
  <c r="Y318" i="1" s="1"/>
  <c r="AA318" i="1" s="1"/>
  <c r="AG308" i="1"/>
  <c r="Y308" i="1" s="1"/>
  <c r="AA308" i="1" s="1"/>
  <c r="AG300" i="1"/>
  <c r="Y300" i="1" s="1"/>
  <c r="AA300" i="1" s="1"/>
  <c r="AG291" i="1"/>
  <c r="Y291" i="1" s="1"/>
  <c r="AA291" i="1" s="1"/>
  <c r="AG281" i="1"/>
  <c r="Y281" i="1" s="1"/>
  <c r="AA281" i="1" s="1"/>
  <c r="AG272" i="1"/>
  <c r="Y272" i="1" s="1"/>
  <c r="AA272" i="1" s="1"/>
  <c r="AG264" i="1"/>
  <c r="Y264" i="1" s="1"/>
  <c r="AA264" i="1" s="1"/>
  <c r="AG255" i="1"/>
  <c r="Y255" i="1" s="1"/>
  <c r="AA255" i="1" s="1"/>
  <c r="AG246" i="1"/>
  <c r="Y246" i="1" s="1"/>
  <c r="AA246" i="1" s="1"/>
  <c r="AG237" i="1"/>
  <c r="Y237" i="1" s="1"/>
  <c r="AA237" i="1" s="1"/>
  <c r="AG229" i="1"/>
  <c r="Y229" i="1" s="1"/>
  <c r="AA229" i="1" s="1"/>
  <c r="AG221" i="1"/>
  <c r="Y221" i="1" s="1"/>
  <c r="AA221" i="1" s="1"/>
  <c r="AG212" i="1"/>
  <c r="Y212" i="1" s="1"/>
  <c r="AA212" i="1" s="1"/>
  <c r="AG204" i="1"/>
  <c r="Y204" i="1" s="1"/>
  <c r="AA204" i="1" s="1"/>
  <c r="AG196" i="1"/>
  <c r="Y196" i="1" s="1"/>
  <c r="AA196" i="1" s="1"/>
  <c r="AG187" i="1"/>
  <c r="Y187" i="1" s="1"/>
  <c r="AA187" i="1" s="1"/>
  <c r="AG178" i="1"/>
  <c r="Y178" i="1" s="1"/>
  <c r="AA178" i="1" s="1"/>
  <c r="AG170" i="1"/>
  <c r="Y170" i="1" s="1"/>
  <c r="AA170" i="1" s="1"/>
  <c r="AG162" i="1"/>
  <c r="Y162" i="1" s="1"/>
  <c r="AA162" i="1" s="1"/>
  <c r="AG153" i="1"/>
  <c r="Y153" i="1" s="1"/>
  <c r="AA153" i="1" s="1"/>
  <c r="AG145" i="1"/>
  <c r="Y145" i="1" s="1"/>
  <c r="AA145" i="1" s="1"/>
  <c r="AG136" i="1"/>
  <c r="Y136" i="1" s="1"/>
  <c r="AA136" i="1" s="1"/>
  <c r="AG128" i="1"/>
  <c r="Y128" i="1" s="1"/>
  <c r="AA128" i="1" s="1"/>
  <c r="AG119" i="1"/>
  <c r="Y119" i="1" s="1"/>
  <c r="AA119" i="1" s="1"/>
  <c r="AG110" i="1"/>
  <c r="Y110" i="1" s="1"/>
  <c r="AA110" i="1" s="1"/>
  <c r="AG101" i="1"/>
  <c r="Y101" i="1" s="1"/>
  <c r="AA101" i="1" s="1"/>
  <c r="AG93" i="1"/>
  <c r="Y93" i="1" s="1"/>
  <c r="AA93" i="1" s="1"/>
  <c r="AG85" i="1"/>
  <c r="Y85" i="1" s="1"/>
  <c r="AA85" i="1" s="1"/>
  <c r="AG76" i="1"/>
  <c r="Y76" i="1" s="1"/>
  <c r="AA76" i="1" s="1"/>
  <c r="AG67" i="1"/>
  <c r="Y67" i="1" s="1"/>
  <c r="AA67" i="1" s="1"/>
  <c r="AG59" i="1"/>
  <c r="Y59" i="1" s="1"/>
  <c r="AA59" i="1" s="1"/>
  <c r="AG49" i="1"/>
  <c r="Y49" i="1" s="1"/>
  <c r="AA49" i="1" s="1"/>
  <c r="AG41" i="1"/>
  <c r="Y41" i="1" s="1"/>
  <c r="AA41" i="1" s="1"/>
  <c r="AG14" i="1"/>
  <c r="Y14" i="1" s="1"/>
  <c r="AA14" i="1" s="1"/>
  <c r="AG578" i="1"/>
  <c r="Y578" i="1" s="1"/>
  <c r="AA578" i="1" s="1"/>
  <c r="AG569" i="1"/>
  <c r="Y569" i="1" s="1"/>
  <c r="AA569" i="1" s="1"/>
  <c r="AG561" i="1"/>
  <c r="Y561" i="1" s="1"/>
  <c r="AA561" i="1" s="1"/>
  <c r="AG553" i="1"/>
  <c r="Y553" i="1" s="1"/>
  <c r="AA553" i="1" s="1"/>
  <c r="AG545" i="1"/>
  <c r="Y545" i="1" s="1"/>
  <c r="AA545" i="1" s="1"/>
  <c r="AG537" i="1"/>
  <c r="Y537" i="1" s="1"/>
  <c r="AA537" i="1" s="1"/>
  <c r="AG529" i="1"/>
  <c r="Y529" i="1" s="1"/>
  <c r="AA529" i="1" s="1"/>
  <c r="AG521" i="1"/>
  <c r="Y521" i="1" s="1"/>
  <c r="AA521" i="1" s="1"/>
  <c r="AG513" i="1"/>
  <c r="Y513" i="1" s="1"/>
  <c r="AA513" i="1" s="1"/>
  <c r="AG503" i="1"/>
  <c r="Y503" i="1" s="1"/>
  <c r="AA503" i="1" s="1"/>
  <c r="AG493" i="1"/>
  <c r="Y493" i="1" s="1"/>
  <c r="AA493" i="1" s="1"/>
  <c r="AG485" i="1"/>
  <c r="Y485" i="1" s="1"/>
  <c r="AA485" i="1" s="1"/>
  <c r="AG465" i="1"/>
  <c r="Y465" i="1" s="1"/>
  <c r="AA465" i="1" s="1"/>
  <c r="AG457" i="1"/>
  <c r="Y457" i="1" s="1"/>
  <c r="AA457" i="1" s="1"/>
  <c r="AG449" i="1"/>
  <c r="Y449" i="1" s="1"/>
  <c r="AA449" i="1" s="1"/>
  <c r="AG440" i="1"/>
  <c r="Y440" i="1" s="1"/>
  <c r="AA440" i="1" s="1"/>
  <c r="AG431" i="1"/>
  <c r="Y431" i="1" s="1"/>
  <c r="AA431" i="1" s="1"/>
  <c r="AG422" i="1"/>
  <c r="Y422" i="1" s="1"/>
  <c r="AA422" i="1" s="1"/>
  <c r="AG413" i="1"/>
  <c r="Y413" i="1" s="1"/>
  <c r="AA413" i="1" s="1"/>
  <c r="AG404" i="1"/>
  <c r="Y404" i="1" s="1"/>
  <c r="AA404" i="1" s="1"/>
  <c r="AG396" i="1"/>
  <c r="Y396" i="1" s="1"/>
  <c r="AA396" i="1" s="1"/>
  <c r="AG388" i="1"/>
  <c r="Y388" i="1" s="1"/>
  <c r="AA388" i="1" s="1"/>
  <c r="AG378" i="1"/>
  <c r="Y378" i="1" s="1"/>
  <c r="AA378" i="1" s="1"/>
  <c r="AG368" i="1"/>
  <c r="Y368" i="1" s="1"/>
  <c r="AA368" i="1" s="1"/>
  <c r="AG359" i="1"/>
  <c r="Y359" i="1" s="1"/>
  <c r="AA359" i="1" s="1"/>
  <c r="AG350" i="1"/>
  <c r="Y350" i="1" s="1"/>
  <c r="AA350" i="1" s="1"/>
  <c r="AG342" i="1"/>
  <c r="Y342" i="1" s="1"/>
  <c r="AA342" i="1" s="1"/>
  <c r="AG333" i="1"/>
  <c r="Y333" i="1" s="1"/>
  <c r="AA333" i="1" s="1"/>
  <c r="AG325" i="1"/>
  <c r="Y325" i="1" s="1"/>
  <c r="AA325" i="1" s="1"/>
  <c r="AG315" i="1"/>
  <c r="Y315" i="1" s="1"/>
  <c r="AA315" i="1" s="1"/>
  <c r="AG306" i="1"/>
  <c r="Y306" i="1" s="1"/>
  <c r="AA306" i="1" s="1"/>
  <c r="AG298" i="1"/>
  <c r="Y298" i="1" s="1"/>
  <c r="AA298" i="1" s="1"/>
  <c r="AG287" i="1"/>
  <c r="Y287" i="1" s="1"/>
  <c r="AA287" i="1" s="1"/>
  <c r="AG279" i="1"/>
  <c r="Y279" i="1" s="1"/>
  <c r="AA279" i="1" s="1"/>
  <c r="AG270" i="1"/>
  <c r="Y270" i="1" s="1"/>
  <c r="AA270" i="1" s="1"/>
  <c r="AG262" i="1"/>
  <c r="Y262" i="1" s="1"/>
  <c r="AA262" i="1" s="1"/>
  <c r="AG252" i="1"/>
  <c r="Y252" i="1" s="1"/>
  <c r="AA252" i="1" s="1"/>
  <c r="AG244" i="1"/>
  <c r="Y244" i="1" s="1"/>
  <c r="AA244" i="1" s="1"/>
  <c r="AG235" i="1"/>
  <c r="Y235" i="1" s="1"/>
  <c r="AA235" i="1" s="1"/>
  <c r="AG227" i="1"/>
  <c r="Y227" i="1" s="1"/>
  <c r="AA227" i="1" s="1"/>
  <c r="AG219" i="1"/>
  <c r="Y219" i="1" s="1"/>
  <c r="AA219" i="1" s="1"/>
  <c r="AG210" i="1"/>
  <c r="Y210" i="1" s="1"/>
  <c r="AA210" i="1" s="1"/>
  <c r="AG202" i="1"/>
  <c r="Y202" i="1" s="1"/>
  <c r="AA202" i="1" s="1"/>
  <c r="AG193" i="1"/>
  <c r="Y193" i="1" s="1"/>
  <c r="AA193" i="1" s="1"/>
  <c r="AG185" i="1"/>
  <c r="Y185" i="1" s="1"/>
  <c r="AA185" i="1" s="1"/>
  <c r="AG176" i="1"/>
  <c r="Y176" i="1" s="1"/>
  <c r="AA176" i="1" s="1"/>
  <c r="AG168" i="1"/>
  <c r="Y168" i="1" s="1"/>
  <c r="AA168" i="1" s="1"/>
  <c r="AG159" i="1"/>
  <c r="Y159" i="1" s="1"/>
  <c r="AA159" i="1" s="1"/>
  <c r="AG151" i="1"/>
  <c r="Y151" i="1" s="1"/>
  <c r="AA151" i="1" s="1"/>
  <c r="AG143" i="1"/>
  <c r="Y143" i="1" s="1"/>
  <c r="AA143" i="1" s="1"/>
  <c r="AG134" i="1"/>
  <c r="Y134" i="1" s="1"/>
  <c r="AA134" i="1" s="1"/>
  <c r="AG125" i="1"/>
  <c r="Y125" i="1" s="1"/>
  <c r="AA125" i="1" s="1"/>
  <c r="AG117" i="1"/>
  <c r="Y117" i="1" s="1"/>
  <c r="AA117" i="1" s="1"/>
  <c r="AG108" i="1"/>
  <c r="Y108" i="1" s="1"/>
  <c r="AA108" i="1" s="1"/>
  <c r="AG99" i="1"/>
  <c r="Y99" i="1" s="1"/>
  <c r="AA99" i="1" s="1"/>
  <c r="AG91" i="1"/>
  <c r="Y91" i="1" s="1"/>
  <c r="AA91" i="1" s="1"/>
  <c r="AG83" i="1"/>
  <c r="Y83" i="1" s="1"/>
  <c r="AA83" i="1" s="1"/>
  <c r="AG74" i="1"/>
  <c r="Y74" i="1" s="1"/>
  <c r="AA74" i="1" s="1"/>
  <c r="AG65" i="1"/>
  <c r="Y65" i="1" s="1"/>
  <c r="AA65" i="1" s="1"/>
  <c r="AG56" i="1"/>
  <c r="Y56" i="1" s="1"/>
  <c r="AA56" i="1" s="1"/>
  <c r="AG47" i="1"/>
  <c r="Y47" i="1" s="1"/>
  <c r="AA47" i="1" s="1"/>
  <c r="AG39" i="1"/>
  <c r="Y39" i="1" s="1"/>
  <c r="AA39" i="1" s="1"/>
  <c r="AG544" i="1"/>
  <c r="Y544" i="1" s="1"/>
  <c r="AA544" i="1" s="1"/>
  <c r="AG536" i="1"/>
  <c r="Y536" i="1" s="1"/>
  <c r="AA536" i="1" s="1"/>
  <c r="AG528" i="1"/>
  <c r="Y528" i="1" s="1"/>
  <c r="AA528" i="1" s="1"/>
  <c r="AG520" i="1"/>
  <c r="Y520" i="1" s="1"/>
  <c r="AA520" i="1" s="1"/>
  <c r="AG511" i="1"/>
  <c r="Y511" i="1" s="1"/>
  <c r="AA511" i="1" s="1"/>
  <c r="AG502" i="1"/>
  <c r="Y502" i="1" s="1"/>
  <c r="AA502" i="1" s="1"/>
  <c r="AG492" i="1"/>
  <c r="Y492" i="1" s="1"/>
  <c r="AA492" i="1" s="1"/>
  <c r="AG484" i="1"/>
  <c r="Y484" i="1" s="1"/>
  <c r="AA484" i="1" s="1"/>
  <c r="AG464" i="1"/>
  <c r="Y464" i="1" s="1"/>
  <c r="AA464" i="1" s="1"/>
  <c r="AG456" i="1"/>
  <c r="Y456" i="1" s="1"/>
  <c r="AA456" i="1" s="1"/>
  <c r="AG448" i="1"/>
  <c r="Y448" i="1" s="1"/>
  <c r="AA448" i="1" s="1"/>
  <c r="AG438" i="1"/>
  <c r="Y438" i="1" s="1"/>
  <c r="AA438" i="1" s="1"/>
  <c r="AG430" i="1"/>
  <c r="Y430" i="1" s="1"/>
  <c r="AA430" i="1" s="1"/>
  <c r="AG421" i="1"/>
  <c r="Y421" i="1" s="1"/>
  <c r="AA421" i="1" s="1"/>
  <c r="AG411" i="1"/>
  <c r="Y411" i="1" s="1"/>
  <c r="AA411" i="1" s="1"/>
  <c r="AG403" i="1"/>
  <c r="Y403" i="1" s="1"/>
  <c r="AA403" i="1" s="1"/>
  <c r="AG395" i="1"/>
  <c r="Y395" i="1" s="1"/>
  <c r="AA395" i="1" s="1"/>
  <c r="AG387" i="1"/>
  <c r="Y387" i="1" s="1"/>
  <c r="AA387" i="1" s="1"/>
  <c r="AG376" i="1"/>
  <c r="Y376" i="1" s="1"/>
  <c r="AA376" i="1" s="1"/>
  <c r="AG367" i="1"/>
  <c r="Y367" i="1" s="1"/>
  <c r="AA367" i="1" s="1"/>
  <c r="AG358" i="1"/>
  <c r="Y358" i="1" s="1"/>
  <c r="AA358" i="1" s="1"/>
  <c r="AG349" i="1"/>
  <c r="Y349" i="1" s="1"/>
  <c r="AA349" i="1" s="1"/>
  <c r="AG341" i="1"/>
  <c r="Y341" i="1" s="1"/>
  <c r="AA341" i="1" s="1"/>
  <c r="AG332" i="1"/>
  <c r="Y332" i="1" s="1"/>
  <c r="AA332" i="1" s="1"/>
  <c r="AG324" i="1"/>
  <c r="Y324" i="1" s="1"/>
  <c r="AA324" i="1" s="1"/>
  <c r="AG314" i="1"/>
  <c r="Y314" i="1" s="1"/>
  <c r="AA314" i="1" s="1"/>
  <c r="AG305" i="1"/>
  <c r="Y305" i="1" s="1"/>
  <c r="AA305" i="1" s="1"/>
  <c r="AG297" i="1"/>
  <c r="Y297" i="1" s="1"/>
  <c r="AA297" i="1" s="1"/>
  <c r="AG286" i="1"/>
  <c r="Y286" i="1" s="1"/>
  <c r="AA286" i="1" s="1"/>
  <c r="AG278" i="1"/>
  <c r="Y278" i="1" s="1"/>
  <c r="AA278" i="1" s="1"/>
  <c r="AG269" i="1"/>
  <c r="Y269" i="1" s="1"/>
  <c r="AA269" i="1" s="1"/>
  <c r="AG261" i="1"/>
  <c r="Y261" i="1" s="1"/>
  <c r="AA261" i="1" s="1"/>
  <c r="AG251" i="1"/>
  <c r="Y251" i="1" s="1"/>
  <c r="AA251" i="1" s="1"/>
  <c r="AG243" i="1"/>
  <c r="Y243" i="1" s="1"/>
  <c r="AA243" i="1" s="1"/>
  <c r="AG234" i="1"/>
  <c r="Y234" i="1" s="1"/>
  <c r="AA234" i="1" s="1"/>
  <c r="AG226" i="1"/>
  <c r="Y226" i="1" s="1"/>
  <c r="AA226" i="1" s="1"/>
  <c r="AG218" i="1"/>
  <c r="Y218" i="1" s="1"/>
  <c r="AA218" i="1" s="1"/>
  <c r="AG209" i="1"/>
  <c r="Y209" i="1" s="1"/>
  <c r="AA209" i="1" s="1"/>
  <c r="AG201" i="1"/>
  <c r="Y201" i="1" s="1"/>
  <c r="AA201" i="1" s="1"/>
  <c r="AG192" i="1"/>
  <c r="Y192" i="1" s="1"/>
  <c r="AA192" i="1" s="1"/>
  <c r="AG184" i="1"/>
  <c r="Y184" i="1" s="1"/>
  <c r="AA184" i="1" s="1"/>
  <c r="AG175" i="1"/>
  <c r="Y175" i="1" s="1"/>
  <c r="AA175" i="1" s="1"/>
  <c r="AG167" i="1"/>
  <c r="Y167" i="1" s="1"/>
  <c r="AA167" i="1" s="1"/>
  <c r="AG158" i="1"/>
  <c r="Y158" i="1" s="1"/>
  <c r="AA158" i="1" s="1"/>
  <c r="AG150" i="1"/>
  <c r="Y150" i="1" s="1"/>
  <c r="AA150" i="1" s="1"/>
  <c r="AG142" i="1"/>
  <c r="Y142" i="1" s="1"/>
  <c r="AA142" i="1" s="1"/>
  <c r="AG133" i="1"/>
  <c r="Y133" i="1" s="1"/>
  <c r="AA133" i="1" s="1"/>
  <c r="AG124" i="1"/>
  <c r="Y124" i="1" s="1"/>
  <c r="AA124" i="1" s="1"/>
  <c r="AG116" i="1"/>
  <c r="Y116" i="1" s="1"/>
  <c r="AA116" i="1" s="1"/>
  <c r="AG107" i="1"/>
  <c r="Y107" i="1" s="1"/>
  <c r="AA107" i="1" s="1"/>
  <c r="AG98" i="1"/>
  <c r="Y98" i="1" s="1"/>
  <c r="AA98" i="1" s="1"/>
  <c r="AG90" i="1"/>
  <c r="Y90" i="1" s="1"/>
  <c r="AA90" i="1" s="1"/>
  <c r="AG81" i="1"/>
  <c r="Y81" i="1" s="1"/>
  <c r="AA81" i="1" s="1"/>
  <c r="AG72" i="1"/>
  <c r="Y72" i="1" s="1"/>
  <c r="AA72" i="1" s="1"/>
  <c r="AG64" i="1"/>
  <c r="Y64" i="1" s="1"/>
  <c r="AA64" i="1" s="1"/>
  <c r="AG55" i="1"/>
  <c r="Y55" i="1" s="1"/>
  <c r="AA55" i="1" s="1"/>
  <c r="AG46" i="1"/>
  <c r="Y46" i="1" s="1"/>
  <c r="AA46" i="1" s="1"/>
  <c r="AG38" i="1"/>
  <c r="Y38" i="1" s="1"/>
  <c r="AA38" i="1" s="1"/>
  <c r="AG575" i="1"/>
  <c r="Y575" i="1" s="1"/>
  <c r="AA575" i="1" s="1"/>
  <c r="AG566" i="1"/>
  <c r="Y566" i="1" s="1"/>
  <c r="AA566" i="1" s="1"/>
  <c r="AG558" i="1"/>
  <c r="Y558" i="1" s="1"/>
  <c r="AA558" i="1" s="1"/>
  <c r="AG549" i="1"/>
  <c r="Y549" i="1" s="1"/>
  <c r="AA549" i="1" s="1"/>
  <c r="AG542" i="1"/>
  <c r="Y542" i="1" s="1"/>
  <c r="AA542" i="1" s="1"/>
  <c r="AG534" i="1"/>
  <c r="Y534" i="1" s="1"/>
  <c r="AA534" i="1" s="1"/>
  <c r="AG526" i="1"/>
  <c r="Y526" i="1" s="1"/>
  <c r="AA526" i="1" s="1"/>
  <c r="AG518" i="1"/>
  <c r="Y518" i="1" s="1"/>
  <c r="AA518" i="1" s="1"/>
  <c r="AG508" i="1"/>
  <c r="Y508" i="1" s="1"/>
  <c r="AA508" i="1" s="1"/>
  <c r="AG499" i="1"/>
  <c r="Y499" i="1" s="1"/>
  <c r="AA499" i="1" s="1"/>
  <c r="AG490" i="1"/>
  <c r="Y490" i="1" s="1"/>
  <c r="AA490" i="1" s="1"/>
  <c r="AG482" i="1"/>
  <c r="Y482" i="1" s="1"/>
  <c r="AA482" i="1" s="1"/>
  <c r="AG462" i="1"/>
  <c r="Y462" i="1" s="1"/>
  <c r="AA462" i="1" s="1"/>
  <c r="AG454" i="1"/>
  <c r="Y454" i="1" s="1"/>
  <c r="AA454" i="1" s="1"/>
  <c r="AG446" i="1"/>
  <c r="Y446" i="1" s="1"/>
  <c r="AA446" i="1" s="1"/>
  <c r="AG436" i="1"/>
  <c r="Y436" i="1" s="1"/>
  <c r="AA436" i="1" s="1"/>
  <c r="AG428" i="1"/>
  <c r="Y428" i="1" s="1"/>
  <c r="AA428" i="1" s="1"/>
  <c r="AG419" i="1"/>
  <c r="Y419" i="1" s="1"/>
  <c r="AA419" i="1" s="1"/>
  <c r="AG409" i="1"/>
  <c r="Y409" i="1" s="1"/>
  <c r="AA409" i="1" s="1"/>
  <c r="AG401" i="1"/>
  <c r="Y401" i="1" s="1"/>
  <c r="AA401" i="1" s="1"/>
  <c r="AG393" i="1"/>
  <c r="Y393" i="1" s="1"/>
  <c r="AA393" i="1" s="1"/>
  <c r="AG385" i="1"/>
  <c r="Y385" i="1" s="1"/>
  <c r="AA385" i="1" s="1"/>
  <c r="AG374" i="1"/>
  <c r="Y374" i="1" s="1"/>
  <c r="AA374" i="1" s="1"/>
  <c r="AG365" i="1"/>
  <c r="Y365" i="1" s="1"/>
  <c r="AA365" i="1" s="1"/>
  <c r="AG356" i="1"/>
  <c r="Y356" i="1" s="1"/>
  <c r="AA356" i="1" s="1"/>
  <c r="AG347" i="1"/>
  <c r="Y347" i="1" s="1"/>
  <c r="AA347" i="1" s="1"/>
  <c r="AG339" i="1"/>
  <c r="Y339" i="1" s="1"/>
  <c r="AA339" i="1" s="1"/>
  <c r="AG330" i="1"/>
  <c r="Y330" i="1" s="1"/>
  <c r="AA330" i="1" s="1"/>
  <c r="AG322" i="1"/>
  <c r="Y322" i="1" s="1"/>
  <c r="AA322" i="1" s="1"/>
  <c r="AG312" i="1"/>
  <c r="Y312" i="1" s="1"/>
  <c r="AA312" i="1" s="1"/>
  <c r="AG303" i="1"/>
  <c r="Y303" i="1" s="1"/>
  <c r="AA303" i="1" s="1"/>
  <c r="AG294" i="1"/>
  <c r="Y294" i="1" s="1"/>
  <c r="AA294" i="1" s="1"/>
  <c r="AG284" i="1"/>
  <c r="Y284" i="1" s="1"/>
  <c r="AA284" i="1" s="1"/>
  <c r="AG276" i="1"/>
  <c r="Y276" i="1" s="1"/>
  <c r="AA276" i="1" s="1"/>
  <c r="AG267" i="1"/>
  <c r="Y267" i="1" s="1"/>
  <c r="AA267" i="1" s="1"/>
  <c r="AG258" i="1"/>
  <c r="Y258" i="1" s="1"/>
  <c r="AA258" i="1" s="1"/>
  <c r="AG249" i="1"/>
  <c r="Y249" i="1" s="1"/>
  <c r="AA249" i="1" s="1"/>
  <c r="AG241" i="1"/>
  <c r="Y241" i="1" s="1"/>
  <c r="AA241" i="1" s="1"/>
  <c r="AG232" i="1"/>
  <c r="Y232" i="1" s="1"/>
  <c r="AA232" i="1" s="1"/>
  <c r="AG224" i="1"/>
  <c r="Y224" i="1" s="1"/>
  <c r="AA224" i="1" s="1"/>
  <c r="AG216" i="1"/>
  <c r="Y216" i="1" s="1"/>
  <c r="AA216" i="1" s="1"/>
  <c r="AG207" i="1"/>
  <c r="Y207" i="1" s="1"/>
  <c r="AA207" i="1" s="1"/>
  <c r="AG199" i="1"/>
  <c r="Y199" i="1" s="1"/>
  <c r="AA199" i="1" s="1"/>
  <c r="AG190" i="1"/>
  <c r="Y190" i="1" s="1"/>
  <c r="AA190" i="1" s="1"/>
  <c r="AG182" i="1"/>
  <c r="Y182" i="1" s="1"/>
  <c r="AA182" i="1" s="1"/>
  <c r="AG173" i="1"/>
  <c r="Y173" i="1" s="1"/>
  <c r="AA173" i="1" s="1"/>
  <c r="AG165" i="1"/>
  <c r="Y165" i="1" s="1"/>
  <c r="AA165" i="1" s="1"/>
  <c r="AG156" i="1"/>
  <c r="Y156" i="1" s="1"/>
  <c r="AA156" i="1" s="1"/>
  <c r="AG148" i="1"/>
  <c r="Y148" i="1" s="1"/>
  <c r="AA148" i="1" s="1"/>
  <c r="AG139" i="1"/>
  <c r="Y139" i="1" s="1"/>
  <c r="AA139" i="1" s="1"/>
  <c r="AG131" i="1"/>
  <c r="Y131" i="1" s="1"/>
  <c r="AA131" i="1" s="1"/>
  <c r="AG122" i="1"/>
  <c r="Y122" i="1" s="1"/>
  <c r="AA122" i="1" s="1"/>
  <c r="AG113" i="1"/>
  <c r="Y113" i="1" s="1"/>
  <c r="AA113" i="1" s="1"/>
  <c r="AG105" i="1"/>
  <c r="Y105" i="1" s="1"/>
  <c r="AA105" i="1" s="1"/>
  <c r="AG96" i="1"/>
  <c r="Y96" i="1" s="1"/>
  <c r="AA96" i="1" s="1"/>
  <c r="AG88" i="1"/>
  <c r="Y88" i="1" s="1"/>
  <c r="AA88" i="1" s="1"/>
  <c r="AG79" i="1"/>
  <c r="Y79" i="1" s="1"/>
  <c r="AA79" i="1" s="1"/>
  <c r="AG70" i="1"/>
  <c r="Y70" i="1" s="1"/>
  <c r="AA70" i="1" s="1"/>
  <c r="AG62" i="1"/>
  <c r="Y62" i="1" s="1"/>
  <c r="AA62" i="1" s="1"/>
  <c r="AG53" i="1"/>
  <c r="Y53" i="1" s="1"/>
  <c r="AA53" i="1" s="1"/>
  <c r="AG44" i="1"/>
  <c r="Y44" i="1" s="1"/>
  <c r="AA44" i="1" s="1"/>
  <c r="AG1645" i="1"/>
  <c r="Y1645" i="1" s="1"/>
  <c r="AA1645" i="1" s="1"/>
  <c r="AG1631" i="1"/>
  <c r="Y1631" i="1" s="1"/>
  <c r="AA1631" i="1" s="1"/>
  <c r="AG1621" i="1"/>
  <c r="Y1621" i="1" s="1"/>
  <c r="AA1621" i="1" s="1"/>
  <c r="AG1611" i="1"/>
  <c r="Y1611" i="1" s="1"/>
  <c r="AA1611" i="1" s="1"/>
  <c r="AG1602" i="1"/>
  <c r="Y1602" i="1" s="1"/>
  <c r="AA1602" i="1" s="1"/>
  <c r="AG1593" i="1"/>
  <c r="Y1593" i="1" s="1"/>
  <c r="AA1593" i="1" s="1"/>
  <c r="AG1584" i="1"/>
  <c r="Y1584" i="1" s="1"/>
  <c r="AA1584" i="1" s="1"/>
  <c r="AG1575" i="1"/>
  <c r="Y1575" i="1" s="1"/>
  <c r="AA1575" i="1" s="1"/>
  <c r="AG1566" i="1"/>
  <c r="Y1566" i="1" s="1"/>
  <c r="AA1566" i="1" s="1"/>
  <c r="AG1557" i="1"/>
  <c r="Y1557" i="1" s="1"/>
  <c r="AA1557" i="1" s="1"/>
  <c r="AG1548" i="1"/>
  <c r="Y1548" i="1" s="1"/>
  <c r="AA1548" i="1" s="1"/>
  <c r="AG1539" i="1"/>
  <c r="Y1539" i="1" s="1"/>
  <c r="AA1539" i="1" s="1"/>
  <c r="AG1530" i="1"/>
  <c r="Y1530" i="1" s="1"/>
  <c r="AA1530" i="1" s="1"/>
  <c r="AG1522" i="1"/>
  <c r="Y1522" i="1" s="1"/>
  <c r="AA1522" i="1" s="1"/>
  <c r="AG1512" i="1"/>
  <c r="Y1512" i="1" s="1"/>
  <c r="AA1512" i="1" s="1"/>
  <c r="AG1504" i="1"/>
  <c r="Y1504" i="1" s="1"/>
  <c r="AA1504" i="1" s="1"/>
  <c r="AG1494" i="1"/>
  <c r="Y1494" i="1" s="1"/>
  <c r="AA1494" i="1" s="1"/>
  <c r="AG1486" i="1"/>
  <c r="Y1486" i="1" s="1"/>
  <c r="AA1486" i="1" s="1"/>
  <c r="AG1477" i="1"/>
  <c r="Y1477" i="1" s="1"/>
  <c r="AA1477" i="1" s="1"/>
  <c r="AG1469" i="1"/>
  <c r="Y1469" i="1" s="1"/>
  <c r="AA1469" i="1" s="1"/>
  <c r="AG1460" i="1"/>
  <c r="Y1460" i="1" s="1"/>
  <c r="AA1460" i="1" s="1"/>
  <c r="AG1451" i="1"/>
  <c r="Y1451" i="1" s="1"/>
  <c r="AA1451" i="1" s="1"/>
  <c r="AG1442" i="1"/>
  <c r="Y1442" i="1" s="1"/>
  <c r="AA1442" i="1" s="1"/>
  <c r="AG1434" i="1"/>
  <c r="Y1434" i="1" s="1"/>
  <c r="AA1434" i="1" s="1"/>
  <c r="AG1425" i="1"/>
  <c r="Y1425" i="1" s="1"/>
  <c r="AA1425" i="1" s="1"/>
  <c r="AG1417" i="1"/>
  <c r="Y1417" i="1" s="1"/>
  <c r="AA1417" i="1" s="1"/>
  <c r="AG1408" i="1"/>
  <c r="Y1408" i="1" s="1"/>
  <c r="AA1408" i="1" s="1"/>
  <c r="AG1399" i="1"/>
  <c r="Y1399" i="1" s="1"/>
  <c r="AA1399" i="1" s="1"/>
  <c r="AG1391" i="1"/>
  <c r="Y1391" i="1" s="1"/>
  <c r="AA1391" i="1" s="1"/>
  <c r="AG1382" i="1"/>
  <c r="Y1382" i="1" s="1"/>
  <c r="AA1382" i="1" s="1"/>
  <c r="AG1374" i="1"/>
  <c r="Y1374" i="1" s="1"/>
  <c r="AA1374" i="1" s="1"/>
  <c r="AG1365" i="1"/>
  <c r="Y1365" i="1" s="1"/>
  <c r="AA1365" i="1" s="1"/>
  <c r="AG1356" i="1"/>
  <c r="Y1356" i="1" s="1"/>
  <c r="AA1356" i="1" s="1"/>
  <c r="AG1348" i="1"/>
  <c r="Y1348" i="1" s="1"/>
  <c r="AA1348" i="1" s="1"/>
  <c r="AG1339" i="1"/>
  <c r="Y1339" i="1" s="1"/>
  <c r="AA1339" i="1" s="1"/>
  <c r="AG1330" i="1"/>
  <c r="Y1330" i="1" s="1"/>
  <c r="AA1330" i="1" s="1"/>
  <c r="AG1322" i="1"/>
  <c r="Y1322" i="1" s="1"/>
  <c r="AA1322" i="1" s="1"/>
  <c r="AG1313" i="1"/>
  <c r="Y1313" i="1" s="1"/>
  <c r="AA1313" i="1" s="1"/>
  <c r="AG1304" i="1"/>
  <c r="Y1304" i="1" s="1"/>
  <c r="AA1304" i="1" s="1"/>
  <c r="AG1295" i="1"/>
  <c r="Y1295" i="1" s="1"/>
  <c r="AA1295" i="1" s="1"/>
  <c r="AG1287" i="1"/>
  <c r="Y1287" i="1" s="1"/>
  <c r="AA1287" i="1" s="1"/>
  <c r="AG1275" i="1"/>
  <c r="Y1275" i="1" s="1"/>
  <c r="AA1275" i="1" s="1"/>
  <c r="AG1267" i="1"/>
  <c r="Y1267" i="1" s="1"/>
  <c r="AA1267" i="1" s="1"/>
  <c r="AG1259" i="1"/>
  <c r="Y1259" i="1" s="1"/>
  <c r="AA1259" i="1" s="1"/>
  <c r="AG1250" i="1"/>
  <c r="Y1250" i="1" s="1"/>
  <c r="AA1250" i="1" s="1"/>
  <c r="AG1237" i="1"/>
  <c r="Y1237" i="1" s="1"/>
  <c r="AA1237" i="1" s="1"/>
  <c r="AG1229" i="1"/>
  <c r="Y1229" i="1" s="1"/>
  <c r="AA1229" i="1" s="1"/>
  <c r="AG1220" i="1"/>
  <c r="Y1220" i="1" s="1"/>
  <c r="AA1220" i="1" s="1"/>
  <c r="AG1212" i="1"/>
  <c r="Y1212" i="1" s="1"/>
  <c r="AA1212" i="1" s="1"/>
  <c r="AG1204" i="1"/>
  <c r="Y1204" i="1" s="1"/>
  <c r="AA1204" i="1" s="1"/>
  <c r="AG1196" i="1"/>
  <c r="Y1196" i="1" s="1"/>
  <c r="AA1196" i="1" s="1"/>
  <c r="AG1188" i="1"/>
  <c r="Y1188" i="1" s="1"/>
  <c r="AA1188" i="1" s="1"/>
  <c r="AG1178" i="1"/>
  <c r="Y1178" i="1" s="1"/>
  <c r="AA1178" i="1" s="1"/>
  <c r="AG1167" i="1"/>
  <c r="Y1167" i="1" s="1"/>
  <c r="AA1167" i="1" s="1"/>
  <c r="AG1159" i="1"/>
  <c r="Y1159" i="1" s="1"/>
  <c r="AA1159" i="1" s="1"/>
  <c r="AG1151" i="1"/>
  <c r="Y1151" i="1" s="1"/>
  <c r="AA1151" i="1" s="1"/>
  <c r="AG1143" i="1"/>
  <c r="Y1143" i="1" s="1"/>
  <c r="AA1143" i="1" s="1"/>
  <c r="AG1135" i="1"/>
  <c r="Y1135" i="1" s="1"/>
  <c r="AA1135" i="1" s="1"/>
  <c r="AG1127" i="1"/>
  <c r="Y1127" i="1" s="1"/>
  <c r="AA1127" i="1" s="1"/>
  <c r="AG1118" i="1"/>
  <c r="Y1118" i="1" s="1"/>
  <c r="AA1118" i="1" s="1"/>
  <c r="AG1109" i="1"/>
  <c r="Y1109" i="1" s="1"/>
  <c r="AA1109" i="1" s="1"/>
  <c r="AG1101" i="1"/>
  <c r="Y1101" i="1" s="1"/>
  <c r="AA1101" i="1" s="1"/>
  <c r="AG1092" i="1"/>
  <c r="Y1092" i="1" s="1"/>
  <c r="AA1092" i="1" s="1"/>
  <c r="AG1084" i="1"/>
  <c r="Y1084" i="1" s="1"/>
  <c r="AA1084" i="1" s="1"/>
  <c r="AG1076" i="1"/>
  <c r="Y1076" i="1" s="1"/>
  <c r="AA1076" i="1" s="1"/>
  <c r="AG1068" i="1"/>
  <c r="Y1068" i="1" s="1"/>
  <c r="AA1068" i="1" s="1"/>
  <c r="AG1060" i="1"/>
  <c r="Y1060" i="1" s="1"/>
  <c r="AA1060" i="1" s="1"/>
  <c r="AG1051" i="1"/>
  <c r="Y1051" i="1" s="1"/>
  <c r="AA1051" i="1" s="1"/>
  <c r="AG1043" i="1"/>
  <c r="Y1043" i="1" s="1"/>
  <c r="AA1043" i="1" s="1"/>
  <c r="AG1034" i="1"/>
  <c r="Y1034" i="1" s="1"/>
  <c r="AA1034" i="1" s="1"/>
  <c r="AG1025" i="1"/>
  <c r="Y1025" i="1" s="1"/>
  <c r="AA1025" i="1" s="1"/>
  <c r="AG1017" i="1"/>
  <c r="Y1017" i="1" s="1"/>
  <c r="AA1017" i="1" s="1"/>
  <c r="AG1007" i="1"/>
  <c r="Y1007" i="1" s="1"/>
  <c r="AA1007" i="1" s="1"/>
  <c r="AG999" i="1"/>
  <c r="Y999" i="1" s="1"/>
  <c r="AA999" i="1" s="1"/>
  <c r="AG990" i="1"/>
  <c r="Y990" i="1" s="1"/>
  <c r="AA990" i="1" s="1"/>
  <c r="AG982" i="1"/>
  <c r="Y982" i="1" s="1"/>
  <c r="AA982" i="1" s="1"/>
  <c r="AG973" i="1"/>
  <c r="Y973" i="1" s="1"/>
  <c r="AA973" i="1" s="1"/>
  <c r="AG965" i="1"/>
  <c r="Y965" i="1" s="1"/>
  <c r="AA965" i="1" s="1"/>
  <c r="AG956" i="1"/>
  <c r="Y956" i="1" s="1"/>
  <c r="AA956" i="1" s="1"/>
  <c r="AG948" i="1"/>
  <c r="Y948" i="1" s="1"/>
  <c r="AA948" i="1" s="1"/>
  <c r="AG940" i="1"/>
  <c r="Y940" i="1" s="1"/>
  <c r="AA940" i="1" s="1"/>
  <c r="AG927" i="1"/>
  <c r="Y927" i="1" s="1"/>
  <c r="AA927" i="1" s="1"/>
  <c r="AG918" i="1"/>
  <c r="Y918" i="1" s="1"/>
  <c r="AA918" i="1" s="1"/>
  <c r="AG906" i="1"/>
  <c r="Y906" i="1" s="1"/>
  <c r="AA906" i="1" s="1"/>
  <c r="AG898" i="1"/>
  <c r="Y898" i="1" s="1"/>
  <c r="AA898" i="1" s="1"/>
  <c r="AG890" i="1"/>
  <c r="Y890" i="1" s="1"/>
  <c r="AA890" i="1" s="1"/>
  <c r="AG881" i="1"/>
  <c r="Y881" i="1" s="1"/>
  <c r="AA881" i="1" s="1"/>
  <c r="AG872" i="1"/>
  <c r="Y872" i="1" s="1"/>
  <c r="AA872" i="1" s="1"/>
  <c r="AG863" i="1"/>
  <c r="Y863" i="1" s="1"/>
  <c r="AA863" i="1" s="1"/>
  <c r="AG855" i="1"/>
  <c r="Y855" i="1" s="1"/>
  <c r="AA855" i="1" s="1"/>
  <c r="AG847" i="1"/>
  <c r="Y847" i="1" s="1"/>
  <c r="AA847" i="1" s="1"/>
  <c r="AG838" i="1"/>
  <c r="Y838" i="1" s="1"/>
  <c r="AA838" i="1" s="1"/>
  <c r="AG821" i="1"/>
  <c r="Y821" i="1" s="1"/>
  <c r="AA821" i="1" s="1"/>
  <c r="AG812" i="1"/>
  <c r="Y812" i="1" s="1"/>
  <c r="AA812" i="1" s="1"/>
  <c r="AG804" i="1"/>
  <c r="Y804" i="1" s="1"/>
  <c r="AA804" i="1" s="1"/>
  <c r="AG796" i="1"/>
  <c r="Y796" i="1" s="1"/>
  <c r="AA796" i="1" s="1"/>
  <c r="AG787" i="1"/>
  <c r="Y787" i="1" s="1"/>
  <c r="AA787" i="1" s="1"/>
  <c r="AG779" i="1"/>
  <c r="Y779" i="1" s="1"/>
  <c r="AA779" i="1" s="1"/>
  <c r="AG771" i="1"/>
  <c r="Y771" i="1" s="1"/>
  <c r="AA771" i="1" s="1"/>
  <c r="AG763" i="1"/>
  <c r="Y763" i="1" s="1"/>
  <c r="AA763" i="1" s="1"/>
  <c r="AG754" i="1"/>
  <c r="Y754" i="1" s="1"/>
  <c r="AA754" i="1" s="1"/>
  <c r="AG744" i="1"/>
  <c r="Y744" i="1" s="1"/>
  <c r="AA744" i="1" s="1"/>
  <c r="AG735" i="1"/>
  <c r="Y735" i="1" s="1"/>
  <c r="AA735" i="1" s="1"/>
  <c r="AG727" i="1"/>
  <c r="Y727" i="1" s="1"/>
  <c r="AA727" i="1" s="1"/>
  <c r="AG719" i="1"/>
  <c r="Y719" i="1" s="1"/>
  <c r="AA719" i="1" s="1"/>
  <c r="AG710" i="1"/>
  <c r="Y710" i="1" s="1"/>
  <c r="AA710" i="1" s="1"/>
  <c r="AG701" i="1"/>
  <c r="Y701" i="1" s="1"/>
  <c r="AA701" i="1" s="1"/>
  <c r="AG692" i="1"/>
  <c r="Y692" i="1" s="1"/>
  <c r="AA692" i="1" s="1"/>
  <c r="AG684" i="1"/>
  <c r="Y684" i="1" s="1"/>
  <c r="AA684" i="1" s="1"/>
  <c r="AG676" i="1"/>
  <c r="Y676" i="1" s="1"/>
  <c r="AA676" i="1" s="1"/>
  <c r="AG666" i="1"/>
  <c r="Y666" i="1" s="1"/>
  <c r="AA666" i="1" s="1"/>
  <c r="AG657" i="1"/>
  <c r="Y657" i="1" s="1"/>
  <c r="AA657" i="1" s="1"/>
  <c r="AG649" i="1"/>
  <c r="Y649" i="1" s="1"/>
  <c r="AA649" i="1" s="1"/>
  <c r="AG641" i="1"/>
  <c r="Y641" i="1" s="1"/>
  <c r="AA641" i="1" s="1"/>
  <c r="AG632" i="1"/>
  <c r="Y632" i="1" s="1"/>
  <c r="AA632" i="1" s="1"/>
  <c r="AG624" i="1"/>
  <c r="Y624" i="1" s="1"/>
  <c r="AA624" i="1" s="1"/>
  <c r="AG615" i="1"/>
  <c r="Y615" i="1" s="1"/>
  <c r="AA615" i="1" s="1"/>
  <c r="AG606" i="1"/>
  <c r="Y606" i="1" s="1"/>
  <c r="AA606" i="1" s="1"/>
  <c r="AG598" i="1"/>
  <c r="Y598" i="1" s="1"/>
  <c r="AA598" i="1" s="1"/>
  <c r="AG589" i="1"/>
  <c r="Y589" i="1" s="1"/>
  <c r="AA589" i="1" s="1"/>
  <c r="AG581" i="1"/>
  <c r="Y581" i="1" s="1"/>
  <c r="AA581" i="1" s="1"/>
  <c r="AG573" i="1"/>
  <c r="Y573" i="1" s="1"/>
  <c r="AA573" i="1" s="1"/>
  <c r="AG564" i="1"/>
  <c r="Y564" i="1" s="1"/>
  <c r="AA564" i="1" s="1"/>
  <c r="AG556" i="1"/>
  <c r="Y556" i="1" s="1"/>
  <c r="AA556" i="1" s="1"/>
  <c r="AG540" i="1"/>
  <c r="Y540" i="1" s="1"/>
  <c r="AA540" i="1" s="1"/>
  <c r="AG532" i="1"/>
  <c r="Y532" i="1" s="1"/>
  <c r="AA532" i="1" s="1"/>
  <c r="AG524" i="1"/>
  <c r="Y524" i="1" s="1"/>
  <c r="AA524" i="1" s="1"/>
  <c r="AG516" i="1"/>
  <c r="Y516" i="1" s="1"/>
  <c r="AA516" i="1" s="1"/>
  <c r="AG506" i="1"/>
  <c r="Y506" i="1" s="1"/>
  <c r="AA506" i="1" s="1"/>
  <c r="AG497" i="1"/>
  <c r="Y497" i="1" s="1"/>
  <c r="AA497" i="1" s="1"/>
  <c r="AG488" i="1"/>
  <c r="Y488" i="1" s="1"/>
  <c r="AA488" i="1" s="1"/>
  <c r="AG468" i="1"/>
  <c r="Y468" i="1" s="1"/>
  <c r="AA468" i="1" s="1"/>
  <c r="AG460" i="1"/>
  <c r="Y460" i="1" s="1"/>
  <c r="AA460" i="1" s="1"/>
  <c r="AG452" i="1"/>
  <c r="Y452" i="1" s="1"/>
  <c r="AA452" i="1" s="1"/>
  <c r="AG444" i="1"/>
  <c r="Y444" i="1" s="1"/>
  <c r="AA444" i="1" s="1"/>
  <c r="AG434" i="1"/>
  <c r="Y434" i="1" s="1"/>
  <c r="AA434" i="1" s="1"/>
  <c r="AG426" i="1"/>
  <c r="Y426" i="1" s="1"/>
  <c r="AA426" i="1" s="1"/>
  <c r="AG417" i="1"/>
  <c r="Y417" i="1" s="1"/>
  <c r="AA417" i="1" s="1"/>
  <c r="AG407" i="1"/>
  <c r="Y407" i="1" s="1"/>
  <c r="AA407" i="1" s="1"/>
  <c r="AG399" i="1"/>
  <c r="Y399" i="1" s="1"/>
  <c r="AA399" i="1" s="1"/>
  <c r="AG391" i="1"/>
  <c r="Y391" i="1" s="1"/>
  <c r="AA391" i="1" s="1"/>
  <c r="AG382" i="1"/>
  <c r="Y382" i="1" s="1"/>
  <c r="AA382" i="1" s="1"/>
  <c r="AG372" i="1"/>
  <c r="Y372" i="1" s="1"/>
  <c r="AA372" i="1" s="1"/>
  <c r="AG362" i="1"/>
  <c r="Y362" i="1" s="1"/>
  <c r="AA362" i="1" s="1"/>
  <c r="AG353" i="1"/>
  <c r="Y353" i="1" s="1"/>
  <c r="AA353" i="1" s="1"/>
  <c r="AG345" i="1"/>
  <c r="Y345" i="1" s="1"/>
  <c r="AA345" i="1" s="1"/>
  <c r="AG337" i="1"/>
  <c r="Y337" i="1" s="1"/>
  <c r="AA337" i="1" s="1"/>
  <c r="AG328" i="1"/>
  <c r="Y328" i="1" s="1"/>
  <c r="AA328" i="1" s="1"/>
  <c r="AG319" i="1"/>
  <c r="Y319" i="1" s="1"/>
  <c r="AA319" i="1" s="1"/>
  <c r="AG309" i="1"/>
  <c r="Y309" i="1" s="1"/>
  <c r="AA309" i="1" s="1"/>
  <c r="AG301" i="1"/>
  <c r="Y301" i="1" s="1"/>
  <c r="AA301" i="1" s="1"/>
  <c r="AG292" i="1"/>
  <c r="Y292" i="1" s="1"/>
  <c r="AA292" i="1" s="1"/>
  <c r="AG282" i="1"/>
  <c r="Y282" i="1" s="1"/>
  <c r="AA282" i="1" s="1"/>
  <c r="AG274" i="1"/>
  <c r="Y274" i="1" s="1"/>
  <c r="AA274" i="1" s="1"/>
  <c r="AG265" i="1"/>
  <c r="Y265" i="1" s="1"/>
  <c r="AA265" i="1" s="1"/>
  <c r="AG256" i="1"/>
  <c r="Y256" i="1" s="1"/>
  <c r="AA256" i="1" s="1"/>
  <c r="AG247" i="1"/>
  <c r="Y247" i="1" s="1"/>
  <c r="AA247" i="1" s="1"/>
  <c r="AG239" i="1"/>
  <c r="Y239" i="1" s="1"/>
  <c r="AA239" i="1" s="1"/>
  <c r="AG230" i="1"/>
  <c r="Y230" i="1" s="1"/>
  <c r="AA230" i="1" s="1"/>
  <c r="AG222" i="1"/>
  <c r="Y222" i="1" s="1"/>
  <c r="AA222" i="1" s="1"/>
  <c r="AG214" i="1"/>
  <c r="Y214" i="1" s="1"/>
  <c r="AA214" i="1" s="1"/>
  <c r="AG205" i="1"/>
  <c r="Y205" i="1" s="1"/>
  <c r="AA205" i="1" s="1"/>
  <c r="AG197" i="1"/>
  <c r="Y197" i="1" s="1"/>
  <c r="AA197" i="1" s="1"/>
  <c r="AG188" i="1"/>
  <c r="Y188" i="1" s="1"/>
  <c r="AA188" i="1" s="1"/>
  <c r="AG179" i="1"/>
  <c r="Y179" i="1" s="1"/>
  <c r="AA179" i="1" s="1"/>
  <c r="AG171" i="1"/>
  <c r="Y171" i="1" s="1"/>
  <c r="AA171" i="1" s="1"/>
  <c r="AG163" i="1"/>
  <c r="Y163" i="1" s="1"/>
  <c r="AA163" i="1" s="1"/>
  <c r="AG154" i="1"/>
  <c r="Y154" i="1" s="1"/>
  <c r="AA154" i="1" s="1"/>
  <c r="AG146" i="1"/>
  <c r="Y146" i="1" s="1"/>
  <c r="AA146" i="1" s="1"/>
  <c r="AG137" i="1"/>
  <c r="Y137" i="1" s="1"/>
  <c r="AA137" i="1" s="1"/>
  <c r="AG129" i="1"/>
  <c r="Y129" i="1" s="1"/>
  <c r="AA129" i="1" s="1"/>
  <c r="AG120" i="1"/>
  <c r="Y120" i="1" s="1"/>
  <c r="AA120" i="1" s="1"/>
  <c r="AG111" i="1"/>
  <c r="Y111" i="1" s="1"/>
  <c r="AA111" i="1" s="1"/>
  <c r="AG102" i="1"/>
  <c r="Y102" i="1" s="1"/>
  <c r="AA102" i="1" s="1"/>
  <c r="AG94" i="1"/>
  <c r="Y94" i="1" s="1"/>
  <c r="AA94" i="1" s="1"/>
  <c r="AG86" i="1"/>
  <c r="Y86" i="1" s="1"/>
  <c r="AA86" i="1" s="1"/>
  <c r="AG77" i="1"/>
  <c r="Y77" i="1" s="1"/>
  <c r="AA77" i="1" s="1"/>
  <c r="AG68" i="1"/>
  <c r="Y68" i="1" s="1"/>
  <c r="AA68" i="1" s="1"/>
  <c r="AG60" i="1"/>
  <c r="Y60" i="1" s="1"/>
  <c r="AA60" i="1" s="1"/>
  <c r="AG51" i="1"/>
  <c r="Y51" i="1" s="1"/>
  <c r="AA51" i="1" s="1"/>
  <c r="AG42" i="1"/>
  <c r="Y42" i="1" s="1"/>
  <c r="AA42" i="1" s="1"/>
  <c r="Y1648" i="1"/>
  <c r="AA1648" i="1" s="1"/>
  <c r="Y1639" i="1"/>
  <c r="AA1639" i="1" s="1"/>
  <c r="Y1656" i="1"/>
  <c r="AA1656" i="1" s="1"/>
  <c r="Y1641" i="1"/>
  <c r="AA1641" i="1" s="1"/>
  <c r="Y1650" i="1"/>
  <c r="AA1650" i="1" s="1"/>
  <c r="Y1647" i="1"/>
  <c r="AA1647" i="1" s="1"/>
  <c r="Y1665" i="1"/>
  <c r="AA1665" i="1" s="1"/>
  <c r="Y916" i="1"/>
  <c r="AA916" i="1" s="1"/>
  <c r="Y1244" i="1"/>
  <c r="AA1244" i="1" s="1"/>
  <c r="Y1248" i="1"/>
  <c r="AA1248" i="1" s="1"/>
  <c r="Y13" i="1" l="1"/>
  <c r="AA13" i="1" s="1"/>
  <c r="Y1541" i="1" l="1"/>
  <c r="AA1541" i="1" s="1"/>
  <c r="Y1430" i="1"/>
  <c r="AA1430" i="1" s="1"/>
  <c r="Y1346" i="1"/>
  <c r="AA1346" i="1" s="1"/>
  <c r="Y1454" i="1"/>
  <c r="AA1454" i="1" s="1"/>
  <c r="Y1559" i="1"/>
  <c r="AA1559" i="1" s="1"/>
  <c r="Y141" i="1"/>
  <c r="AA141" i="1" s="1"/>
  <c r="Y1532" i="1"/>
  <c r="AA1532" i="1" s="1"/>
  <c r="Y1550" i="1"/>
  <c r="AA1550" i="1" s="1"/>
  <c r="Y1638" i="1"/>
  <c r="AA1638" i="1" s="1"/>
  <c r="Y1500" i="1"/>
  <c r="AA1500" i="1" s="1"/>
  <c r="Y1609" i="1"/>
  <c r="AA1609" i="1" s="1"/>
  <c r="AE467" i="1" l="1"/>
  <c r="AE407" i="1"/>
  <c r="AE103" i="1"/>
  <c r="AE499" i="1"/>
  <c r="AE938" i="1"/>
  <c r="AE815" i="1"/>
  <c r="AE333" i="1"/>
  <c r="AE1081" i="1"/>
  <c r="AE784" i="1"/>
  <c r="AE49" i="1"/>
  <c r="AE659" i="1"/>
  <c r="AE673" i="1"/>
  <c r="AE829" i="1"/>
  <c r="AE548" i="1"/>
  <c r="AE1162" i="1"/>
  <c r="AE1224" i="1"/>
  <c r="AE637" i="1"/>
  <c r="AE864" i="1"/>
  <c r="AE593" i="1"/>
  <c r="AE570" i="1"/>
  <c r="AE72" i="1"/>
  <c r="AE615" i="1"/>
  <c r="AE694" i="1"/>
  <c r="AE712" i="1"/>
  <c r="AE315" i="1"/>
  <c r="AE354" i="1"/>
  <c r="AE735" i="1"/>
  <c r="AE13" i="1" l="1"/>
  <c r="W11" i="1" l="1"/>
  <c r="W1135" i="1"/>
  <c r="W1056" i="1"/>
  <c r="W888" i="1"/>
  <c r="W14" i="1"/>
  <c r="W15" i="1" s="1"/>
  <c r="W27" i="1"/>
  <c r="W42" i="1"/>
  <c r="AE42" i="1" s="1"/>
  <c r="W52" i="1"/>
  <c r="AE52" i="1" s="1"/>
  <c r="W60" i="1"/>
  <c r="AE60" i="1" s="1"/>
  <c r="W68" i="1"/>
  <c r="AE68" i="1" s="1"/>
  <c r="W78" i="1"/>
  <c r="AE78" i="1" s="1"/>
  <c r="W87" i="1"/>
  <c r="AE87" i="1" s="1"/>
  <c r="W95" i="1"/>
  <c r="AE95" i="1" s="1"/>
  <c r="W105" i="1"/>
  <c r="W113" i="1"/>
  <c r="AE113" i="1" s="1"/>
  <c r="W122" i="1"/>
  <c r="AE122" i="1" s="1"/>
  <c r="W131" i="1"/>
  <c r="AE131" i="1" s="1"/>
  <c r="W139" i="1"/>
  <c r="AE139" i="1" s="1"/>
  <c r="W148" i="1"/>
  <c r="AE148" i="1" s="1"/>
  <c r="W156" i="1"/>
  <c r="AE156" i="1" s="1"/>
  <c r="W165" i="1"/>
  <c r="AE165" i="1" s="1"/>
  <c r="W173" i="1"/>
  <c r="AE173" i="1" s="1"/>
  <c r="W182" i="1"/>
  <c r="W190" i="1"/>
  <c r="AE190" i="1" s="1"/>
  <c r="W199" i="1"/>
  <c r="AE199" i="1" s="1"/>
  <c r="W207" i="1"/>
  <c r="AE207" i="1" s="1"/>
  <c r="W216" i="1"/>
  <c r="AE216" i="1" s="1"/>
  <c r="W224" i="1"/>
  <c r="AE224" i="1" s="1"/>
  <c r="W232" i="1"/>
  <c r="AE232" i="1" s="1"/>
  <c r="W241" i="1"/>
  <c r="AE241" i="1" s="1"/>
  <c r="W249" i="1"/>
  <c r="AE249" i="1" s="1"/>
  <c r="W258" i="1"/>
  <c r="AE258" i="1" s="1"/>
  <c r="W267" i="1"/>
  <c r="AE267" i="1" s="1"/>
  <c r="W276" i="1"/>
  <c r="AE276" i="1" s="1"/>
  <c r="W284" i="1"/>
  <c r="AE284" i="1" s="1"/>
  <c r="W293" i="1"/>
  <c r="AE293" i="1" s="1"/>
  <c r="W302" i="1"/>
  <c r="AE302" i="1" s="1"/>
  <c r="W311" i="1"/>
  <c r="AE311" i="1" s="1"/>
  <c r="W322" i="1"/>
  <c r="AE322" i="1" s="1"/>
  <c r="W330" i="1"/>
  <c r="AE330" i="1" s="1"/>
  <c r="W340" i="1"/>
  <c r="AE340" i="1" s="1"/>
  <c r="W348" i="1"/>
  <c r="AE348" i="1" s="1"/>
  <c r="W358" i="1"/>
  <c r="AE358" i="1" s="1"/>
  <c r="W366" i="1"/>
  <c r="AE366" i="1" s="1"/>
  <c r="W374" i="1"/>
  <c r="AE374" i="1" s="1"/>
  <c r="W383" i="1"/>
  <c r="W391" i="1"/>
  <c r="AE391" i="1" s="1"/>
  <c r="W399" i="1"/>
  <c r="AE399" i="1" s="1"/>
  <c r="W408" i="1"/>
  <c r="AE408" i="1" s="1"/>
  <c r="W418" i="1"/>
  <c r="AE418" i="1" s="1"/>
  <c r="W426" i="1"/>
  <c r="AE426" i="1" s="1"/>
  <c r="W434" i="1"/>
  <c r="AE434" i="1" s="1"/>
  <c r="W443" i="1"/>
  <c r="W451" i="1"/>
  <c r="AE451" i="1" s="1"/>
  <c r="W459" i="1"/>
  <c r="AE459" i="1" s="1"/>
  <c r="W468" i="1"/>
  <c r="AE468" i="1" s="1"/>
  <c r="W488" i="1"/>
  <c r="AE488" i="1" s="1"/>
  <c r="W497" i="1"/>
  <c r="AE497" i="1" s="1"/>
  <c r="W507" i="1"/>
  <c r="AE507" i="1" s="1"/>
  <c r="W515" i="1"/>
  <c r="AE515" i="1" s="1"/>
  <c r="W523" i="1"/>
  <c r="AE523" i="1" s="1"/>
  <c r="W531" i="1"/>
  <c r="AE531" i="1" s="1"/>
  <c r="W539" i="1"/>
  <c r="AE539" i="1" s="1"/>
  <c r="W547" i="1"/>
  <c r="AE547" i="1" s="1"/>
  <c r="W557" i="1"/>
  <c r="AE557" i="1" s="1"/>
  <c r="W565" i="1"/>
  <c r="AE565" i="1" s="1"/>
  <c r="W575" i="1"/>
  <c r="AE575" i="1" s="1"/>
  <c r="W583" i="1"/>
  <c r="AE583" i="1" s="1"/>
  <c r="W591" i="1"/>
  <c r="AE591" i="1" s="1"/>
  <c r="W601" i="1"/>
  <c r="AE601" i="1" s="1"/>
  <c r="W609" i="1"/>
  <c r="AE609" i="1" s="1"/>
  <c r="W620" i="1"/>
  <c r="AE620" i="1" s="1"/>
  <c r="W628" i="1"/>
  <c r="AE628" i="1" s="1"/>
  <c r="W636" i="1"/>
  <c r="AE636" i="1" s="1"/>
  <c r="W646" i="1"/>
  <c r="AE646" i="1" s="1"/>
  <c r="W654" i="1"/>
  <c r="AE654" i="1" s="1"/>
  <c r="W664" i="1"/>
  <c r="AE664" i="1" s="1"/>
  <c r="W672" i="1"/>
  <c r="AE672" i="1" s="1"/>
  <c r="W682" i="1"/>
  <c r="AE682" i="1" s="1"/>
  <c r="W690" i="1"/>
  <c r="AE690" i="1" s="1"/>
  <c r="W700" i="1"/>
  <c r="AE700" i="1" s="1"/>
  <c r="W709" i="1"/>
  <c r="AE709" i="1" s="1"/>
  <c r="W719" i="1"/>
  <c r="AE719" i="1" s="1"/>
  <c r="W727" i="1"/>
  <c r="AE727" i="1" s="1"/>
  <c r="W737" i="1"/>
  <c r="W745" i="1"/>
  <c r="W753" i="1"/>
  <c r="AE753" i="1" s="1"/>
  <c r="W762" i="1"/>
  <c r="AE762" i="1" s="1"/>
  <c r="W16" i="1"/>
  <c r="W28" i="1"/>
  <c r="W43" i="1"/>
  <c r="AE43" i="1" s="1"/>
  <c r="W53" i="1"/>
  <c r="AE53" i="1" s="1"/>
  <c r="W61" i="1"/>
  <c r="AE61" i="1" s="1"/>
  <c r="W69" i="1"/>
  <c r="AE69" i="1" s="1"/>
  <c r="W79" i="1"/>
  <c r="AE79" i="1" s="1"/>
  <c r="W88" i="1"/>
  <c r="AE88" i="1" s="1"/>
  <c r="W96" i="1"/>
  <c r="AE96" i="1" s="1"/>
  <c r="W106" i="1"/>
  <c r="AE106" i="1" s="1"/>
  <c r="W115" i="1"/>
  <c r="W123" i="1"/>
  <c r="AE123" i="1" s="1"/>
  <c r="W132" i="1"/>
  <c r="AE132" i="1" s="1"/>
  <c r="W141" i="1"/>
  <c r="W149" i="1"/>
  <c r="AE149" i="1" s="1"/>
  <c r="W157" i="1"/>
  <c r="AE157" i="1" s="1"/>
  <c r="W166" i="1"/>
  <c r="AE166" i="1" s="1"/>
  <c r="W174" i="1"/>
  <c r="AE174" i="1" s="1"/>
  <c r="W183" i="1"/>
  <c r="AE183" i="1" s="1"/>
  <c r="W191" i="1"/>
  <c r="AE191" i="1" s="1"/>
  <c r="W200" i="1"/>
  <c r="AE200" i="1" s="1"/>
  <c r="W208" i="1"/>
  <c r="AE208" i="1" s="1"/>
  <c r="W217" i="1"/>
  <c r="AE217" i="1" s="1"/>
  <c r="W225" i="1"/>
  <c r="AE225" i="1" s="1"/>
  <c r="W233" i="1"/>
  <c r="AE233" i="1" s="1"/>
  <c r="W242" i="1"/>
  <c r="AE242" i="1" s="1"/>
  <c r="W250" i="1"/>
  <c r="AE250" i="1" s="1"/>
  <c r="W260" i="1"/>
  <c r="W268" i="1"/>
  <c r="AE268" i="1" s="1"/>
  <c r="W277" i="1"/>
  <c r="AE277" i="1" s="1"/>
  <c r="W285" i="1"/>
  <c r="AE285" i="1" s="1"/>
  <c r="W294" i="1"/>
  <c r="AE294" i="1" s="1"/>
  <c r="W303" i="1"/>
  <c r="AE303" i="1" s="1"/>
  <c r="W312" i="1"/>
  <c r="AE312" i="1" s="1"/>
  <c r="W323" i="1"/>
  <c r="AE323" i="1" s="1"/>
  <c r="W331" i="1"/>
  <c r="AE331" i="1" s="1"/>
  <c r="W341" i="1"/>
  <c r="AE341" i="1" s="1"/>
  <c r="W349" i="1"/>
  <c r="AE349" i="1" s="1"/>
  <c r="W359" i="1"/>
  <c r="AE359" i="1" s="1"/>
  <c r="W367" i="1"/>
  <c r="AE367" i="1" s="1"/>
  <c r="W375" i="1"/>
  <c r="AE375" i="1" s="1"/>
  <c r="W384" i="1"/>
  <c r="AE384" i="1" s="1"/>
  <c r="W392" i="1"/>
  <c r="AE392" i="1" s="1"/>
  <c r="W400" i="1"/>
  <c r="AE400" i="1" s="1"/>
  <c r="W409" i="1"/>
  <c r="AE409" i="1" s="1"/>
  <c r="W419" i="1"/>
  <c r="AE419" i="1" s="1"/>
  <c r="W427" i="1"/>
  <c r="AE427" i="1" s="1"/>
  <c r="W435" i="1"/>
  <c r="AE435" i="1" s="1"/>
  <c r="W444" i="1"/>
  <c r="AE444" i="1" s="1"/>
  <c r="W452" i="1"/>
  <c r="AE452" i="1" s="1"/>
  <c r="W460" i="1"/>
  <c r="AE460" i="1" s="1"/>
  <c r="W481" i="1"/>
  <c r="W489" i="1"/>
  <c r="AE489" i="1" s="1"/>
  <c r="W498" i="1"/>
  <c r="AE498" i="1" s="1"/>
  <c r="W508" i="1"/>
  <c r="AE508" i="1" s="1"/>
  <c r="W516" i="1"/>
  <c r="AE516" i="1" s="1"/>
  <c r="W524" i="1"/>
  <c r="AE524" i="1" s="1"/>
  <c r="W532" i="1"/>
  <c r="AE532" i="1" s="1"/>
  <c r="W540" i="1"/>
  <c r="AE540" i="1" s="1"/>
  <c r="W549" i="1"/>
  <c r="AE549" i="1" s="1"/>
  <c r="W558" i="1"/>
  <c r="AE558" i="1" s="1"/>
  <c r="W566" i="1"/>
  <c r="AE566" i="1" s="1"/>
  <c r="W576" i="1"/>
  <c r="AE576" i="1" s="1"/>
  <c r="W584" i="1"/>
  <c r="AE584" i="1" s="1"/>
  <c r="W592" i="1"/>
  <c r="AE592" i="1" s="1"/>
  <c r="W602" i="1"/>
  <c r="AE602" i="1" s="1"/>
  <c r="W611" i="1"/>
  <c r="AE611" i="1" s="1"/>
  <c r="W621" i="1"/>
  <c r="AE621" i="1" s="1"/>
  <c r="W629" i="1"/>
  <c r="AE629" i="1" s="1"/>
  <c r="W639" i="1"/>
  <c r="W647" i="1"/>
  <c r="AE647" i="1" s="1"/>
  <c r="W655" i="1"/>
  <c r="AE655" i="1" s="1"/>
  <c r="W665" i="1"/>
  <c r="AE665" i="1" s="1"/>
  <c r="W675" i="1"/>
  <c r="W683" i="1"/>
  <c r="AE683" i="1" s="1"/>
  <c r="W691" i="1"/>
  <c r="AE691" i="1" s="1"/>
  <c r="W701" i="1"/>
  <c r="AE701" i="1" s="1"/>
  <c r="W710" i="1"/>
  <c r="AE710" i="1" s="1"/>
  <c r="W720" i="1"/>
  <c r="AE720" i="1" s="1"/>
  <c r="W728" i="1"/>
  <c r="AE728" i="1" s="1"/>
  <c r="W738" i="1"/>
  <c r="AE738" i="1" s="1"/>
  <c r="W746" i="1"/>
  <c r="AE746" i="1" s="1"/>
  <c r="W754" i="1"/>
  <c r="AE754" i="1" s="1"/>
  <c r="W763" i="1"/>
  <c r="AE763" i="1" s="1"/>
  <c r="W22" i="1"/>
  <c r="W30" i="1"/>
  <c r="W37" i="1"/>
  <c r="W45" i="1"/>
  <c r="AE45" i="1" s="1"/>
  <c r="W55" i="1"/>
  <c r="AE55" i="1" s="1"/>
  <c r="W63" i="1"/>
  <c r="AE63" i="1" s="1"/>
  <c r="W71" i="1"/>
  <c r="AE71" i="1" s="1"/>
  <c r="W81" i="1"/>
  <c r="AE81" i="1" s="1"/>
  <c r="W90" i="1"/>
  <c r="AE90" i="1" s="1"/>
  <c r="W98" i="1"/>
  <c r="AE98" i="1" s="1"/>
  <c r="W108" i="1"/>
  <c r="AE108" i="1" s="1"/>
  <c r="W117" i="1"/>
  <c r="AE117" i="1" s="1"/>
  <c r="W125" i="1"/>
  <c r="AE125" i="1" s="1"/>
  <c r="W134" i="1"/>
  <c r="AE134" i="1" s="1"/>
  <c r="W143" i="1"/>
  <c r="AE143" i="1" s="1"/>
  <c r="W151" i="1"/>
  <c r="AE151" i="1" s="1"/>
  <c r="W159" i="1"/>
  <c r="AE159" i="1" s="1"/>
  <c r="W168" i="1"/>
  <c r="AE168" i="1" s="1"/>
  <c r="W176" i="1"/>
  <c r="AE176" i="1" s="1"/>
  <c r="W185" i="1"/>
  <c r="AE185" i="1" s="1"/>
  <c r="W193" i="1"/>
  <c r="AE193" i="1" s="1"/>
  <c r="W202" i="1"/>
  <c r="AE202" i="1" s="1"/>
  <c r="W210" i="1"/>
  <c r="AE210" i="1" s="1"/>
  <c r="W219" i="1"/>
  <c r="AE219" i="1" s="1"/>
  <c r="W227" i="1"/>
  <c r="AE227" i="1" s="1"/>
  <c r="W235" i="1"/>
  <c r="AE235" i="1" s="1"/>
  <c r="W244" i="1"/>
  <c r="AE244" i="1" s="1"/>
  <c r="W252" i="1"/>
  <c r="AE252" i="1" s="1"/>
  <c r="W262" i="1"/>
  <c r="AE262" i="1" s="1"/>
  <c r="W270" i="1"/>
  <c r="AE270" i="1" s="1"/>
  <c r="W279" i="1"/>
  <c r="AE279" i="1" s="1"/>
  <c r="W287" i="1"/>
  <c r="AE287" i="1" s="1"/>
  <c r="W297" i="1"/>
  <c r="AE297" i="1" s="1"/>
  <c r="W305" i="1"/>
  <c r="AE305" i="1" s="1"/>
  <c r="W314" i="1"/>
  <c r="AE314" i="1" s="1"/>
  <c r="W325" i="1"/>
  <c r="AE325" i="1" s="1"/>
  <c r="W335" i="1"/>
  <c r="W343" i="1"/>
  <c r="AE343" i="1" s="1"/>
  <c r="W351" i="1"/>
  <c r="AE351" i="1" s="1"/>
  <c r="W361" i="1"/>
  <c r="AE361" i="1" s="1"/>
  <c r="W369" i="1"/>
  <c r="W377" i="1"/>
  <c r="W386" i="1"/>
  <c r="AE386" i="1" s="1"/>
  <c r="W394" i="1"/>
  <c r="AE394" i="1" s="1"/>
  <c r="W402" i="1"/>
  <c r="AE402" i="1" s="1"/>
  <c r="W411" i="1"/>
  <c r="AE411" i="1" s="1"/>
  <c r="W421" i="1"/>
  <c r="AE421" i="1" s="1"/>
  <c r="W429" i="1"/>
  <c r="AE429" i="1" s="1"/>
  <c r="W437" i="1"/>
  <c r="AE437" i="1" s="1"/>
  <c r="W446" i="1"/>
  <c r="AE446" i="1" s="1"/>
  <c r="W454" i="1"/>
  <c r="AE454" i="1" s="1"/>
  <c r="W462" i="1"/>
  <c r="AE462" i="1" s="1"/>
  <c r="W483" i="1"/>
  <c r="AE483" i="1" s="1"/>
  <c r="W491" i="1"/>
  <c r="AE491" i="1" s="1"/>
  <c r="W502" i="1"/>
  <c r="AE502" i="1" s="1"/>
  <c r="W510" i="1"/>
  <c r="W518" i="1"/>
  <c r="AE518" i="1" s="1"/>
  <c r="W526" i="1"/>
  <c r="AE526" i="1" s="1"/>
  <c r="W534" i="1"/>
  <c r="AE534" i="1" s="1"/>
  <c r="W542" i="1"/>
  <c r="AE542" i="1" s="1"/>
  <c r="W552" i="1"/>
  <c r="AE552" i="1" s="1"/>
  <c r="W560" i="1"/>
  <c r="AE560" i="1" s="1"/>
  <c r="W568" i="1"/>
  <c r="AE568" i="1" s="1"/>
  <c r="W578" i="1"/>
  <c r="AE578" i="1" s="1"/>
  <c r="W586" i="1"/>
  <c r="AE586" i="1" s="1"/>
  <c r="W596" i="1"/>
  <c r="AE596" i="1" s="1"/>
  <c r="W604" i="1"/>
  <c r="AE604" i="1" s="1"/>
  <c r="W613" i="1"/>
  <c r="AE613" i="1" s="1"/>
  <c r="W623" i="1"/>
  <c r="AE623" i="1" s="1"/>
  <c r="W631" i="1"/>
  <c r="AE631" i="1" s="1"/>
  <c r="W641" i="1"/>
  <c r="AE641" i="1" s="1"/>
  <c r="W649" i="1"/>
  <c r="AE649" i="1" s="1"/>
  <c r="W657" i="1"/>
  <c r="AE657" i="1" s="1"/>
  <c r="W667" i="1"/>
  <c r="AE667" i="1" s="1"/>
  <c r="W677" i="1"/>
  <c r="AE677" i="1" s="1"/>
  <c r="W685" i="1"/>
  <c r="AE685" i="1" s="1"/>
  <c r="W693" i="1"/>
  <c r="AE693" i="1" s="1"/>
  <c r="W703" i="1"/>
  <c r="AE703" i="1" s="1"/>
  <c r="W714" i="1"/>
  <c r="W722" i="1"/>
  <c r="AE722" i="1" s="1"/>
  <c r="W730" i="1"/>
  <c r="AE730" i="1" s="1"/>
  <c r="W740" i="1"/>
  <c r="AE740" i="1" s="1"/>
  <c r="W748" i="1"/>
  <c r="AE748" i="1" s="1"/>
  <c r="W756" i="1"/>
  <c r="AE756" i="1" s="1"/>
  <c r="W25" i="1"/>
  <c r="W33" i="1"/>
  <c r="W40" i="1"/>
  <c r="AE40" i="1" s="1"/>
  <c r="W48" i="1"/>
  <c r="AE48" i="1" s="1"/>
  <c r="W58" i="1"/>
  <c r="AE58" i="1" s="1"/>
  <c r="W66" i="1"/>
  <c r="AE66" i="1" s="1"/>
  <c r="W76" i="1"/>
  <c r="AE76" i="1" s="1"/>
  <c r="W85" i="1"/>
  <c r="AE85" i="1" s="1"/>
  <c r="W93" i="1"/>
  <c r="AE93" i="1" s="1"/>
  <c r="W101" i="1"/>
  <c r="AE101" i="1" s="1"/>
  <c r="W111" i="1"/>
  <c r="AE111" i="1" s="1"/>
  <c r="W120" i="1"/>
  <c r="AE120" i="1" s="1"/>
  <c r="W129" i="1"/>
  <c r="AE129" i="1" s="1"/>
  <c r="W137" i="1"/>
  <c r="AE137" i="1" s="1"/>
  <c r="W146" i="1"/>
  <c r="AE146" i="1" s="1"/>
  <c r="W154" i="1"/>
  <c r="AE154" i="1" s="1"/>
  <c r="W163" i="1"/>
  <c r="AE163" i="1" s="1"/>
  <c r="W171" i="1"/>
  <c r="AE171" i="1" s="1"/>
  <c r="W179" i="1"/>
  <c r="AE179" i="1" s="1"/>
  <c r="W188" i="1"/>
  <c r="AE188" i="1" s="1"/>
  <c r="W197" i="1"/>
  <c r="AE197" i="1" s="1"/>
  <c r="W205" i="1"/>
  <c r="AE205" i="1" s="1"/>
  <c r="W214" i="1"/>
  <c r="W222" i="1"/>
  <c r="AE222" i="1" s="1"/>
  <c r="W230" i="1"/>
  <c r="AE230" i="1" s="1"/>
  <c r="W239" i="1"/>
  <c r="W247" i="1"/>
  <c r="AE247" i="1" s="1"/>
  <c r="W256" i="1"/>
  <c r="AE256" i="1" s="1"/>
  <c r="W265" i="1"/>
  <c r="AE265" i="1" s="1"/>
  <c r="W274" i="1"/>
  <c r="W282" i="1"/>
  <c r="AE282" i="1" s="1"/>
  <c r="W291" i="1"/>
  <c r="AE291" i="1" s="1"/>
  <c r="W300" i="1"/>
  <c r="AE300" i="1" s="1"/>
  <c r="W308" i="1"/>
  <c r="AE308" i="1" s="1"/>
  <c r="W319" i="1"/>
  <c r="AE319" i="1" s="1"/>
  <c r="W328" i="1"/>
  <c r="AE328" i="1" s="1"/>
  <c r="W338" i="1"/>
  <c r="AE338" i="1" s="1"/>
  <c r="W346" i="1"/>
  <c r="AE346" i="1" s="1"/>
  <c r="W356" i="1"/>
  <c r="W364" i="1"/>
  <c r="W372" i="1"/>
  <c r="AE372" i="1" s="1"/>
  <c r="W381" i="1"/>
  <c r="AE381" i="1" s="1"/>
  <c r="W389" i="1"/>
  <c r="AE389" i="1" s="1"/>
  <c r="W397" i="1"/>
  <c r="AE397" i="1" s="1"/>
  <c r="W405" i="1"/>
  <c r="AE405" i="1" s="1"/>
  <c r="W415" i="1"/>
  <c r="AE415" i="1" s="1"/>
  <c r="W424" i="1"/>
  <c r="AE424" i="1" s="1"/>
  <c r="W432" i="1"/>
  <c r="AE432" i="1" s="1"/>
  <c r="W441" i="1"/>
  <c r="AE441" i="1" s="1"/>
  <c r="W449" i="1"/>
  <c r="AE449" i="1" s="1"/>
  <c r="W457" i="1"/>
  <c r="AE457" i="1" s="1"/>
  <c r="W465" i="1"/>
  <c r="AE465" i="1" s="1"/>
  <c r="W486" i="1"/>
  <c r="AE486" i="1" s="1"/>
  <c r="W494" i="1"/>
  <c r="AE494" i="1" s="1"/>
  <c r="W505" i="1"/>
  <c r="AE505" i="1" s="1"/>
  <c r="W513" i="1"/>
  <c r="AE513" i="1" s="1"/>
  <c r="W521" i="1"/>
  <c r="AE521" i="1" s="1"/>
  <c r="W529" i="1"/>
  <c r="AE529" i="1" s="1"/>
  <c r="W537" i="1"/>
  <c r="AE537" i="1" s="1"/>
  <c r="W545" i="1"/>
  <c r="AE545" i="1" s="1"/>
  <c r="W555" i="1"/>
  <c r="AE555" i="1" s="1"/>
  <c r="W563" i="1"/>
  <c r="AE563" i="1" s="1"/>
  <c r="W573" i="1"/>
  <c r="AE573" i="1" s="1"/>
  <c r="W581" i="1"/>
  <c r="AE581" i="1" s="1"/>
  <c r="W589" i="1"/>
  <c r="AE589" i="1" s="1"/>
  <c r="W599" i="1"/>
  <c r="AE599" i="1" s="1"/>
  <c r="W607" i="1"/>
  <c r="AE607" i="1" s="1"/>
  <c r="W618" i="1"/>
  <c r="AE618" i="1" s="1"/>
  <c r="W626" i="1"/>
  <c r="AE626" i="1" s="1"/>
  <c r="W634" i="1"/>
  <c r="AE634" i="1" s="1"/>
  <c r="W644" i="1"/>
  <c r="AE644" i="1" s="1"/>
  <c r="W652" i="1"/>
  <c r="AE652" i="1" s="1"/>
  <c r="W662" i="1"/>
  <c r="AE662" i="1" s="1"/>
  <c r="W670" i="1"/>
  <c r="W680" i="1"/>
  <c r="AE680" i="1" s="1"/>
  <c r="W688" i="1"/>
  <c r="AE688" i="1" s="1"/>
  <c r="W698" i="1"/>
  <c r="AE698" i="1" s="1"/>
  <c r="W706" i="1"/>
  <c r="AE706" i="1" s="1"/>
  <c r="W717" i="1"/>
  <c r="AE717" i="1" s="1"/>
  <c r="W725" i="1"/>
  <c r="AE725" i="1" s="1"/>
  <c r="W733" i="1"/>
  <c r="AE733" i="1" s="1"/>
  <c r="W743" i="1"/>
  <c r="AE743" i="1" s="1"/>
  <c r="W751" i="1"/>
  <c r="AE751" i="1" s="1"/>
  <c r="W760" i="1"/>
  <c r="AE760" i="1" s="1"/>
  <c r="W768" i="1"/>
  <c r="AE768" i="1" s="1"/>
  <c r="W17" i="1"/>
  <c r="W54" i="1"/>
  <c r="AE54" i="1" s="1"/>
  <c r="W70" i="1"/>
  <c r="AE70" i="1" s="1"/>
  <c r="W89" i="1"/>
  <c r="AE89" i="1" s="1"/>
  <c r="W107" i="1"/>
  <c r="AE107" i="1" s="1"/>
  <c r="W23" i="1"/>
  <c r="W38" i="1"/>
  <c r="AE38" i="1" s="1"/>
  <c r="W56" i="1"/>
  <c r="AE56" i="1" s="1"/>
  <c r="W74" i="1"/>
  <c r="W91" i="1"/>
  <c r="AE91" i="1" s="1"/>
  <c r="W109" i="1"/>
  <c r="AE109" i="1" s="1"/>
  <c r="W126" i="1"/>
  <c r="AE126" i="1" s="1"/>
  <c r="W144" i="1"/>
  <c r="AE144" i="1" s="1"/>
  <c r="W161" i="1"/>
  <c r="W177" i="1"/>
  <c r="AE177" i="1" s="1"/>
  <c r="W195" i="1"/>
  <c r="W211" i="1"/>
  <c r="AE211" i="1" s="1"/>
  <c r="W228" i="1"/>
  <c r="AE228" i="1" s="1"/>
  <c r="W245" i="1"/>
  <c r="AE245" i="1" s="1"/>
  <c r="W263" i="1"/>
  <c r="AE263" i="1" s="1"/>
  <c r="W280" i="1"/>
  <c r="AE280" i="1" s="1"/>
  <c r="W298" i="1"/>
  <c r="AE298" i="1" s="1"/>
  <c r="W317" i="1"/>
  <c r="W336" i="1"/>
  <c r="AE336" i="1" s="1"/>
  <c r="W352" i="1"/>
  <c r="AE352" i="1" s="1"/>
  <c r="W370" i="1"/>
  <c r="AE370" i="1" s="1"/>
  <c r="W387" i="1"/>
  <c r="AE387" i="1" s="1"/>
  <c r="W403" i="1"/>
  <c r="AE403" i="1" s="1"/>
  <c r="W422" i="1"/>
  <c r="AE422" i="1" s="1"/>
  <c r="W438" i="1"/>
  <c r="AE438" i="1" s="1"/>
  <c r="W455" i="1"/>
  <c r="AE455" i="1" s="1"/>
  <c r="W484" i="1"/>
  <c r="AE484" i="1" s="1"/>
  <c r="W503" i="1"/>
  <c r="AE503" i="1" s="1"/>
  <c r="W519" i="1"/>
  <c r="AE519" i="1" s="1"/>
  <c r="W535" i="1"/>
  <c r="AE535" i="1" s="1"/>
  <c r="W553" i="1"/>
  <c r="AE553" i="1" s="1"/>
  <c r="W569" i="1"/>
  <c r="AE569" i="1" s="1"/>
  <c r="W587" i="1"/>
  <c r="AE587" i="1" s="1"/>
  <c r="W605" i="1"/>
  <c r="AE605" i="1" s="1"/>
  <c r="W624" i="1"/>
  <c r="AE624" i="1" s="1"/>
  <c r="W642" i="1"/>
  <c r="AE642" i="1" s="1"/>
  <c r="W658" i="1"/>
  <c r="AE658" i="1" s="1"/>
  <c r="W678" i="1"/>
  <c r="AE678" i="1" s="1"/>
  <c r="W696" i="1"/>
  <c r="W715" i="1"/>
  <c r="AE715" i="1" s="1"/>
  <c r="W731" i="1"/>
  <c r="AE731" i="1" s="1"/>
  <c r="W749" i="1"/>
  <c r="AE749" i="1" s="1"/>
  <c r="W765" i="1"/>
  <c r="AE765" i="1" s="1"/>
  <c r="W774" i="1"/>
  <c r="AE774" i="1" s="1"/>
  <c r="W782" i="1"/>
  <c r="AE782" i="1" s="1"/>
  <c r="W791" i="1"/>
  <c r="AE791" i="1" s="1"/>
  <c r="W800" i="1"/>
  <c r="AE800" i="1" s="1"/>
  <c r="W24" i="1"/>
  <c r="W39" i="1"/>
  <c r="AE39" i="1" s="1"/>
  <c r="W57" i="1"/>
  <c r="W75" i="1"/>
  <c r="AE75" i="1" s="1"/>
  <c r="W92" i="1"/>
  <c r="AE92" i="1" s="1"/>
  <c r="W110" i="1"/>
  <c r="AE110" i="1" s="1"/>
  <c r="W128" i="1"/>
  <c r="W145" i="1"/>
  <c r="AE145" i="1" s="1"/>
  <c r="W162" i="1"/>
  <c r="AE162" i="1" s="1"/>
  <c r="W178" i="1"/>
  <c r="AE178" i="1" s="1"/>
  <c r="W196" i="1"/>
  <c r="AE196" i="1" s="1"/>
  <c r="W212" i="1"/>
  <c r="AE212" i="1" s="1"/>
  <c r="W229" i="1"/>
  <c r="AE229" i="1" s="1"/>
  <c r="W246" i="1"/>
  <c r="AE246" i="1" s="1"/>
  <c r="W264" i="1"/>
  <c r="AE264" i="1" s="1"/>
  <c r="W281" i="1"/>
  <c r="AE281" i="1" s="1"/>
  <c r="W299" i="1"/>
  <c r="AE299" i="1" s="1"/>
  <c r="W318" i="1"/>
  <c r="AE318" i="1" s="1"/>
  <c r="W337" i="1"/>
  <c r="AE337" i="1" s="1"/>
  <c r="W353" i="1"/>
  <c r="AE353" i="1" s="1"/>
  <c r="W371" i="1"/>
  <c r="AE371" i="1" s="1"/>
  <c r="W388" i="1"/>
  <c r="AE388" i="1" s="1"/>
  <c r="W404" i="1"/>
  <c r="AE404" i="1" s="1"/>
  <c r="W423" i="1"/>
  <c r="AE423" i="1" s="1"/>
  <c r="W440" i="1"/>
  <c r="W456" i="1"/>
  <c r="AE456" i="1" s="1"/>
  <c r="W485" i="1"/>
  <c r="AE485" i="1" s="1"/>
  <c r="W504" i="1"/>
  <c r="AE504" i="1" s="1"/>
  <c r="W520" i="1"/>
  <c r="AE520" i="1" s="1"/>
  <c r="W536" i="1"/>
  <c r="AE536" i="1" s="1"/>
  <c r="W554" i="1"/>
  <c r="AE554" i="1" s="1"/>
  <c r="W572" i="1"/>
  <c r="W588" i="1"/>
  <c r="AE588" i="1" s="1"/>
  <c r="W606" i="1"/>
  <c r="AE606" i="1" s="1"/>
  <c r="W625" i="1"/>
  <c r="AE625" i="1" s="1"/>
  <c r="W643" i="1"/>
  <c r="AE643" i="1" s="1"/>
  <c r="W661" i="1"/>
  <c r="W679" i="1"/>
  <c r="AE679" i="1" s="1"/>
  <c r="W697" i="1"/>
  <c r="AE697" i="1" s="1"/>
  <c r="W716" i="1"/>
  <c r="AE716" i="1" s="1"/>
  <c r="W732" i="1"/>
  <c r="AE732" i="1" s="1"/>
  <c r="W750" i="1"/>
  <c r="AE750" i="1" s="1"/>
  <c r="W766" i="1"/>
  <c r="AE766" i="1" s="1"/>
  <c r="W775" i="1"/>
  <c r="AE775" i="1" s="1"/>
  <c r="W783" i="1"/>
  <c r="AE783" i="1" s="1"/>
  <c r="W792" i="1"/>
  <c r="AE792" i="1" s="1"/>
  <c r="W801" i="1"/>
  <c r="AE801" i="1" s="1"/>
  <c r="W809" i="1"/>
  <c r="AE809" i="1" s="1"/>
  <c r="W819" i="1"/>
  <c r="AE819" i="1" s="1"/>
  <c r="W827" i="1"/>
  <c r="AE827" i="1" s="1"/>
  <c r="W836" i="1"/>
  <c r="AE836" i="1" s="1"/>
  <c r="W845" i="1"/>
  <c r="W853" i="1"/>
  <c r="AE853" i="1" s="1"/>
  <c r="W861" i="1"/>
  <c r="AE861" i="1" s="1"/>
  <c r="W871" i="1"/>
  <c r="AE871" i="1" s="1"/>
  <c r="W879" i="1"/>
  <c r="AE879" i="1" s="1"/>
  <c r="W887" i="1"/>
  <c r="AE887" i="1" s="1"/>
  <c r="W896" i="1"/>
  <c r="AE896" i="1" s="1"/>
  <c r="W904" i="1"/>
  <c r="AE904" i="1" s="1"/>
  <c r="W912" i="1"/>
  <c r="AE912" i="1" s="1"/>
  <c r="W922" i="1"/>
  <c r="W930" i="1"/>
  <c r="AE930" i="1" s="1"/>
  <c r="W941" i="1"/>
  <c r="AE941" i="1" s="1"/>
  <c r="W949" i="1"/>
  <c r="AE949" i="1" s="1"/>
  <c r="W957" i="1"/>
  <c r="AE957" i="1" s="1"/>
  <c r="W967" i="1"/>
  <c r="AE967" i="1" s="1"/>
  <c r="W975" i="1"/>
  <c r="AE975" i="1" s="1"/>
  <c r="W985" i="1"/>
  <c r="AE985" i="1" s="1"/>
  <c r="W995" i="1"/>
  <c r="W1003" i="1"/>
  <c r="AE1003" i="1" s="1"/>
  <c r="W1013" i="1"/>
  <c r="AE1013" i="1" s="1"/>
  <c r="W1021" i="1"/>
  <c r="AE1021" i="1" s="1"/>
  <c r="W1029" i="1"/>
  <c r="AE1029" i="1" s="1"/>
  <c r="W1039" i="1"/>
  <c r="AE1039" i="1" s="1"/>
  <c r="W1047" i="1"/>
  <c r="AE1047" i="1" s="1"/>
  <c r="W1055" i="1"/>
  <c r="AE1055" i="1" s="1"/>
  <c r="W1064" i="1"/>
  <c r="AE1064" i="1" s="1"/>
  <c r="W1072" i="1"/>
  <c r="AE1072" i="1" s="1"/>
  <c r="W1080" i="1"/>
  <c r="AE1080" i="1" s="1"/>
  <c r="W1089" i="1"/>
  <c r="AE1089" i="1" s="1"/>
  <c r="W1098" i="1"/>
  <c r="AE1098" i="1" s="1"/>
  <c r="W1106" i="1"/>
  <c r="AE1106" i="1" s="1"/>
  <c r="W1116" i="1"/>
  <c r="AE1116" i="1" s="1"/>
  <c r="W1124" i="1"/>
  <c r="AE1124" i="1" s="1"/>
  <c r="W1132" i="1"/>
  <c r="AE1132" i="1" s="1"/>
  <c r="W26" i="1"/>
  <c r="W41" i="1"/>
  <c r="AE41" i="1" s="1"/>
  <c r="W59" i="1"/>
  <c r="AE59" i="1" s="1"/>
  <c r="W77" i="1"/>
  <c r="AE77" i="1" s="1"/>
  <c r="W94" i="1"/>
  <c r="AE94" i="1" s="1"/>
  <c r="W112" i="1"/>
  <c r="AE112" i="1" s="1"/>
  <c r="W130" i="1"/>
  <c r="AE130" i="1" s="1"/>
  <c r="W147" i="1"/>
  <c r="AE147" i="1" s="1"/>
  <c r="W164" i="1"/>
  <c r="AE164" i="1" s="1"/>
  <c r="W180" i="1"/>
  <c r="AE180" i="1" s="1"/>
  <c r="W198" i="1"/>
  <c r="AE198" i="1" s="1"/>
  <c r="W215" i="1"/>
  <c r="AE215" i="1" s="1"/>
  <c r="W231" i="1"/>
  <c r="AE231" i="1" s="1"/>
  <c r="W248" i="1"/>
  <c r="AE248" i="1" s="1"/>
  <c r="W266" i="1"/>
  <c r="AE266" i="1" s="1"/>
  <c r="W283" i="1"/>
  <c r="AE283" i="1" s="1"/>
  <c r="W301" i="1"/>
  <c r="AE301" i="1" s="1"/>
  <c r="W321" i="1"/>
  <c r="W339" i="1"/>
  <c r="AE339" i="1" s="1"/>
  <c r="W357" i="1"/>
  <c r="AE357" i="1" s="1"/>
  <c r="W373" i="1"/>
  <c r="W390" i="1"/>
  <c r="AE390" i="1" s="1"/>
  <c r="W406" i="1"/>
  <c r="AE406" i="1" s="1"/>
  <c r="W425" i="1"/>
  <c r="W442" i="1"/>
  <c r="AE442" i="1" s="1"/>
  <c r="W458" i="1"/>
  <c r="AE458" i="1" s="1"/>
  <c r="W487" i="1"/>
  <c r="AE487" i="1" s="1"/>
  <c r="W506" i="1"/>
  <c r="AE506" i="1" s="1"/>
  <c r="W522" i="1"/>
  <c r="W538" i="1"/>
  <c r="AE538" i="1" s="1"/>
  <c r="W556" i="1"/>
  <c r="AE556" i="1" s="1"/>
  <c r="W574" i="1"/>
  <c r="AE574" i="1" s="1"/>
  <c r="W590" i="1"/>
  <c r="AE590" i="1" s="1"/>
  <c r="W608" i="1"/>
  <c r="AE608" i="1" s="1"/>
  <c r="W627" i="1"/>
  <c r="AE627" i="1" s="1"/>
  <c r="W645" i="1"/>
  <c r="AE645" i="1" s="1"/>
  <c r="W663" i="1"/>
  <c r="AE663" i="1" s="1"/>
  <c r="W681" i="1"/>
  <c r="AE681" i="1" s="1"/>
  <c r="W699" i="1"/>
  <c r="AE699" i="1" s="1"/>
  <c r="W718" i="1"/>
  <c r="AE718" i="1" s="1"/>
  <c r="W734" i="1"/>
  <c r="AE734" i="1" s="1"/>
  <c r="W752" i="1"/>
  <c r="W767" i="1"/>
  <c r="AE767" i="1" s="1"/>
  <c r="W776" i="1"/>
  <c r="AE776" i="1" s="1"/>
  <c r="W785" i="1"/>
  <c r="AE785" i="1" s="1"/>
  <c r="W793" i="1"/>
  <c r="AE793" i="1" s="1"/>
  <c r="W802" i="1"/>
  <c r="AE802" i="1" s="1"/>
  <c r="W810" i="1"/>
  <c r="AE810" i="1" s="1"/>
  <c r="W820" i="1"/>
  <c r="AE820" i="1" s="1"/>
  <c r="W828" i="1"/>
  <c r="W837" i="1"/>
  <c r="AE837" i="1" s="1"/>
  <c r="W846" i="1"/>
  <c r="AE846" i="1" s="1"/>
  <c r="W854" i="1"/>
  <c r="AE854" i="1" s="1"/>
  <c r="W862" i="1"/>
  <c r="AE862" i="1" s="1"/>
  <c r="W872" i="1"/>
  <c r="AE872" i="1" s="1"/>
  <c r="W880" i="1"/>
  <c r="AE880" i="1" s="1"/>
  <c r="W889" i="1"/>
  <c r="AE889" i="1" s="1"/>
  <c r="W897" i="1"/>
  <c r="AE897" i="1" s="1"/>
  <c r="W905" i="1"/>
  <c r="AE905" i="1" s="1"/>
  <c r="W913" i="1"/>
  <c r="W923" i="1"/>
  <c r="AE923" i="1" s="1"/>
  <c r="W931" i="1"/>
  <c r="AE931" i="1" s="1"/>
  <c r="W942" i="1"/>
  <c r="AE942" i="1" s="1"/>
  <c r="W950" i="1"/>
  <c r="AE950" i="1" s="1"/>
  <c r="W958" i="1"/>
  <c r="AE958" i="1" s="1"/>
  <c r="W968" i="1"/>
  <c r="AE968" i="1" s="1"/>
  <c r="W976" i="1"/>
  <c r="AE976" i="1" s="1"/>
  <c r="W986" i="1"/>
  <c r="AE986" i="1" s="1"/>
  <c r="W996" i="1"/>
  <c r="AE996" i="1" s="1"/>
  <c r="W1004" i="1"/>
  <c r="AE1004" i="1" s="1"/>
  <c r="W1014" i="1"/>
  <c r="AE1014" i="1" s="1"/>
  <c r="W1022" i="1"/>
  <c r="AE1022" i="1" s="1"/>
  <c r="W1030" i="1"/>
  <c r="AE1030" i="1" s="1"/>
  <c r="W1040" i="1"/>
  <c r="AE1040" i="1" s="1"/>
  <c r="W1048" i="1"/>
  <c r="AE1048" i="1" s="1"/>
  <c r="W1057" i="1"/>
  <c r="AE1057" i="1" s="1"/>
  <c r="W1065" i="1"/>
  <c r="AE1065" i="1" s="1"/>
  <c r="W1073" i="1"/>
  <c r="AE1073" i="1" s="1"/>
  <c r="W29" i="1"/>
  <c r="W44" i="1"/>
  <c r="AE44" i="1" s="1"/>
  <c r="W62" i="1"/>
  <c r="AE62" i="1" s="1"/>
  <c r="W80" i="1"/>
  <c r="AE80" i="1" s="1"/>
  <c r="W97" i="1"/>
  <c r="AE97" i="1" s="1"/>
  <c r="W116" i="1"/>
  <c r="AE116" i="1" s="1"/>
  <c r="W133" i="1"/>
  <c r="AE133" i="1" s="1"/>
  <c r="W150" i="1"/>
  <c r="AE150" i="1" s="1"/>
  <c r="W167" i="1"/>
  <c r="AE167" i="1" s="1"/>
  <c r="W184" i="1"/>
  <c r="AE184" i="1" s="1"/>
  <c r="W201" i="1"/>
  <c r="AE201" i="1" s="1"/>
  <c r="W218" i="1"/>
  <c r="AE218" i="1" s="1"/>
  <c r="W234" i="1"/>
  <c r="AE234" i="1" s="1"/>
  <c r="W251" i="1"/>
  <c r="AE251" i="1" s="1"/>
  <c r="W269" i="1"/>
  <c r="AE269" i="1" s="1"/>
  <c r="W286" i="1"/>
  <c r="AE286" i="1" s="1"/>
  <c r="W304" i="1"/>
  <c r="AE304" i="1" s="1"/>
  <c r="W324" i="1"/>
  <c r="AE324" i="1" s="1"/>
  <c r="W342" i="1"/>
  <c r="AE342" i="1" s="1"/>
  <c r="W360" i="1"/>
  <c r="AE360" i="1" s="1"/>
  <c r="W376" i="1"/>
  <c r="AE376" i="1" s="1"/>
  <c r="W393" i="1"/>
  <c r="AE393" i="1" s="1"/>
  <c r="W410" i="1"/>
  <c r="AE410" i="1" s="1"/>
  <c r="W428" i="1"/>
  <c r="AE428" i="1" s="1"/>
  <c r="W445" i="1"/>
  <c r="AE445" i="1" s="1"/>
  <c r="W461" i="1"/>
  <c r="AE461" i="1" s="1"/>
  <c r="W490" i="1"/>
  <c r="AE490" i="1" s="1"/>
  <c r="W509" i="1"/>
  <c r="AE509" i="1" s="1"/>
  <c r="W525" i="1"/>
  <c r="AE525" i="1" s="1"/>
  <c r="W541" i="1"/>
  <c r="AE541" i="1" s="1"/>
  <c r="W559" i="1"/>
  <c r="AE559" i="1" s="1"/>
  <c r="W577" i="1"/>
  <c r="AE577" i="1" s="1"/>
  <c r="W595" i="1"/>
  <c r="W612" i="1"/>
  <c r="AE612" i="1" s="1"/>
  <c r="W630" i="1"/>
  <c r="AE630" i="1" s="1"/>
  <c r="W648" i="1"/>
  <c r="AE648" i="1" s="1"/>
  <c r="W666" i="1"/>
  <c r="AE666" i="1" s="1"/>
  <c r="W684" i="1"/>
  <c r="AE684" i="1" s="1"/>
  <c r="W702" i="1"/>
  <c r="AE702" i="1" s="1"/>
  <c r="W721" i="1"/>
  <c r="AE721" i="1" s="1"/>
  <c r="W739" i="1"/>
  <c r="AE739" i="1" s="1"/>
  <c r="W755" i="1"/>
  <c r="AE755" i="1" s="1"/>
  <c r="W769" i="1"/>
  <c r="AE769" i="1" s="1"/>
  <c r="W777" i="1"/>
  <c r="AE777" i="1" s="1"/>
  <c r="W786" i="1"/>
  <c r="AE786" i="1" s="1"/>
  <c r="W795" i="1"/>
  <c r="W31" i="1"/>
  <c r="AE31" i="1" s="1"/>
  <c r="W46" i="1"/>
  <c r="AE46" i="1" s="1"/>
  <c r="W64" i="1"/>
  <c r="AE64" i="1" s="1"/>
  <c r="W83" i="1"/>
  <c r="W99" i="1"/>
  <c r="AE99" i="1" s="1"/>
  <c r="W118" i="1"/>
  <c r="AE118" i="1" s="1"/>
  <c r="W135" i="1"/>
  <c r="AE135" i="1" s="1"/>
  <c r="W152" i="1"/>
  <c r="AE152" i="1" s="1"/>
  <c r="W169" i="1"/>
  <c r="AE169" i="1" s="1"/>
  <c r="W186" i="1"/>
  <c r="AE186" i="1" s="1"/>
  <c r="W203" i="1"/>
  <c r="AE203" i="1" s="1"/>
  <c r="W220" i="1"/>
  <c r="AE220" i="1" s="1"/>
  <c r="W236" i="1"/>
  <c r="AE236" i="1" s="1"/>
  <c r="W253" i="1"/>
  <c r="AE253" i="1" s="1"/>
  <c r="W271" i="1"/>
  <c r="AE271" i="1" s="1"/>
  <c r="W288" i="1"/>
  <c r="W306" i="1"/>
  <c r="AE306" i="1" s="1"/>
  <c r="W326" i="1"/>
  <c r="AE326" i="1" s="1"/>
  <c r="W344" i="1"/>
  <c r="AE344" i="1" s="1"/>
  <c r="W362" i="1"/>
  <c r="AE362" i="1" s="1"/>
  <c r="W378" i="1"/>
  <c r="AE378" i="1" s="1"/>
  <c r="W395" i="1"/>
  <c r="AE395" i="1" s="1"/>
  <c r="W413" i="1"/>
  <c r="W430" i="1"/>
  <c r="AE430" i="1" s="1"/>
  <c r="W447" i="1"/>
  <c r="AE447" i="1" s="1"/>
  <c r="W463" i="1"/>
  <c r="AE463" i="1" s="1"/>
  <c r="W492" i="1"/>
  <c r="AE492" i="1" s="1"/>
  <c r="W511" i="1"/>
  <c r="AE511" i="1" s="1"/>
  <c r="W527" i="1"/>
  <c r="AE527" i="1" s="1"/>
  <c r="W543" i="1"/>
  <c r="AE543" i="1" s="1"/>
  <c r="W561" i="1"/>
  <c r="AE561" i="1" s="1"/>
  <c r="W579" i="1"/>
  <c r="AE579" i="1" s="1"/>
  <c r="W597" i="1"/>
  <c r="AE597" i="1" s="1"/>
  <c r="W614" i="1"/>
  <c r="AE614" i="1" s="1"/>
  <c r="W632" i="1"/>
  <c r="AE632" i="1" s="1"/>
  <c r="W650" i="1"/>
  <c r="AE650" i="1" s="1"/>
  <c r="W668" i="1"/>
  <c r="AE668" i="1" s="1"/>
  <c r="W686" i="1"/>
  <c r="AE686" i="1" s="1"/>
  <c r="W704" i="1"/>
  <c r="AE704" i="1" s="1"/>
  <c r="W32" i="1"/>
  <c r="W47" i="1"/>
  <c r="AE47" i="1" s="1"/>
  <c r="W65" i="1"/>
  <c r="AE65" i="1" s="1"/>
  <c r="W84" i="1"/>
  <c r="AE84" i="1" s="1"/>
  <c r="W100" i="1"/>
  <c r="AE100" i="1" s="1"/>
  <c r="W119" i="1"/>
  <c r="AE119" i="1" s="1"/>
  <c r="W136" i="1"/>
  <c r="AE136" i="1" s="1"/>
  <c r="W153" i="1"/>
  <c r="AE153" i="1" s="1"/>
  <c r="W170" i="1"/>
  <c r="AE170" i="1" s="1"/>
  <c r="W187" i="1"/>
  <c r="AE187" i="1" s="1"/>
  <c r="W204" i="1"/>
  <c r="AE204" i="1" s="1"/>
  <c r="W221" i="1"/>
  <c r="AE221" i="1" s="1"/>
  <c r="W237" i="1"/>
  <c r="AE237" i="1" s="1"/>
  <c r="W255" i="1"/>
  <c r="AE255" i="1" s="1"/>
  <c r="W272" i="1"/>
  <c r="AE272" i="1" s="1"/>
  <c r="W290" i="1"/>
  <c r="AE290" i="1" s="1"/>
  <c r="W307" i="1"/>
  <c r="AE307" i="1" s="1"/>
  <c r="W327" i="1"/>
  <c r="AE327" i="1" s="1"/>
  <c r="W345" i="1"/>
  <c r="AE345" i="1" s="1"/>
  <c r="W363" i="1"/>
  <c r="AE363" i="1" s="1"/>
  <c r="W380" i="1"/>
  <c r="W396" i="1"/>
  <c r="AE396" i="1" s="1"/>
  <c r="W414" i="1"/>
  <c r="AE414" i="1" s="1"/>
  <c r="W431" i="1"/>
  <c r="AE431" i="1" s="1"/>
  <c r="W448" i="1"/>
  <c r="AE448" i="1" s="1"/>
  <c r="W464" i="1"/>
  <c r="AE464" i="1" s="1"/>
  <c r="W493" i="1"/>
  <c r="AE493" i="1" s="1"/>
  <c r="W512" i="1"/>
  <c r="W528" i="1"/>
  <c r="AE528" i="1" s="1"/>
  <c r="W544" i="1"/>
  <c r="AE544" i="1" s="1"/>
  <c r="W562" i="1"/>
  <c r="AE562" i="1" s="1"/>
  <c r="W580" i="1"/>
  <c r="AE580" i="1" s="1"/>
  <c r="W598" i="1"/>
  <c r="AE598" i="1" s="1"/>
  <c r="W617" i="1"/>
  <c r="W633" i="1"/>
  <c r="AE633" i="1" s="1"/>
  <c r="W651" i="1"/>
  <c r="AE651" i="1" s="1"/>
  <c r="W669" i="1"/>
  <c r="AE669" i="1" s="1"/>
  <c r="W687" i="1"/>
  <c r="AE687" i="1" s="1"/>
  <c r="W705" i="1"/>
  <c r="AE705" i="1" s="1"/>
  <c r="W724" i="1"/>
  <c r="AE724" i="1" s="1"/>
  <c r="W742" i="1"/>
  <c r="AE742" i="1" s="1"/>
  <c r="W759" i="1"/>
  <c r="AE759" i="1" s="1"/>
  <c r="W771" i="1"/>
  <c r="AE771" i="1" s="1"/>
  <c r="W779" i="1"/>
  <c r="AE779" i="1" s="1"/>
  <c r="W788" i="1"/>
  <c r="AE788" i="1" s="1"/>
  <c r="W797" i="1"/>
  <c r="AE797" i="1" s="1"/>
  <c r="W805" i="1"/>
  <c r="AE805" i="1" s="1"/>
  <c r="W813" i="1"/>
  <c r="AE813" i="1" s="1"/>
  <c r="W823" i="1"/>
  <c r="AE823" i="1" s="1"/>
  <c r="W832" i="1"/>
  <c r="AE832" i="1" s="1"/>
  <c r="W840" i="1"/>
  <c r="AE840" i="1" s="1"/>
  <c r="W849" i="1"/>
  <c r="AE849" i="1" s="1"/>
  <c r="W34" i="1"/>
  <c r="W142" i="1"/>
  <c r="AE142" i="1" s="1"/>
  <c r="W209" i="1"/>
  <c r="AE209" i="1" s="1"/>
  <c r="W278" i="1"/>
  <c r="AE278" i="1" s="1"/>
  <c r="W350" i="1"/>
  <c r="AE350" i="1" s="1"/>
  <c r="W420" i="1"/>
  <c r="AE420" i="1" s="1"/>
  <c r="W501" i="1"/>
  <c r="W567" i="1"/>
  <c r="AE567" i="1" s="1"/>
  <c r="W640" i="1"/>
  <c r="AE640" i="1" s="1"/>
  <c r="W711" i="1"/>
  <c r="AE711" i="1" s="1"/>
  <c r="W761" i="1"/>
  <c r="AE761" i="1" s="1"/>
  <c r="W787" i="1"/>
  <c r="AE787" i="1" s="1"/>
  <c r="W806" i="1"/>
  <c r="AE806" i="1" s="1"/>
  <c r="W821" i="1"/>
  <c r="AE821" i="1" s="1"/>
  <c r="W834" i="1"/>
  <c r="AE834" i="1" s="1"/>
  <c r="W848" i="1"/>
  <c r="AE848" i="1" s="1"/>
  <c r="W859" i="1"/>
  <c r="AE859" i="1" s="1"/>
  <c r="W873" i="1"/>
  <c r="AE873" i="1" s="1"/>
  <c r="W883" i="1"/>
  <c r="AE883" i="1" s="1"/>
  <c r="W894" i="1"/>
  <c r="AE894" i="1" s="1"/>
  <c r="W906" i="1"/>
  <c r="AE906" i="1" s="1"/>
  <c r="W917" i="1"/>
  <c r="AE917" i="1" s="1"/>
  <c r="W928" i="1"/>
  <c r="AE928" i="1" s="1"/>
  <c r="W943" i="1"/>
  <c r="AE943" i="1" s="1"/>
  <c r="W953" i="1"/>
  <c r="AE953" i="1" s="1"/>
  <c r="W965" i="1"/>
  <c r="AE965" i="1" s="1"/>
  <c r="W977" i="1"/>
  <c r="AE977" i="1" s="1"/>
  <c r="W989" i="1"/>
  <c r="AE989" i="1" s="1"/>
  <c r="W1001" i="1"/>
  <c r="AE1001" i="1" s="1"/>
  <c r="W1015" i="1"/>
  <c r="AE1015" i="1" s="1"/>
  <c r="W1025" i="1"/>
  <c r="AE1025" i="1" s="1"/>
  <c r="W1037" i="1"/>
  <c r="AE1037" i="1" s="1"/>
  <c r="W1049" i="1"/>
  <c r="AE1049" i="1" s="1"/>
  <c r="W1060" i="1"/>
  <c r="AE1060" i="1" s="1"/>
  <c r="W1070" i="1"/>
  <c r="AE1070" i="1" s="1"/>
  <c r="W1082" i="1"/>
  <c r="AE1082" i="1" s="1"/>
  <c r="W1091" i="1"/>
  <c r="AE1091" i="1" s="1"/>
  <c r="W1101" i="1"/>
  <c r="AE1101" i="1" s="1"/>
  <c r="W1112" i="1"/>
  <c r="W1121" i="1"/>
  <c r="AE1121" i="1" s="1"/>
  <c r="W1130" i="1"/>
  <c r="AE1130" i="1" s="1"/>
  <c r="W1140" i="1"/>
  <c r="AE1140" i="1" s="1"/>
  <c r="W1148" i="1"/>
  <c r="AE1148" i="1" s="1"/>
  <c r="W1156" i="1"/>
  <c r="AE1156" i="1" s="1"/>
  <c r="W1165" i="1"/>
  <c r="AE1165" i="1" s="1"/>
  <c r="W1174" i="1"/>
  <c r="AE1174" i="1" s="1"/>
  <c r="W1183" i="1"/>
  <c r="AE1183" i="1" s="1"/>
  <c r="W1191" i="1"/>
  <c r="AE1191" i="1" s="1"/>
  <c r="W1199" i="1"/>
  <c r="AE1199" i="1" s="1"/>
  <c r="W1207" i="1"/>
  <c r="AE1207" i="1" s="1"/>
  <c r="W1215" i="1"/>
  <c r="AE1215" i="1" s="1"/>
  <c r="W1223" i="1"/>
  <c r="AE1223" i="1" s="1"/>
  <c r="W1233" i="1"/>
  <c r="AE1233" i="1" s="1"/>
  <c r="W1243" i="1"/>
  <c r="W1254" i="1"/>
  <c r="W1262" i="1"/>
  <c r="AE1262" i="1" s="1"/>
  <c r="W1270" i="1"/>
  <c r="AE1270" i="1" s="1"/>
  <c r="W1283" i="1"/>
  <c r="AE1283" i="1" s="1"/>
  <c r="W1291" i="1"/>
  <c r="AE1291" i="1" s="1"/>
  <c r="W1301" i="1"/>
  <c r="AE1301" i="1" s="1"/>
  <c r="W1309" i="1"/>
  <c r="AE1309" i="1" s="1"/>
  <c r="W1320" i="1"/>
  <c r="AE1320" i="1" s="1"/>
  <c r="W1328" i="1"/>
  <c r="AE1328" i="1" s="1"/>
  <c r="W1337" i="1"/>
  <c r="AE1337" i="1" s="1"/>
  <c r="W1346" i="1"/>
  <c r="W1354" i="1"/>
  <c r="AE1354" i="1" s="1"/>
  <c r="W1363" i="1"/>
  <c r="AE1363" i="1" s="1"/>
  <c r="W1371" i="1"/>
  <c r="AE1371" i="1" s="1"/>
  <c r="W1380" i="1"/>
  <c r="AE1380" i="1" s="1"/>
  <c r="W1389" i="1"/>
  <c r="AE1389" i="1" s="1"/>
  <c r="W1397" i="1"/>
  <c r="AE1397" i="1" s="1"/>
  <c r="W1406" i="1"/>
  <c r="AE1406" i="1" s="1"/>
  <c r="W1414" i="1"/>
  <c r="AE1414" i="1" s="1"/>
  <c r="W1423" i="1"/>
  <c r="AE1423" i="1" s="1"/>
  <c r="W1432" i="1"/>
  <c r="AE1432" i="1" s="1"/>
  <c r="W1440" i="1"/>
  <c r="AE1440" i="1" s="1"/>
  <c r="W1449" i="1"/>
  <c r="AE1449" i="1" s="1"/>
  <c r="W1458" i="1"/>
  <c r="AE1458" i="1" s="1"/>
  <c r="W1466" i="1"/>
  <c r="AE1466" i="1" s="1"/>
  <c r="W1475" i="1"/>
  <c r="AE1475" i="1" s="1"/>
  <c r="W1484" i="1"/>
  <c r="AE1484" i="1" s="1"/>
  <c r="W1492" i="1"/>
  <c r="AE1492" i="1" s="1"/>
  <c r="W1502" i="1"/>
  <c r="AE1502" i="1" s="1"/>
  <c r="W1510" i="1"/>
  <c r="AE1510" i="1" s="1"/>
  <c r="W1519" i="1"/>
  <c r="AE1519" i="1" s="1"/>
  <c r="W51" i="1"/>
  <c r="W155" i="1"/>
  <c r="AE155" i="1" s="1"/>
  <c r="W223" i="1"/>
  <c r="AE223" i="1" s="1"/>
  <c r="W292" i="1"/>
  <c r="AE292" i="1" s="1"/>
  <c r="W365" i="1"/>
  <c r="W433" i="1"/>
  <c r="W514" i="1"/>
  <c r="AE514" i="1" s="1"/>
  <c r="W582" i="1"/>
  <c r="AE582" i="1" s="1"/>
  <c r="W653" i="1"/>
  <c r="AE653" i="1" s="1"/>
  <c r="W723" i="1"/>
  <c r="AE723" i="1" s="1"/>
  <c r="W764" i="1"/>
  <c r="AE764" i="1" s="1"/>
  <c r="W789" i="1"/>
  <c r="AE789" i="1" s="1"/>
  <c r="W807" i="1"/>
  <c r="AE807" i="1" s="1"/>
  <c r="W822" i="1"/>
  <c r="AE822" i="1" s="1"/>
  <c r="W835" i="1"/>
  <c r="AE835" i="1" s="1"/>
  <c r="W850" i="1"/>
  <c r="AE850" i="1" s="1"/>
  <c r="W860" i="1"/>
  <c r="AE860" i="1" s="1"/>
  <c r="W874" i="1"/>
  <c r="W884" i="1"/>
  <c r="AE884" i="1" s="1"/>
  <c r="W895" i="1"/>
  <c r="AE895" i="1" s="1"/>
  <c r="W907" i="1"/>
  <c r="AE907" i="1" s="1"/>
  <c r="W918" i="1"/>
  <c r="AE918" i="1" s="1"/>
  <c r="W929" i="1"/>
  <c r="AE929" i="1" s="1"/>
  <c r="W944" i="1"/>
  <c r="AE944" i="1" s="1"/>
  <c r="W954" i="1"/>
  <c r="AE954" i="1" s="1"/>
  <c r="W966" i="1"/>
  <c r="AE966" i="1" s="1"/>
  <c r="W978" i="1"/>
  <c r="AE978" i="1" s="1"/>
  <c r="W990" i="1"/>
  <c r="AE990" i="1" s="1"/>
  <c r="W1002" i="1"/>
  <c r="AE1002" i="1" s="1"/>
  <c r="W1016" i="1"/>
  <c r="AE1016" i="1" s="1"/>
  <c r="W1026" i="1"/>
  <c r="AE1026" i="1" s="1"/>
  <c r="W1038" i="1"/>
  <c r="AE1038" i="1" s="1"/>
  <c r="W1050" i="1"/>
  <c r="W1061" i="1"/>
  <c r="AE1061" i="1" s="1"/>
  <c r="W1071" i="1"/>
  <c r="AE1071" i="1" s="1"/>
  <c r="W1083" i="1"/>
  <c r="AE1083" i="1" s="1"/>
  <c r="W1092" i="1"/>
  <c r="AE1092" i="1" s="1"/>
  <c r="W1102" i="1"/>
  <c r="AE1102" i="1" s="1"/>
  <c r="W1113" i="1"/>
  <c r="AE1113" i="1" s="1"/>
  <c r="W1122" i="1"/>
  <c r="AE1122" i="1" s="1"/>
  <c r="W1131" i="1"/>
  <c r="AE1131" i="1" s="1"/>
  <c r="W1141" i="1"/>
  <c r="AE1141" i="1" s="1"/>
  <c r="W1149" i="1"/>
  <c r="AE1149" i="1" s="1"/>
  <c r="W1157" i="1"/>
  <c r="AE1157" i="1" s="1"/>
  <c r="W1166" i="1"/>
  <c r="AE1166" i="1" s="1"/>
  <c r="W1175" i="1"/>
  <c r="AE1175" i="1" s="1"/>
  <c r="W1184" i="1"/>
  <c r="W1192" i="1"/>
  <c r="AE1192" i="1" s="1"/>
  <c r="W1200" i="1"/>
  <c r="AE1200" i="1" s="1"/>
  <c r="W1208" i="1"/>
  <c r="AE1208" i="1" s="1"/>
  <c r="W1216" i="1"/>
  <c r="AE1216" i="1" s="1"/>
  <c r="W1226" i="1"/>
  <c r="W1234" i="1"/>
  <c r="AE1234" i="1" s="1"/>
  <c r="W1244" i="1"/>
  <c r="AE1244" i="1" s="1"/>
  <c r="W1255" i="1"/>
  <c r="AE1255" i="1" s="1"/>
  <c r="W1263" i="1"/>
  <c r="AE1263" i="1" s="1"/>
  <c r="W1271" i="1"/>
  <c r="AE1271" i="1" s="1"/>
  <c r="W1284" i="1"/>
  <c r="AE1284" i="1" s="1"/>
  <c r="W1292" i="1"/>
  <c r="AE1292" i="1" s="1"/>
  <c r="W1302" i="1"/>
  <c r="AE1302" i="1" s="1"/>
  <c r="W1310" i="1"/>
  <c r="AE1310" i="1" s="1"/>
  <c r="W1321" i="1"/>
  <c r="AE1321" i="1" s="1"/>
  <c r="W1329" i="1"/>
  <c r="AE1329" i="1" s="1"/>
  <c r="W1338" i="1"/>
  <c r="AE1338" i="1" s="1"/>
  <c r="W1347" i="1"/>
  <c r="AE1347" i="1" s="1"/>
  <c r="W1355" i="1"/>
  <c r="AE1355" i="1" s="1"/>
  <c r="W1364" i="1"/>
  <c r="AE1364" i="1" s="1"/>
  <c r="W1372" i="1"/>
  <c r="AE1372" i="1" s="1"/>
  <c r="W1381" i="1"/>
  <c r="AE1381" i="1" s="1"/>
  <c r="W1390" i="1"/>
  <c r="AE1390" i="1" s="1"/>
  <c r="W1398" i="1"/>
  <c r="AE1398" i="1" s="1"/>
  <c r="W1407" i="1"/>
  <c r="AE1407" i="1" s="1"/>
  <c r="W1416" i="1"/>
  <c r="W1424" i="1"/>
  <c r="AE1424" i="1" s="1"/>
  <c r="W1433" i="1"/>
  <c r="AE1433" i="1" s="1"/>
  <c r="W1441" i="1"/>
  <c r="AE1441" i="1" s="1"/>
  <c r="W1450" i="1"/>
  <c r="AE1450" i="1" s="1"/>
  <c r="W1459" i="1"/>
  <c r="AE1459" i="1" s="1"/>
  <c r="W1467" i="1"/>
  <c r="AE1467" i="1" s="1"/>
  <c r="W1476" i="1"/>
  <c r="AE1476" i="1" s="1"/>
  <c r="W1485" i="1"/>
  <c r="AE1485" i="1" s="1"/>
  <c r="W1493" i="1"/>
  <c r="AE1493" i="1" s="1"/>
  <c r="W1503" i="1"/>
  <c r="AE1503" i="1" s="1"/>
  <c r="W1511" i="1"/>
  <c r="AE1511" i="1" s="1"/>
  <c r="W1520" i="1"/>
  <c r="AE1520" i="1" s="1"/>
  <c r="W67" i="1"/>
  <c r="AE67" i="1" s="1"/>
  <c r="W158" i="1"/>
  <c r="AE158" i="1" s="1"/>
  <c r="W226" i="1"/>
  <c r="AE226" i="1" s="1"/>
  <c r="W296" i="1"/>
  <c r="W368" i="1"/>
  <c r="AE368" i="1" s="1"/>
  <c r="W436" i="1"/>
  <c r="AE436" i="1" s="1"/>
  <c r="W517" i="1"/>
  <c r="W585" i="1"/>
  <c r="AE585" i="1" s="1"/>
  <c r="W656" i="1"/>
  <c r="AE656" i="1" s="1"/>
  <c r="W726" i="1"/>
  <c r="AE726" i="1" s="1"/>
  <c r="W770" i="1"/>
  <c r="AE770" i="1" s="1"/>
  <c r="W790" i="1"/>
  <c r="AE790" i="1" s="1"/>
  <c r="W808" i="1"/>
  <c r="AE808" i="1" s="1"/>
  <c r="W824" i="1"/>
  <c r="AE824" i="1" s="1"/>
  <c r="W838" i="1"/>
  <c r="AE838" i="1" s="1"/>
  <c r="W851" i="1"/>
  <c r="AE851" i="1" s="1"/>
  <c r="W863" i="1"/>
  <c r="AE863" i="1" s="1"/>
  <c r="W875" i="1"/>
  <c r="AE875" i="1" s="1"/>
  <c r="W885" i="1"/>
  <c r="W898" i="1"/>
  <c r="AE898" i="1" s="1"/>
  <c r="W908" i="1"/>
  <c r="AE908" i="1" s="1"/>
  <c r="W919" i="1"/>
  <c r="AE919" i="1" s="1"/>
  <c r="W932" i="1"/>
  <c r="W945" i="1"/>
  <c r="AE945" i="1" s="1"/>
  <c r="W955" i="1"/>
  <c r="AE955" i="1" s="1"/>
  <c r="W969" i="1"/>
  <c r="AE969" i="1" s="1"/>
  <c r="W981" i="1"/>
  <c r="W991" i="1"/>
  <c r="AE991" i="1" s="1"/>
  <c r="W1005" i="1"/>
  <c r="AE1005" i="1" s="1"/>
  <c r="W1017" i="1"/>
  <c r="AE1017" i="1" s="1"/>
  <c r="W1027" i="1"/>
  <c r="AE1027" i="1" s="1"/>
  <c r="W1041" i="1"/>
  <c r="AE1041" i="1" s="1"/>
  <c r="W1051" i="1"/>
  <c r="AE1051" i="1" s="1"/>
  <c r="W1062" i="1"/>
  <c r="AE1062" i="1" s="1"/>
  <c r="W1074" i="1"/>
  <c r="AE1074" i="1" s="1"/>
  <c r="W1084" i="1"/>
  <c r="AE1084" i="1" s="1"/>
  <c r="W1093" i="1"/>
  <c r="AE1093" i="1" s="1"/>
  <c r="W1103" i="1"/>
  <c r="AE1103" i="1" s="1"/>
  <c r="W1114" i="1"/>
  <c r="AE1114" i="1" s="1"/>
  <c r="W1123" i="1"/>
  <c r="AE1123" i="1" s="1"/>
  <c r="W1133" i="1"/>
  <c r="AE1133" i="1" s="1"/>
  <c r="W1142" i="1"/>
  <c r="AE1142" i="1" s="1"/>
  <c r="W1150" i="1"/>
  <c r="AE1150" i="1" s="1"/>
  <c r="W1158" i="1"/>
  <c r="AE1158" i="1" s="1"/>
  <c r="W1167" i="1"/>
  <c r="AE1167" i="1" s="1"/>
  <c r="W1176" i="1"/>
  <c r="AE1176" i="1" s="1"/>
  <c r="W1185" i="1"/>
  <c r="AE1185" i="1" s="1"/>
  <c r="W1193" i="1"/>
  <c r="AE1193" i="1" s="1"/>
  <c r="W1201" i="1"/>
  <c r="W124" i="1"/>
  <c r="AE124" i="1" s="1"/>
  <c r="W192" i="1"/>
  <c r="AE192" i="1" s="1"/>
  <c r="W261" i="1"/>
  <c r="AE261" i="1" s="1"/>
  <c r="W332" i="1"/>
  <c r="AE332" i="1" s="1"/>
  <c r="W401" i="1"/>
  <c r="AE401" i="1" s="1"/>
  <c r="W482" i="1"/>
  <c r="AE482" i="1" s="1"/>
  <c r="W551" i="1"/>
  <c r="W622" i="1"/>
  <c r="AE622" i="1" s="1"/>
  <c r="W692" i="1"/>
  <c r="AE692" i="1" s="1"/>
  <c r="W747" i="1"/>
  <c r="W780" i="1"/>
  <c r="AE780" i="1" s="1"/>
  <c r="W803" i="1"/>
  <c r="AE803" i="1" s="1"/>
  <c r="W817" i="1"/>
  <c r="W831" i="1"/>
  <c r="W843" i="1"/>
  <c r="AE843" i="1" s="1"/>
  <c r="W857" i="1"/>
  <c r="AE857" i="1" s="1"/>
  <c r="W869" i="1"/>
  <c r="AE869" i="1" s="1"/>
  <c r="W881" i="1"/>
  <c r="AE881" i="1" s="1"/>
  <c r="W892" i="1"/>
  <c r="AE892" i="1" s="1"/>
  <c r="W902" i="1"/>
  <c r="AE902" i="1" s="1"/>
  <c r="W915" i="1"/>
  <c r="W926" i="1"/>
  <c r="AE926" i="1" s="1"/>
  <c r="W937" i="1"/>
  <c r="AE937" i="1" s="1"/>
  <c r="W951" i="1"/>
  <c r="AE951" i="1" s="1"/>
  <c r="W961" i="1"/>
  <c r="AE961" i="1" s="1"/>
  <c r="W973" i="1"/>
  <c r="AE973" i="1" s="1"/>
  <c r="W987" i="1"/>
  <c r="AE987" i="1" s="1"/>
  <c r="W999" i="1"/>
  <c r="AE999" i="1" s="1"/>
  <c r="W1011" i="1"/>
  <c r="W1023" i="1"/>
  <c r="AE1023" i="1" s="1"/>
  <c r="W1035" i="1"/>
  <c r="AE1035" i="1" s="1"/>
  <c r="W1045" i="1"/>
  <c r="AE1045" i="1" s="1"/>
  <c r="W1058" i="1"/>
  <c r="AE1058" i="1" s="1"/>
  <c r="W1068" i="1"/>
  <c r="AE1068" i="1" s="1"/>
  <c r="W1078" i="1"/>
  <c r="AE1078" i="1" s="1"/>
  <c r="W1088" i="1"/>
  <c r="AE1088" i="1" s="1"/>
  <c r="W1099" i="1"/>
  <c r="AE1099" i="1" s="1"/>
  <c r="W1108" i="1"/>
  <c r="AE1108" i="1" s="1"/>
  <c r="W1119" i="1"/>
  <c r="AE1119" i="1" s="1"/>
  <c r="W1128" i="1"/>
  <c r="AE1128" i="1" s="1"/>
  <c r="W1138" i="1"/>
  <c r="AE1138" i="1" s="1"/>
  <c r="W1146" i="1"/>
  <c r="AE1146" i="1" s="1"/>
  <c r="W1154" i="1"/>
  <c r="AE1154" i="1" s="1"/>
  <c r="W1163" i="1"/>
  <c r="AE1163" i="1" s="1"/>
  <c r="W1172" i="1"/>
  <c r="W1181" i="1"/>
  <c r="AE1181" i="1" s="1"/>
  <c r="W1189" i="1"/>
  <c r="AE1189" i="1" s="1"/>
  <c r="W1197" i="1"/>
  <c r="AE1197" i="1" s="1"/>
  <c r="W138" i="1"/>
  <c r="AE138" i="1" s="1"/>
  <c r="W206" i="1"/>
  <c r="AE206" i="1" s="1"/>
  <c r="W275" i="1"/>
  <c r="AE275" i="1" s="1"/>
  <c r="W347" i="1"/>
  <c r="AE347" i="1" s="1"/>
  <c r="W417" i="1"/>
  <c r="W496" i="1"/>
  <c r="AE496" i="1" s="1"/>
  <c r="W564" i="1"/>
  <c r="AE564" i="1" s="1"/>
  <c r="W635" i="1"/>
  <c r="AE635" i="1" s="1"/>
  <c r="W707" i="1"/>
  <c r="AE707" i="1" s="1"/>
  <c r="W758" i="1"/>
  <c r="W781" i="1"/>
  <c r="AE781" i="1" s="1"/>
  <c r="W804" i="1"/>
  <c r="AE804" i="1" s="1"/>
  <c r="W818" i="1"/>
  <c r="AE818" i="1" s="1"/>
  <c r="W833" i="1"/>
  <c r="AE833" i="1" s="1"/>
  <c r="W847" i="1"/>
  <c r="AE847" i="1" s="1"/>
  <c r="W858" i="1"/>
  <c r="AE858" i="1" s="1"/>
  <c r="W870" i="1"/>
  <c r="AE870" i="1" s="1"/>
  <c r="W882" i="1"/>
  <c r="W893" i="1"/>
  <c r="AE893" i="1" s="1"/>
  <c r="W903" i="1"/>
  <c r="AE903" i="1" s="1"/>
  <c r="W916" i="1"/>
  <c r="AE916" i="1" s="1"/>
  <c r="W927" i="1"/>
  <c r="AE927" i="1" s="1"/>
  <c r="W940" i="1"/>
  <c r="W952" i="1"/>
  <c r="AE952" i="1" s="1"/>
  <c r="W964" i="1"/>
  <c r="W974" i="1"/>
  <c r="AE974" i="1" s="1"/>
  <c r="W988" i="1"/>
  <c r="AE988" i="1" s="1"/>
  <c r="W1000" i="1"/>
  <c r="AE1000" i="1" s="1"/>
  <c r="W1012" i="1"/>
  <c r="AE1012" i="1" s="1"/>
  <c r="W1024" i="1"/>
  <c r="AE1024" i="1" s="1"/>
  <c r="W1036" i="1"/>
  <c r="AE1036" i="1" s="1"/>
  <c r="W1046" i="1"/>
  <c r="AE1046" i="1" s="1"/>
  <c r="W1059" i="1"/>
  <c r="W1069" i="1"/>
  <c r="AE1069" i="1" s="1"/>
  <c r="W1079" i="1"/>
  <c r="AE1079" i="1" s="1"/>
  <c r="W1090" i="1"/>
  <c r="AE1090" i="1" s="1"/>
  <c r="W1100" i="1"/>
  <c r="AE1100" i="1" s="1"/>
  <c r="W1109" i="1"/>
  <c r="AE1109" i="1" s="1"/>
  <c r="W1120" i="1"/>
  <c r="W1129" i="1"/>
  <c r="W1139" i="1"/>
  <c r="AE1139" i="1" s="1"/>
  <c r="W1147" i="1"/>
  <c r="AE1147" i="1" s="1"/>
  <c r="W1155" i="1"/>
  <c r="AE1155" i="1" s="1"/>
  <c r="W1164" i="1"/>
  <c r="AE1164" i="1" s="1"/>
  <c r="W1173" i="1"/>
  <c r="AE1173" i="1" s="1"/>
  <c r="W1182" i="1"/>
  <c r="AE1182" i="1" s="1"/>
  <c r="W1190" i="1"/>
  <c r="AE1190" i="1" s="1"/>
  <c r="W1198" i="1"/>
  <c r="AE1198" i="1" s="1"/>
  <c r="W1206" i="1"/>
  <c r="AE1206" i="1" s="1"/>
  <c r="W1214" i="1"/>
  <c r="AE1214" i="1" s="1"/>
  <c r="W1222" i="1"/>
  <c r="AE1222" i="1" s="1"/>
  <c r="W1232" i="1"/>
  <c r="AE1232" i="1" s="1"/>
  <c r="W1241" i="1"/>
  <c r="AE1241" i="1" s="1"/>
  <c r="W1253" i="1"/>
  <c r="W1261" i="1"/>
  <c r="AE1261" i="1" s="1"/>
  <c r="W1269" i="1"/>
  <c r="AE1269" i="1" s="1"/>
  <c r="W1282" i="1"/>
  <c r="AE1282" i="1" s="1"/>
  <c r="W1290" i="1"/>
  <c r="AE1290" i="1" s="1"/>
  <c r="W1300" i="1"/>
  <c r="AE1300" i="1" s="1"/>
  <c r="W1308" i="1"/>
  <c r="AE1308" i="1" s="1"/>
  <c r="W1319" i="1"/>
  <c r="AE1319" i="1" s="1"/>
  <c r="W1327" i="1"/>
  <c r="AE1327" i="1" s="1"/>
  <c r="W1336" i="1"/>
  <c r="AE1336" i="1" s="1"/>
  <c r="W1344" i="1"/>
  <c r="AE1344" i="1" s="1"/>
  <c r="W1353" i="1"/>
  <c r="AE1353" i="1" s="1"/>
  <c r="W1362" i="1"/>
  <c r="AE1362" i="1" s="1"/>
  <c r="W1370" i="1"/>
  <c r="AE1370" i="1" s="1"/>
  <c r="W1379" i="1"/>
  <c r="AE1379" i="1" s="1"/>
  <c r="W1388" i="1"/>
  <c r="W1396" i="1"/>
  <c r="AE1396" i="1" s="1"/>
  <c r="W1405" i="1"/>
  <c r="AE1405" i="1" s="1"/>
  <c r="W1413" i="1"/>
  <c r="AE1413" i="1" s="1"/>
  <c r="W1422" i="1"/>
  <c r="AE1422" i="1" s="1"/>
  <c r="W1431" i="1"/>
  <c r="AE1431" i="1" s="1"/>
  <c r="W1439" i="1"/>
  <c r="AE1439" i="1" s="1"/>
  <c r="W1448" i="1"/>
  <c r="AE1448" i="1" s="1"/>
  <c r="W1457" i="1"/>
  <c r="AE1457" i="1" s="1"/>
  <c r="W1465" i="1"/>
  <c r="AE1465" i="1" s="1"/>
  <c r="W1474" i="1"/>
  <c r="AE1474" i="1" s="1"/>
  <c r="W1483" i="1"/>
  <c r="W1491" i="1"/>
  <c r="AE1491" i="1" s="1"/>
  <c r="W1501" i="1"/>
  <c r="AE1501" i="1" s="1"/>
  <c r="W1509" i="1"/>
  <c r="AE1509" i="1" s="1"/>
  <c r="W1518" i="1"/>
  <c r="W1527" i="1"/>
  <c r="AE1527" i="1" s="1"/>
  <c r="W86" i="1"/>
  <c r="AE86" i="1" s="1"/>
  <c r="W257" i="1"/>
  <c r="AE257" i="1" s="1"/>
  <c r="W453" i="1"/>
  <c r="AE453" i="1" s="1"/>
  <c r="W671" i="1"/>
  <c r="W778" i="1"/>
  <c r="AE778" i="1" s="1"/>
  <c r="W826" i="1"/>
  <c r="AE826" i="1" s="1"/>
  <c r="W866" i="1"/>
  <c r="W891" i="1"/>
  <c r="AE891" i="1" s="1"/>
  <c r="W924" i="1"/>
  <c r="AE924" i="1" s="1"/>
  <c r="W956" i="1"/>
  <c r="AE956" i="1" s="1"/>
  <c r="W984" i="1"/>
  <c r="AE984" i="1" s="1"/>
  <c r="W1019" i="1"/>
  <c r="AE1019" i="1" s="1"/>
  <c r="W1052" i="1"/>
  <c r="AE1052" i="1" s="1"/>
  <c r="W1077" i="1"/>
  <c r="AE1077" i="1" s="1"/>
  <c r="W1105" i="1"/>
  <c r="AE1105" i="1" s="1"/>
  <c r="W1134" i="1"/>
  <c r="AE1134" i="1" s="1"/>
  <c r="W1153" i="1"/>
  <c r="AE1153" i="1" s="1"/>
  <c r="W1179" i="1"/>
  <c r="AE1179" i="1" s="1"/>
  <c r="W1202" i="1"/>
  <c r="AE1202" i="1" s="1"/>
  <c r="W1213" i="1"/>
  <c r="AE1213" i="1" s="1"/>
  <c r="W1229" i="1"/>
  <c r="AE1229" i="1" s="1"/>
  <c r="W1246" i="1"/>
  <c r="W1259" i="1"/>
  <c r="AE1259" i="1" s="1"/>
  <c r="W1273" i="1"/>
  <c r="AE1273" i="1" s="1"/>
  <c r="W1289" i="1"/>
  <c r="AE1289" i="1" s="1"/>
  <c r="W1305" i="1"/>
  <c r="AE1305" i="1" s="1"/>
  <c r="W1322" i="1"/>
  <c r="AE1322" i="1" s="1"/>
  <c r="W1334" i="1"/>
  <c r="AE1334" i="1" s="1"/>
  <c r="W1349" i="1"/>
  <c r="AE1349" i="1" s="1"/>
  <c r="W1361" i="1"/>
  <c r="AE1361" i="1" s="1"/>
  <c r="W1376" i="1"/>
  <c r="AE1376" i="1" s="1"/>
  <c r="W1391" i="1"/>
  <c r="AE1391" i="1" s="1"/>
  <c r="W1403" i="1"/>
  <c r="AE1403" i="1" s="1"/>
  <c r="W1418" i="1"/>
  <c r="AE1418" i="1" s="1"/>
  <c r="W1430" i="1"/>
  <c r="W1445" i="1"/>
  <c r="AE1445" i="1" s="1"/>
  <c r="W1460" i="1"/>
  <c r="AE1460" i="1" s="1"/>
  <c r="W1472" i="1"/>
  <c r="AE1472" i="1" s="1"/>
  <c r="W1487" i="1"/>
  <c r="AE1487" i="1" s="1"/>
  <c r="W1500" i="1"/>
  <c r="W1515" i="1"/>
  <c r="AE1515" i="1" s="1"/>
  <c r="W1528" i="1"/>
  <c r="AE1528" i="1" s="1"/>
  <c r="W1537" i="1"/>
  <c r="AE1537" i="1" s="1"/>
  <c r="W1546" i="1"/>
  <c r="AE1546" i="1" s="1"/>
  <c r="W1555" i="1"/>
  <c r="AE1555" i="1" s="1"/>
  <c r="W1564" i="1"/>
  <c r="AE1564" i="1" s="1"/>
  <c r="W1573" i="1"/>
  <c r="AE1573" i="1" s="1"/>
  <c r="W1582" i="1"/>
  <c r="AE1582" i="1" s="1"/>
  <c r="W1591" i="1"/>
  <c r="W1600" i="1"/>
  <c r="W1609" i="1"/>
  <c r="W1618" i="1"/>
  <c r="W1627" i="1"/>
  <c r="AE1627" i="1" s="1"/>
  <c r="W1636" i="1"/>
  <c r="AE1636" i="1" s="1"/>
  <c r="W1645" i="1"/>
  <c r="AE1645" i="1" s="1"/>
  <c r="W1656" i="1"/>
  <c r="W1665" i="1"/>
  <c r="W1673" i="1"/>
  <c r="W1684" i="1"/>
  <c r="W1693" i="1"/>
  <c r="W1702" i="1"/>
  <c r="W102" i="1"/>
  <c r="AE102" i="1" s="1"/>
  <c r="W309" i="1"/>
  <c r="AE309" i="1" s="1"/>
  <c r="W466" i="1"/>
  <c r="AE466" i="1" s="1"/>
  <c r="W676" i="1"/>
  <c r="AE676" i="1" s="1"/>
  <c r="W796" i="1"/>
  <c r="AE796" i="1" s="1"/>
  <c r="W867" i="1"/>
  <c r="AE867" i="1" s="1"/>
  <c r="W899" i="1"/>
  <c r="AE899" i="1" s="1"/>
  <c r="W925" i="1"/>
  <c r="AE925" i="1" s="1"/>
  <c r="W959" i="1"/>
  <c r="AE959" i="1" s="1"/>
  <c r="W992" i="1"/>
  <c r="AE992" i="1" s="1"/>
  <c r="W1020" i="1"/>
  <c r="AE1020" i="1" s="1"/>
  <c r="W1053" i="1"/>
  <c r="AE1053" i="1" s="1"/>
  <c r="W1085" i="1"/>
  <c r="AE1085" i="1" s="1"/>
  <c r="W1107" i="1"/>
  <c r="AE1107" i="1" s="1"/>
  <c r="W1136" i="1"/>
  <c r="AE1136" i="1" s="1"/>
  <c r="W1159" i="1"/>
  <c r="AE1159" i="1" s="1"/>
  <c r="W1180" i="1"/>
  <c r="AE1180" i="1" s="1"/>
  <c r="W1203" i="1"/>
  <c r="AE1203" i="1" s="1"/>
  <c r="W1217" i="1"/>
  <c r="AE1217" i="1" s="1"/>
  <c r="W1230" i="1"/>
  <c r="AE1230" i="1" s="1"/>
  <c r="W1247" i="1"/>
  <c r="AE1247" i="1" s="1"/>
  <c r="W1260" i="1"/>
  <c r="AE1260" i="1" s="1"/>
  <c r="W1274" i="1"/>
  <c r="AE1274" i="1" s="1"/>
  <c r="W1293" i="1"/>
  <c r="AE1293" i="1" s="1"/>
  <c r="W1306" i="1"/>
  <c r="AE1306" i="1" s="1"/>
  <c r="W1323" i="1"/>
  <c r="AE1323" i="1" s="1"/>
  <c r="W1335" i="1"/>
  <c r="AE1335" i="1" s="1"/>
  <c r="W1350" i="1"/>
  <c r="AE1350" i="1" s="1"/>
  <c r="W1365" i="1"/>
  <c r="AE1365" i="1" s="1"/>
  <c r="W1377" i="1"/>
  <c r="AE1377" i="1" s="1"/>
  <c r="W1392" i="1"/>
  <c r="AE1392" i="1" s="1"/>
  <c r="W1404" i="1"/>
  <c r="AE1404" i="1" s="1"/>
  <c r="W1419" i="1"/>
  <c r="AE1419" i="1" s="1"/>
  <c r="W1434" i="1"/>
  <c r="AE1434" i="1" s="1"/>
  <c r="W1446" i="1"/>
  <c r="AE1446" i="1" s="1"/>
  <c r="W1461" i="1"/>
  <c r="AE1461" i="1" s="1"/>
  <c r="W1473" i="1"/>
  <c r="AE1473" i="1" s="1"/>
  <c r="W1488" i="1"/>
  <c r="AE1488" i="1" s="1"/>
  <c r="W1504" i="1"/>
  <c r="AE1504" i="1" s="1"/>
  <c r="W1516" i="1"/>
  <c r="AE1516" i="1" s="1"/>
  <c r="W1529" i="1"/>
  <c r="AE1529" i="1" s="1"/>
  <c r="W1538" i="1"/>
  <c r="AE1538" i="1" s="1"/>
  <c r="W1547" i="1"/>
  <c r="AE1547" i="1" s="1"/>
  <c r="W1556" i="1"/>
  <c r="AE1556" i="1" s="1"/>
  <c r="W1565" i="1"/>
  <c r="AE1565" i="1" s="1"/>
  <c r="W1574" i="1"/>
  <c r="AE1574" i="1" s="1"/>
  <c r="W1583" i="1"/>
  <c r="AE1583" i="1" s="1"/>
  <c r="W1592" i="1"/>
  <c r="AE1592" i="1" s="1"/>
  <c r="W121" i="1"/>
  <c r="AE121" i="1" s="1"/>
  <c r="W313" i="1"/>
  <c r="AE313" i="1" s="1"/>
  <c r="W530" i="1"/>
  <c r="AE530" i="1" s="1"/>
  <c r="W689" i="1"/>
  <c r="AE689" i="1" s="1"/>
  <c r="W798" i="1"/>
  <c r="AE798" i="1" s="1"/>
  <c r="W839" i="1"/>
  <c r="AE839" i="1" s="1"/>
  <c r="W868" i="1"/>
  <c r="AE868" i="1" s="1"/>
  <c r="W900" i="1"/>
  <c r="AE900" i="1" s="1"/>
  <c r="W933" i="1"/>
  <c r="W960" i="1"/>
  <c r="AE960" i="1" s="1"/>
  <c r="W997" i="1"/>
  <c r="AE997" i="1" s="1"/>
  <c r="W1028" i="1"/>
  <c r="AE1028" i="1" s="1"/>
  <c r="W1054" i="1"/>
  <c r="AE1054" i="1" s="1"/>
  <c r="W1086" i="1"/>
  <c r="AE1086" i="1" s="1"/>
  <c r="W1115" i="1"/>
  <c r="AE1115" i="1" s="1"/>
  <c r="W1137" i="1"/>
  <c r="AE1137" i="1" s="1"/>
  <c r="W1160" i="1"/>
  <c r="AE1160" i="1" s="1"/>
  <c r="W1186" i="1"/>
  <c r="W1204" i="1"/>
  <c r="AE1204" i="1" s="1"/>
  <c r="W1218" i="1"/>
  <c r="AE1218" i="1" s="1"/>
  <c r="W1231" i="1"/>
  <c r="AE1231" i="1" s="1"/>
  <c r="W1248" i="1"/>
  <c r="AE1248" i="1" s="1"/>
  <c r="W1264" i="1"/>
  <c r="AE1264" i="1" s="1"/>
  <c r="W1280" i="1"/>
  <c r="W1294" i="1"/>
  <c r="AE1294" i="1" s="1"/>
  <c r="W1307" i="1"/>
  <c r="AE1307" i="1" s="1"/>
  <c r="W1324" i="1"/>
  <c r="AE1324" i="1" s="1"/>
  <c r="W1339" i="1"/>
  <c r="AE1339" i="1" s="1"/>
  <c r="W1351" i="1"/>
  <c r="AE1351" i="1" s="1"/>
  <c r="W1366" i="1"/>
  <c r="AE1366" i="1" s="1"/>
  <c r="W1378" i="1"/>
  <c r="AE1378" i="1" s="1"/>
  <c r="W1393" i="1"/>
  <c r="AE1393" i="1" s="1"/>
  <c r="W1408" i="1"/>
  <c r="AE1408" i="1" s="1"/>
  <c r="W1420" i="1"/>
  <c r="AE1420" i="1" s="1"/>
  <c r="W1435" i="1"/>
  <c r="AE1435" i="1" s="1"/>
  <c r="W1447" i="1"/>
  <c r="AE1447" i="1" s="1"/>
  <c r="W1462" i="1"/>
  <c r="AE1462" i="1" s="1"/>
  <c r="W1477" i="1"/>
  <c r="AE1477" i="1" s="1"/>
  <c r="W1489" i="1"/>
  <c r="AE1489" i="1" s="1"/>
  <c r="W1505" i="1"/>
  <c r="AE1505" i="1" s="1"/>
  <c r="W1517" i="1"/>
  <c r="AE1517" i="1" s="1"/>
  <c r="W1530" i="1"/>
  <c r="AE1530" i="1" s="1"/>
  <c r="W1539" i="1"/>
  <c r="AE1539" i="1" s="1"/>
  <c r="W172" i="1"/>
  <c r="AE172" i="1" s="1"/>
  <c r="W329" i="1"/>
  <c r="AE329" i="1" s="1"/>
  <c r="W533" i="1"/>
  <c r="AE533" i="1" s="1"/>
  <c r="W729" i="1"/>
  <c r="AE729" i="1" s="1"/>
  <c r="W799" i="1"/>
  <c r="AE799" i="1" s="1"/>
  <c r="W841" i="1"/>
  <c r="AE841" i="1" s="1"/>
  <c r="W876" i="1"/>
  <c r="AE876" i="1" s="1"/>
  <c r="W901" i="1"/>
  <c r="AE901" i="1" s="1"/>
  <c r="W934" i="1"/>
  <c r="W970" i="1"/>
  <c r="AE970" i="1" s="1"/>
  <c r="W998" i="1"/>
  <c r="AE998" i="1" s="1"/>
  <c r="W1031" i="1"/>
  <c r="AE1031" i="1" s="1"/>
  <c r="W1063" i="1"/>
  <c r="AE1063" i="1" s="1"/>
  <c r="W1087" i="1"/>
  <c r="AE1087" i="1" s="1"/>
  <c r="W1117" i="1"/>
  <c r="AE1117" i="1" s="1"/>
  <c r="W1143" i="1"/>
  <c r="AE1143" i="1" s="1"/>
  <c r="W1161" i="1"/>
  <c r="AE1161" i="1" s="1"/>
  <c r="W1187" i="1"/>
  <c r="AE1187" i="1" s="1"/>
  <c r="W1205" i="1"/>
  <c r="AE1205" i="1" s="1"/>
  <c r="W1219" i="1"/>
  <c r="AE1219" i="1" s="1"/>
  <c r="W1235" i="1"/>
  <c r="AE1235" i="1" s="1"/>
  <c r="W1250" i="1"/>
  <c r="W1265" i="1"/>
  <c r="AE1265" i="1" s="1"/>
  <c r="W1281" i="1"/>
  <c r="AE1281" i="1" s="1"/>
  <c r="W1295" i="1"/>
  <c r="AE1295" i="1" s="1"/>
  <c r="W1313" i="1"/>
  <c r="W1316" i="1" s="1"/>
  <c r="W1325" i="1"/>
  <c r="AE1325" i="1" s="1"/>
  <c r="W1340" i="1"/>
  <c r="AE1340" i="1" s="1"/>
  <c r="W1352" i="1"/>
  <c r="AE1352" i="1" s="1"/>
  <c r="W1367" i="1"/>
  <c r="AE1367" i="1" s="1"/>
  <c r="W1382" i="1"/>
  <c r="AE1382" i="1" s="1"/>
  <c r="W1394" i="1"/>
  <c r="AE1394" i="1" s="1"/>
  <c r="W1409" i="1"/>
  <c r="AE1409" i="1" s="1"/>
  <c r="W1421" i="1"/>
  <c r="AE1421" i="1" s="1"/>
  <c r="W1436" i="1"/>
  <c r="AE1436" i="1" s="1"/>
  <c r="W1451" i="1"/>
  <c r="AE1451" i="1" s="1"/>
  <c r="W1463" i="1"/>
  <c r="AE1463" i="1" s="1"/>
  <c r="W1478" i="1"/>
  <c r="AE1478" i="1" s="1"/>
  <c r="W1490" i="1"/>
  <c r="AE1490" i="1" s="1"/>
  <c r="W1506" i="1"/>
  <c r="AE1506" i="1" s="1"/>
  <c r="W1522" i="1"/>
  <c r="W1532" i="1"/>
  <c r="W1541" i="1"/>
  <c r="W1550" i="1"/>
  <c r="W1559" i="1"/>
  <c r="W1568" i="1"/>
  <c r="W1577" i="1"/>
  <c r="W1585" i="1"/>
  <c r="AE1585" i="1" s="1"/>
  <c r="W1594" i="1"/>
  <c r="AE1594" i="1" s="1"/>
  <c r="W1603" i="1"/>
  <c r="AE1603" i="1" s="1"/>
  <c r="W1612" i="1"/>
  <c r="AE1612" i="1" s="1"/>
  <c r="W1621" i="1"/>
  <c r="AE1621" i="1" s="1"/>
  <c r="W1631" i="1"/>
  <c r="AE1631" i="1" s="1"/>
  <c r="W1640" i="1"/>
  <c r="W1649" i="1"/>
  <c r="W1659" i="1"/>
  <c r="W1668" i="1"/>
  <c r="W1677" i="1"/>
  <c r="W1687" i="1"/>
  <c r="W1696" i="1"/>
  <c r="W1706" i="1"/>
  <c r="W175" i="1"/>
  <c r="AE175" i="1" s="1"/>
  <c r="W382" i="1"/>
  <c r="AE382" i="1" s="1"/>
  <c r="W546" i="1"/>
  <c r="AE546" i="1" s="1"/>
  <c r="W741" i="1"/>
  <c r="AE741" i="1" s="1"/>
  <c r="W811" i="1"/>
  <c r="AE811" i="1" s="1"/>
  <c r="W842" i="1"/>
  <c r="AE842" i="1" s="1"/>
  <c r="W877" i="1"/>
  <c r="AE877" i="1" s="1"/>
  <c r="W240" i="1"/>
  <c r="AE240" i="1" s="1"/>
  <c r="W398" i="1"/>
  <c r="AE398" i="1" s="1"/>
  <c r="W603" i="1"/>
  <c r="AE603" i="1" s="1"/>
  <c r="W772" i="1"/>
  <c r="AE772" i="1" s="1"/>
  <c r="W814" i="1"/>
  <c r="AE814" i="1" s="1"/>
  <c r="W855" i="1"/>
  <c r="AE855" i="1" s="1"/>
  <c r="W886" i="1"/>
  <c r="AE886" i="1" s="1"/>
  <c r="W243" i="1"/>
  <c r="AE243" i="1" s="1"/>
  <c r="W450" i="1"/>
  <c r="AE450" i="1" s="1"/>
  <c r="W619" i="1"/>
  <c r="AE619" i="1" s="1"/>
  <c r="W773" i="1"/>
  <c r="AE773" i="1" s="1"/>
  <c r="W825" i="1"/>
  <c r="AE825" i="1" s="1"/>
  <c r="W856" i="1"/>
  <c r="AE856" i="1" s="1"/>
  <c r="W890" i="1"/>
  <c r="AE890" i="1" s="1"/>
  <c r="W920" i="1"/>
  <c r="AE920" i="1" s="1"/>
  <c r="W948" i="1"/>
  <c r="AE948" i="1" s="1"/>
  <c r="W983" i="1"/>
  <c r="AE983" i="1" s="1"/>
  <c r="W1018" i="1"/>
  <c r="AE1018" i="1" s="1"/>
  <c r="W1044" i="1"/>
  <c r="W1076" i="1"/>
  <c r="AE1076" i="1" s="1"/>
  <c r="W1104" i="1"/>
  <c r="AE1104" i="1" s="1"/>
  <c r="W1127" i="1"/>
  <c r="AE1127" i="1" s="1"/>
  <c r="W1152" i="1"/>
  <c r="AE1152" i="1" s="1"/>
  <c r="W1178" i="1"/>
  <c r="W1196" i="1"/>
  <c r="AE1196" i="1" s="1"/>
  <c r="W1212" i="1"/>
  <c r="AE1212" i="1" s="1"/>
  <c r="W1228" i="1"/>
  <c r="AE1228" i="1" s="1"/>
  <c r="W1239" i="1"/>
  <c r="AE1239" i="1" s="1"/>
  <c r="W1258" i="1"/>
  <c r="AE1258" i="1" s="1"/>
  <c r="W1272" i="1"/>
  <c r="AE1272" i="1" s="1"/>
  <c r="W1288" i="1"/>
  <c r="AE1288" i="1" s="1"/>
  <c r="W1304" i="1"/>
  <c r="AE1304" i="1" s="1"/>
  <c r="W1318" i="1"/>
  <c r="AE1318" i="1" s="1"/>
  <c r="W1333" i="1"/>
  <c r="AE1333" i="1" s="1"/>
  <c r="W1348" i="1"/>
  <c r="AE1348" i="1" s="1"/>
  <c r="W1360" i="1"/>
  <c r="W1375" i="1"/>
  <c r="AE1375" i="1" s="1"/>
  <c r="W1386" i="1"/>
  <c r="AE1386" i="1" s="1"/>
  <c r="W1402" i="1"/>
  <c r="W1417" i="1"/>
  <c r="AE1417" i="1" s="1"/>
  <c r="W1428" i="1"/>
  <c r="AE1428" i="1" s="1"/>
  <c r="W1444" i="1"/>
  <c r="W1456" i="1"/>
  <c r="AE1456" i="1" s="1"/>
  <c r="W1471" i="1"/>
  <c r="AE1471" i="1" s="1"/>
  <c r="W1486" i="1"/>
  <c r="AE1486" i="1" s="1"/>
  <c r="W1498" i="1"/>
  <c r="AE1498" i="1" s="1"/>
  <c r="W1514" i="1"/>
  <c r="W1526" i="1"/>
  <c r="AE1526" i="1" s="1"/>
  <c r="W1536" i="1"/>
  <c r="AE1536" i="1" s="1"/>
  <c r="W1545" i="1"/>
  <c r="AE1545" i="1" s="1"/>
  <c r="W1554" i="1"/>
  <c r="AE1554" i="1" s="1"/>
  <c r="W1563" i="1"/>
  <c r="AE1563" i="1" s="1"/>
  <c r="W1572" i="1"/>
  <c r="AE1572" i="1" s="1"/>
  <c r="W1581" i="1"/>
  <c r="AE1581" i="1" s="1"/>
  <c r="W1589" i="1"/>
  <c r="AE1589" i="1" s="1"/>
  <c r="W1598" i="1"/>
  <c r="AE1598" i="1" s="1"/>
  <c r="W1607" i="1"/>
  <c r="AE1607" i="1" s="1"/>
  <c r="W1616" i="1"/>
  <c r="W1626" i="1"/>
  <c r="AE1626" i="1" s="1"/>
  <c r="W1635" i="1"/>
  <c r="AE1635" i="1" s="1"/>
  <c r="W1644" i="1"/>
  <c r="AE1644" i="1" s="1"/>
  <c r="W1653" i="1"/>
  <c r="W1663" i="1"/>
  <c r="W1672" i="1"/>
  <c r="W1682" i="1"/>
  <c r="W1691" i="1"/>
  <c r="W1701" i="1"/>
  <c r="W189" i="1"/>
  <c r="AE189" i="1" s="1"/>
  <c r="W910" i="1"/>
  <c r="AE910" i="1" s="1"/>
  <c r="W1006" i="1"/>
  <c r="AE1006" i="1" s="1"/>
  <c r="W1075" i="1"/>
  <c r="AE1075" i="1" s="1"/>
  <c r="W1145" i="1"/>
  <c r="AE1145" i="1" s="1"/>
  <c r="W1209" i="1"/>
  <c r="AE1209" i="1" s="1"/>
  <c r="W1238" i="1"/>
  <c r="AE1238" i="1" s="1"/>
  <c r="W1286" i="1"/>
  <c r="AE1286" i="1" s="1"/>
  <c r="W1326" i="1"/>
  <c r="AE1326" i="1" s="1"/>
  <c r="W1358" i="1"/>
  <c r="AE1358" i="1" s="1"/>
  <c r="W1399" i="1"/>
  <c r="AE1399" i="1" s="1"/>
  <c r="W1437" i="1"/>
  <c r="AE1437" i="1" s="1"/>
  <c r="W1470" i="1"/>
  <c r="AE1470" i="1" s="1"/>
  <c r="W1508" i="1"/>
  <c r="AE1508" i="1" s="1"/>
  <c r="W1542" i="1"/>
  <c r="AE1542" i="1" s="1"/>
  <c r="W1560" i="1"/>
  <c r="AE1560" i="1" s="1"/>
  <c r="W1578" i="1"/>
  <c r="AE1578" i="1" s="1"/>
  <c r="W1595" i="1"/>
  <c r="AE1595" i="1" s="1"/>
  <c r="W1610" i="1"/>
  <c r="AE1610" i="1" s="1"/>
  <c r="W1624" i="1"/>
  <c r="AE1624" i="1" s="1"/>
  <c r="W1639" i="1"/>
  <c r="AE1639" i="1" s="1"/>
  <c r="W1652" i="1"/>
  <c r="W1669" i="1"/>
  <c r="W1685" i="1"/>
  <c r="W1698" i="1"/>
  <c r="W385" i="1"/>
  <c r="AE385" i="1" s="1"/>
  <c r="W911" i="1"/>
  <c r="AE911" i="1" s="1"/>
  <c r="W1007" i="1"/>
  <c r="AE1007" i="1" s="1"/>
  <c r="W1094" i="1"/>
  <c r="AE1094" i="1" s="1"/>
  <c r="W1151" i="1"/>
  <c r="AE1151" i="1" s="1"/>
  <c r="W1210" i="1"/>
  <c r="AE1210" i="1" s="1"/>
  <c r="W1251" i="1"/>
  <c r="AE1251" i="1" s="1"/>
  <c r="W1287" i="1"/>
  <c r="AE1287" i="1" s="1"/>
  <c r="W1330" i="1"/>
  <c r="AE1330" i="1" s="1"/>
  <c r="W1368" i="1"/>
  <c r="AE1368" i="1" s="1"/>
  <c r="W1400" i="1"/>
  <c r="AE1400" i="1" s="1"/>
  <c r="W1438" i="1"/>
  <c r="AE1438" i="1" s="1"/>
  <c r="W1479" i="1"/>
  <c r="AE1479" i="1" s="1"/>
  <c r="W1512" i="1"/>
  <c r="AE1512" i="1" s="1"/>
  <c r="W1543" i="1"/>
  <c r="AE1543" i="1" s="1"/>
  <c r="W1561" i="1"/>
  <c r="AE1561" i="1" s="1"/>
  <c r="W1579" i="1"/>
  <c r="AE1579" i="1" s="1"/>
  <c r="W1596" i="1"/>
  <c r="AE1596" i="1" s="1"/>
  <c r="W1611" i="1"/>
  <c r="AE1611" i="1" s="1"/>
  <c r="W1625" i="1"/>
  <c r="AE1625" i="1" s="1"/>
  <c r="W1641" i="1"/>
  <c r="AE1641" i="1" s="1"/>
  <c r="W1657" i="1"/>
  <c r="W1670" i="1"/>
  <c r="W1686" i="1"/>
  <c r="W1699" i="1"/>
  <c r="W600" i="1"/>
  <c r="AE600" i="1" s="1"/>
  <c r="W936" i="1"/>
  <c r="AE936" i="1" s="1"/>
  <c r="W1008" i="1"/>
  <c r="AE1008" i="1" s="1"/>
  <c r="W1096" i="1"/>
  <c r="W1168" i="1"/>
  <c r="AE1168" i="1" s="1"/>
  <c r="W1211" i="1"/>
  <c r="AE1211" i="1" s="1"/>
  <c r="W1256" i="1"/>
  <c r="AE1256" i="1" s="1"/>
  <c r="W1296" i="1"/>
  <c r="AE1296" i="1" s="1"/>
  <c r="W1332" i="1"/>
  <c r="W1369" i="1"/>
  <c r="AE1369" i="1" s="1"/>
  <c r="W1410" i="1"/>
  <c r="AE1410" i="1" s="1"/>
  <c r="W1442" i="1"/>
  <c r="AE1442" i="1" s="1"/>
  <c r="W1480" i="1"/>
  <c r="AE1480" i="1" s="1"/>
  <c r="W1523" i="1"/>
  <c r="AE1523" i="1" s="1"/>
  <c r="W1544" i="1"/>
  <c r="AE1544" i="1" s="1"/>
  <c r="W1562" i="1"/>
  <c r="AE1562" i="1" s="1"/>
  <c r="W1580" i="1"/>
  <c r="AE1580" i="1" s="1"/>
  <c r="W1597" i="1"/>
  <c r="AE1597" i="1" s="1"/>
  <c r="W1613" i="1"/>
  <c r="AE1613" i="1" s="1"/>
  <c r="W1629" i="1"/>
  <c r="W1642" i="1"/>
  <c r="AE1642" i="1" s="1"/>
  <c r="W1658" i="1"/>
  <c r="W1671" i="1"/>
  <c r="W1688" i="1"/>
  <c r="W1703" i="1"/>
  <c r="W744" i="1"/>
  <c r="AE744" i="1" s="1"/>
  <c r="W946" i="1"/>
  <c r="AE946" i="1" s="1"/>
  <c r="W1034" i="1"/>
  <c r="W1097" i="1"/>
  <c r="AE1097" i="1" s="1"/>
  <c r="W1169" i="1"/>
  <c r="AE1169" i="1" s="1"/>
  <c r="W1220" i="1"/>
  <c r="AE1220" i="1" s="1"/>
  <c r="W1257" i="1"/>
  <c r="AE1257" i="1" s="1"/>
  <c r="W1299" i="1"/>
  <c r="W1341" i="1"/>
  <c r="AE1341" i="1" s="1"/>
  <c r="W1374" i="1"/>
  <c r="W1411" i="1"/>
  <c r="AE1411" i="1" s="1"/>
  <c r="W1452" i="1"/>
  <c r="AE1452" i="1" s="1"/>
  <c r="W1481" i="1"/>
  <c r="AE1481" i="1" s="1"/>
  <c r="W1524" i="1"/>
  <c r="AE1524" i="1" s="1"/>
  <c r="W1548" i="1"/>
  <c r="AE1548" i="1" s="1"/>
  <c r="W1566" i="1"/>
  <c r="AE1566" i="1" s="1"/>
  <c r="W1584" i="1"/>
  <c r="AE1584" i="1" s="1"/>
  <c r="W1601" i="1"/>
  <c r="AE1601" i="1" s="1"/>
  <c r="W1614" i="1"/>
  <c r="AE1614" i="1" s="1"/>
  <c r="W1630" i="1"/>
  <c r="AE1630" i="1" s="1"/>
  <c r="W1643" i="1"/>
  <c r="W1660" i="1"/>
  <c r="W1675" i="1"/>
  <c r="W1689" i="1"/>
  <c r="W1705" i="1"/>
  <c r="W878" i="1"/>
  <c r="AE878" i="1" s="1"/>
  <c r="W1126" i="1"/>
  <c r="AE1126" i="1" s="1"/>
  <c r="W1236" i="1"/>
  <c r="AE1236" i="1" s="1"/>
  <c r="W1356" i="1"/>
  <c r="AE1356" i="1" s="1"/>
  <c r="W1426" i="1"/>
  <c r="AE1426" i="1" s="1"/>
  <c r="W1534" i="1"/>
  <c r="AE1534" i="1" s="1"/>
  <c r="W1588" i="1"/>
  <c r="AE1588" i="1" s="1"/>
  <c r="W1620" i="1"/>
  <c r="AE1620" i="1" s="1"/>
  <c r="W1666" i="1"/>
  <c r="W1695" i="1"/>
  <c r="W812" i="1"/>
  <c r="AE812" i="1" s="1"/>
  <c r="W947" i="1"/>
  <c r="AE947" i="1" s="1"/>
  <c r="W1042" i="1"/>
  <c r="W1118" i="1"/>
  <c r="AE1118" i="1" s="1"/>
  <c r="W1171" i="1"/>
  <c r="AE1171" i="1" s="1"/>
  <c r="W1221" i="1"/>
  <c r="AE1221" i="1" s="1"/>
  <c r="W1266" i="1"/>
  <c r="AE1266" i="1" s="1"/>
  <c r="W1303" i="1"/>
  <c r="AE1303" i="1" s="1"/>
  <c r="W1342" i="1"/>
  <c r="AE1342" i="1" s="1"/>
  <c r="W1383" i="1"/>
  <c r="AE1383" i="1" s="1"/>
  <c r="W1412" i="1"/>
  <c r="AE1412" i="1" s="1"/>
  <c r="W1454" i="1"/>
  <c r="W1494" i="1"/>
  <c r="AE1494" i="1" s="1"/>
  <c r="W1525" i="1"/>
  <c r="AE1525" i="1" s="1"/>
  <c r="W1551" i="1"/>
  <c r="AE1551" i="1" s="1"/>
  <c r="W1569" i="1"/>
  <c r="AE1569" i="1" s="1"/>
  <c r="W1586" i="1"/>
  <c r="AE1586" i="1" s="1"/>
  <c r="W1602" i="1"/>
  <c r="AE1602" i="1" s="1"/>
  <c r="W1615" i="1"/>
  <c r="AE1615" i="1" s="1"/>
  <c r="W1632" i="1"/>
  <c r="W1647" i="1"/>
  <c r="W1655" i="1" s="1"/>
  <c r="W1661" i="1"/>
  <c r="W1676" i="1"/>
  <c r="W1690" i="1"/>
  <c r="W1707" i="1"/>
  <c r="W1066" i="1"/>
  <c r="AE1066" i="1" s="1"/>
  <c r="W1194" i="1"/>
  <c r="W1315" i="1"/>
  <c r="AE1315" i="1" s="1"/>
  <c r="W1385" i="1"/>
  <c r="AE1385" i="1" s="1"/>
  <c r="W1497" i="1"/>
  <c r="W1499" i="1" s="1"/>
  <c r="W1553" i="1"/>
  <c r="AE1553" i="1" s="1"/>
  <c r="W1605" i="1"/>
  <c r="AE1605" i="1" s="1"/>
  <c r="W1650" i="1"/>
  <c r="AE1650" i="1" s="1"/>
  <c r="W1679" i="1"/>
  <c r="W852" i="1"/>
  <c r="AE852" i="1" s="1"/>
  <c r="W971" i="1"/>
  <c r="AE971" i="1" s="1"/>
  <c r="W1043" i="1"/>
  <c r="AE1043" i="1" s="1"/>
  <c r="W1125" i="1"/>
  <c r="AE1125" i="1" s="1"/>
  <c r="W1188" i="1"/>
  <c r="AE1188" i="1" s="1"/>
  <c r="W1227" i="1"/>
  <c r="AE1227" i="1" s="1"/>
  <c r="W1267" i="1"/>
  <c r="AE1267" i="1" s="1"/>
  <c r="W1314" i="1"/>
  <c r="AE1314" i="1" s="1"/>
  <c r="W1343" i="1"/>
  <c r="AE1343" i="1" s="1"/>
  <c r="W1384" i="1"/>
  <c r="AE1384" i="1" s="1"/>
  <c r="W1425" i="1"/>
  <c r="AE1425" i="1" s="1"/>
  <c r="W1455" i="1"/>
  <c r="AE1455" i="1" s="1"/>
  <c r="W1495" i="1"/>
  <c r="AE1495" i="1" s="1"/>
  <c r="W1533" i="1"/>
  <c r="AE1533" i="1" s="1"/>
  <c r="W1552" i="1"/>
  <c r="AE1552" i="1" s="1"/>
  <c r="W1570" i="1"/>
  <c r="AE1570" i="1" s="1"/>
  <c r="W1587" i="1"/>
  <c r="AE1587" i="1" s="1"/>
  <c r="W1604" i="1"/>
  <c r="AE1604" i="1" s="1"/>
  <c r="W1619" i="1"/>
  <c r="AE1619" i="1" s="1"/>
  <c r="W1633" i="1"/>
  <c r="AE1633" i="1" s="1"/>
  <c r="W1648" i="1"/>
  <c r="AE1648" i="1" s="1"/>
  <c r="W1662" i="1"/>
  <c r="W1678" i="1"/>
  <c r="W1694" i="1"/>
  <c r="W1708" i="1"/>
  <c r="W972" i="1"/>
  <c r="AE972" i="1" s="1"/>
  <c r="W1268" i="1"/>
  <c r="AE1268" i="1" s="1"/>
  <c r="W1464" i="1"/>
  <c r="AE1464" i="1" s="1"/>
  <c r="W1571" i="1"/>
  <c r="AE1571" i="1" s="1"/>
  <c r="W1634" i="1"/>
  <c r="AE1634" i="1" s="1"/>
  <c r="W1709" i="1"/>
  <c r="W909" i="1"/>
  <c r="AE909" i="1" s="1"/>
  <c r="W1357" i="1"/>
  <c r="AE1357" i="1" s="1"/>
  <c r="W1593" i="1"/>
  <c r="AE1593" i="1" s="1"/>
  <c r="W982" i="1"/>
  <c r="AE982" i="1" s="1"/>
  <c r="W1395" i="1"/>
  <c r="AE1395" i="1" s="1"/>
  <c r="W1606" i="1"/>
  <c r="AE1606" i="1" s="1"/>
  <c r="W1067" i="1"/>
  <c r="AE1067" i="1" s="1"/>
  <c r="W1427" i="1"/>
  <c r="AE1427" i="1" s="1"/>
  <c r="W1623" i="1"/>
  <c r="W1144" i="1"/>
  <c r="AE1144" i="1" s="1"/>
  <c r="W1469" i="1"/>
  <c r="W1638" i="1"/>
  <c r="W1646" i="1" s="1"/>
  <c r="W1195" i="1"/>
  <c r="AE1195" i="1" s="1"/>
  <c r="W1507" i="1"/>
  <c r="AE1507" i="1" s="1"/>
  <c r="W1651" i="1"/>
  <c r="W1285" i="1"/>
  <c r="AE1285" i="1" s="1"/>
  <c r="W1681" i="1"/>
  <c r="W1317" i="1"/>
  <c r="W1697" i="1"/>
  <c r="W1237" i="1"/>
  <c r="AE1237" i="1" s="1"/>
  <c r="W1535" i="1"/>
  <c r="AE1535" i="1" s="1"/>
  <c r="W1667" i="1"/>
  <c r="W10" i="1"/>
  <c r="W1557" i="1"/>
  <c r="AE1557" i="1" s="1"/>
  <c r="W1575" i="1"/>
  <c r="AE1575" i="1" s="1"/>
  <c r="W1664" i="1" l="1"/>
  <c r="W1711" i="1"/>
  <c r="W320" i="1"/>
  <c r="W1674" i="1"/>
  <c r="W1692" i="1"/>
  <c r="W1683" i="1"/>
  <c r="W1700" i="1"/>
  <c r="W416" i="1"/>
  <c r="W1345" i="1"/>
  <c r="W1521" i="1"/>
  <c r="W1415" i="1"/>
  <c r="W1549" i="1"/>
  <c r="W334" i="1"/>
  <c r="W1252" i="1"/>
  <c r="W412" i="1"/>
  <c r="W238" i="1"/>
  <c r="W50" i="1"/>
  <c r="W194" i="1"/>
  <c r="W1531" i="1"/>
  <c r="W1599" i="1"/>
  <c r="W844" i="1"/>
  <c r="W82" i="1"/>
  <c r="W160" i="1"/>
  <c r="W1628" i="1"/>
  <c r="W1373" i="1"/>
  <c r="W1513" i="1"/>
  <c r="W1401" i="1"/>
  <c r="W469" i="1"/>
  <c r="W830" i="1"/>
  <c r="W616" i="1"/>
  <c r="W865" i="1"/>
  <c r="W213" i="1"/>
  <c r="W36" i="1"/>
  <c r="W794" i="1"/>
  <c r="W1617" i="1"/>
  <c r="W1496" i="1"/>
  <c r="W571" i="1"/>
  <c r="W1331" i="1"/>
  <c r="W1359" i="1"/>
  <c r="W104" i="1"/>
  <c r="W939" i="1"/>
  <c r="W674" i="1"/>
  <c r="W295" i="1"/>
  <c r="W660" i="1"/>
  <c r="W114" i="1"/>
  <c r="W1590" i="1"/>
  <c r="W921" i="1"/>
  <c r="W1177" i="1"/>
  <c r="W550" i="1"/>
  <c r="W500" i="1"/>
  <c r="W273" i="1"/>
  <c r="W1482" i="1"/>
  <c r="W1637" i="1"/>
  <c r="W1429" i="1"/>
  <c r="W1245" i="1"/>
  <c r="W127" i="1"/>
  <c r="W1387" i="1"/>
  <c r="W1567" i="1"/>
  <c r="W816" i="1"/>
  <c r="W259" i="1"/>
  <c r="W695" i="1"/>
  <c r="W1443" i="1"/>
  <c r="W140" i="1"/>
  <c r="W1468" i="1"/>
  <c r="W1540" i="1"/>
  <c r="W1608" i="1"/>
  <c r="W12" i="1"/>
  <c r="W1095" i="1"/>
  <c r="W1453" i="1"/>
  <c r="W1576" i="1"/>
  <c r="W1249" i="1"/>
  <c r="W316" i="1"/>
  <c r="W73" i="1"/>
  <c r="W638" i="1"/>
  <c r="W181" i="1"/>
  <c r="W736" i="1"/>
  <c r="W1225" i="1"/>
  <c r="W1558" i="1"/>
  <c r="W1622" i="1"/>
  <c r="W594" i="1"/>
  <c r="W713" i="1"/>
  <c r="W355" i="1"/>
  <c r="W18" i="1"/>
  <c r="AE1201" i="1"/>
  <c r="AE380" i="1"/>
  <c r="AE522" i="1"/>
  <c r="AE758" i="1"/>
  <c r="AE440" i="1"/>
  <c r="AE670" i="1"/>
  <c r="AE1254" i="1"/>
  <c r="AE1044" i="1"/>
  <c r="AE1129" i="1"/>
  <c r="AE433" i="1"/>
  <c r="AE752" i="1"/>
  <c r="AE1194" i="1"/>
  <c r="AE1050" i="1"/>
  <c r="AE882" i="1"/>
  <c r="AE517" i="1"/>
  <c r="AE373" i="1"/>
  <c r="AE365" i="1"/>
  <c r="AE1135" i="1"/>
  <c r="AE1056" i="1"/>
  <c r="AE888" i="1"/>
  <c r="AE1518" i="1"/>
  <c r="AE1559" i="1"/>
  <c r="AE1280" i="1"/>
  <c r="AE1246" i="1"/>
  <c r="AE617" i="1"/>
  <c r="AE260" i="1"/>
  <c r="AE795" i="1"/>
  <c r="AE14" i="1"/>
  <c r="AE1317" i="1"/>
  <c r="AE1469" i="1"/>
  <c r="AE1454" i="1"/>
  <c r="AE1577" i="1"/>
  <c r="AE1656" i="1"/>
  <c r="AE1500" i="1"/>
  <c r="AE1388" i="1"/>
  <c r="AE417" i="1"/>
  <c r="AE1011" i="1"/>
  <c r="AE817" i="1"/>
  <c r="AE595" i="1"/>
  <c r="AE845" i="1"/>
  <c r="AE195" i="1"/>
  <c r="AE274" i="1"/>
  <c r="AE639" i="1"/>
  <c r="AE141" i="1"/>
  <c r="AE182" i="1"/>
  <c r="AE1623" i="1"/>
  <c r="AE1444" i="1"/>
  <c r="AE1568" i="1"/>
  <c r="AE1250" i="1"/>
  <c r="AE866" i="1"/>
  <c r="AE1112" i="1"/>
  <c r="AE501" i="1"/>
  <c r="AE317" i="1"/>
  <c r="AE105" i="1"/>
  <c r="AE1243" i="1"/>
  <c r="AE1096" i="1"/>
  <c r="AE1178" i="1"/>
  <c r="AE115" i="1"/>
  <c r="AE964" i="1"/>
  <c r="AE696" i="1"/>
  <c r="AE1497" i="1"/>
  <c r="AE1532" i="1"/>
  <c r="AE1313" i="1"/>
  <c r="AE1609" i="1"/>
  <c r="AE1430" i="1"/>
  <c r="AE1483" i="1"/>
  <c r="AE321" i="1"/>
  <c r="AE128" i="1"/>
  <c r="AE335" i="1"/>
  <c r="AE1416" i="1"/>
  <c r="AE161" i="1"/>
  <c r="AE481" i="1"/>
  <c r="AE737" i="1"/>
  <c r="AE714" i="1"/>
  <c r="AE1374" i="1"/>
  <c r="AE1402" i="1"/>
  <c r="AE1618" i="1"/>
  <c r="AE572" i="1"/>
  <c r="AE675" i="1"/>
  <c r="AE1332" i="1"/>
  <c r="AE1522" i="1"/>
  <c r="AE1600" i="1"/>
  <c r="AE940" i="1"/>
  <c r="AE551" i="1"/>
  <c r="AE296" i="1"/>
  <c r="AE51" i="1"/>
  <c r="AE1034" i="1"/>
  <c r="AE1629" i="1"/>
  <c r="AE1550" i="1"/>
  <c r="AE981" i="1"/>
  <c r="AE1514" i="1"/>
  <c r="AE1541" i="1"/>
  <c r="AE413" i="1"/>
  <c r="AE239" i="1"/>
  <c r="AE1638" i="1"/>
  <c r="AE1647" i="1"/>
  <c r="AE1360" i="1"/>
  <c r="AE1665" i="1"/>
  <c r="AE1591" i="1"/>
  <c r="AE1253" i="1"/>
  <c r="AE831" i="1"/>
  <c r="AE1226" i="1"/>
  <c r="AE1346" i="1"/>
  <c r="AE83" i="1"/>
  <c r="AE995" i="1"/>
  <c r="AE922" i="1"/>
  <c r="AE661" i="1"/>
  <c r="AE74" i="1"/>
  <c r="AE214" i="1"/>
  <c r="AE37" i="1"/>
  <c r="AE1299" i="1"/>
  <c r="AE356" i="1"/>
  <c r="W1752" i="1" l="1"/>
  <c r="W1110" i="1"/>
  <c r="W1111" i="1" s="1"/>
  <c r="W993" i="1"/>
  <c r="W994" i="1" s="1"/>
  <c r="W1009" i="1"/>
  <c r="W1010" i="1" s="1"/>
  <c r="W1032" i="1"/>
  <c r="W1033" i="1" s="1"/>
  <c r="W1311" i="1"/>
  <c r="W1312" i="1" s="1"/>
  <c r="W1240" i="1"/>
  <c r="W1242" i="1" s="1"/>
  <c r="W979" i="1"/>
  <c r="W980" i="1" s="1"/>
  <c r="W962" i="1"/>
  <c r="W963" i="1" s="1"/>
  <c r="W1275" i="1"/>
  <c r="W1276" i="1" s="1"/>
  <c r="W1297" i="1"/>
  <c r="W1298" i="1" s="1"/>
  <c r="AE1032" i="1" l="1"/>
  <c r="AE979" i="1"/>
  <c r="AE1240" i="1"/>
  <c r="AE1297" i="1"/>
  <c r="AE993" i="1"/>
  <c r="AE1275" i="1"/>
  <c r="AE1110" i="1"/>
  <c r="AE1311" i="1"/>
  <c r="AE962" i="1"/>
</calcChain>
</file>

<file path=xl/sharedStrings.xml><?xml version="1.0" encoding="utf-8"?>
<sst xmlns="http://schemas.openxmlformats.org/spreadsheetml/2006/main" count="27406" uniqueCount="689">
  <si>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</si>
  <si>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</si>
  <si>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</si>
  <si>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</si>
  <si>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</si>
  <si>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</si>
  <si>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</si>
  <si>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</si>
  <si>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</si>
  <si>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</si>
  <si>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</si>
  <si>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</si>
  <si>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308</t>
  </si>
  <si>
    <t>1000</t>
  </si>
  <si>
    <t>1010</t>
  </si>
  <si>
    <t>1050</t>
  </si>
  <si>
    <t>4010</t>
  </si>
  <si>
    <t>Interest</t>
  </si>
  <si>
    <t>309</t>
  </si>
  <si>
    <t>310</t>
  </si>
  <si>
    <t>311</t>
  </si>
  <si>
    <t>DEER CREEK STORM WATER</t>
  </si>
  <si>
    <t>312</t>
  </si>
  <si>
    <t>313</t>
  </si>
  <si>
    <t>314</t>
  </si>
  <si>
    <t>Other Taxes</t>
  </si>
  <si>
    <t>315</t>
  </si>
  <si>
    <t>KAWEAH DELTA WTR CONSERVATION</t>
  </si>
  <si>
    <t>316</t>
  </si>
  <si>
    <t>Timber Yield</t>
  </si>
  <si>
    <t xml:space="preserve">KAWEAH DELTA WCD SP TX LEVY </t>
  </si>
  <si>
    <t>317</t>
  </si>
  <si>
    <t>318</t>
  </si>
  <si>
    <t>319</t>
  </si>
  <si>
    <t>320</t>
  </si>
  <si>
    <t>Aircraft</t>
  </si>
  <si>
    <t>Fed-Other</t>
  </si>
  <si>
    <t>OROSI PUD</t>
  </si>
  <si>
    <t>321</t>
  </si>
  <si>
    <t>5400</t>
  </si>
  <si>
    <t>322</t>
  </si>
  <si>
    <t>323</t>
  </si>
  <si>
    <t>324</t>
  </si>
  <si>
    <t>325</t>
  </si>
  <si>
    <t>326</t>
  </si>
  <si>
    <t>327</t>
  </si>
  <si>
    <t>328</t>
  </si>
  <si>
    <t>329</t>
  </si>
  <si>
    <t>LINNS VALLEY POSO-FLATS JT ELEM</t>
  </si>
  <si>
    <t>330</t>
  </si>
  <si>
    <t>331</t>
  </si>
  <si>
    <t>332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</si>
  <si>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</si>
  <si>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</si>
  <si>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</si>
  <si>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</si>
  <si>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</si>
  <si>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</si>
  <si>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</si>
  <si>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</si>
  <si>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</si>
  <si>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</si>
  <si>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</si>
  <si>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</si>
  <si>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</si>
  <si>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33A</t>
  </si>
  <si>
    <t>LINNS VLY PS-FLT EL JT BD 2002</t>
  </si>
  <si>
    <t>33B</t>
  </si>
  <si>
    <t>KINGSBURG UN JT EL BD 2004 A</t>
  </si>
  <si>
    <t>33C</t>
  </si>
  <si>
    <t>DELANO HI JT 2003A</t>
  </si>
  <si>
    <t>33D</t>
  </si>
  <si>
    <t>33E</t>
  </si>
  <si>
    <t>33F</t>
  </si>
  <si>
    <t>HANFORD HI JT BD 1998B</t>
  </si>
  <si>
    <t>33G</t>
  </si>
  <si>
    <t>33H</t>
  </si>
  <si>
    <t>KINGSBURG UN JT HI BD 1998B</t>
  </si>
  <si>
    <t>33J</t>
  </si>
  <si>
    <t>KAWEAH DELTA HOSP BD 2004</t>
  </si>
  <si>
    <t>33K</t>
  </si>
  <si>
    <t>ST CNTR COMM COL (JT)  BD 2004A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</si>
  <si>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</si>
  <si>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</si>
  <si>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</si>
  <si>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</si>
  <si>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</si>
  <si>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</si>
  <si>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</si>
  <si>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33Q</t>
  </si>
  <si>
    <t>33R</t>
  </si>
  <si>
    <t>33S</t>
  </si>
  <si>
    <t xml:space="preserve">KINGSBURG UN JT EL BD 2006 (REFUNDING) </t>
  </si>
  <si>
    <t>33T</t>
  </si>
  <si>
    <t>ST CNTR COMM COL (JT)  BD 2007 A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</si>
  <si>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</si>
  <si>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</si>
  <si>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</si>
  <si>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</si>
  <si>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</si>
  <si>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</si>
  <si>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</si>
  <si>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</si>
  <si>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</si>
  <si>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</si>
  <si>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</si>
  <si>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</si>
  <si>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</si>
  <si>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</si>
  <si>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</si>
  <si>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</si>
  <si>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</si>
  <si>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</si>
  <si>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</si>
  <si>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</si>
  <si>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</si>
  <si>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</si>
  <si>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</si>
  <si>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</si>
  <si>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</si>
  <si>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34A</t>
  </si>
  <si>
    <t>KINGS CANYON UNIF JT BD 2006A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</si>
  <si>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</si>
  <si>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</si>
  <si>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</si>
  <si>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</si>
  <si>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</si>
  <si>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</si>
  <si>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</si>
  <si>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</si>
  <si>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</si>
  <si>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</si>
  <si>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</si>
  <si>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</si>
  <si>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</si>
  <si>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</si>
  <si>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</si>
  <si>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</si>
  <si>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</si>
  <si>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</si>
  <si>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</si>
  <si>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</si>
  <si>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</si>
  <si>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</si>
  <si>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</si>
  <si>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</si>
  <si>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</si>
  <si>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</si>
  <si>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</si>
  <si>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</si>
  <si>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</si>
  <si>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</si>
  <si>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</si>
  <si>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</si>
  <si>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</si>
  <si>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</si>
  <si>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</si>
  <si>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</si>
  <si>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</si>
  <si>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</si>
  <si>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</si>
  <si>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</si>
  <si>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</si>
  <si>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</si>
  <si>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</si>
  <si>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</si>
  <si>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</si>
  <si>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</si>
  <si>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</si>
  <si>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</si>
  <si>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</si>
  <si>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</si>
  <si>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</si>
  <si>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</si>
  <si>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</si>
  <si>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</si>
  <si>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368</t>
  </si>
  <si>
    <t>369</t>
  </si>
  <si>
    <t>370</t>
  </si>
  <si>
    <t>371</t>
  </si>
  <si>
    <t>372</t>
  </si>
  <si>
    <t>373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</si>
  <si>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</si>
  <si>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</si>
  <si>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</si>
  <si>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</si>
  <si>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</si>
  <si>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</si>
  <si>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</si>
  <si>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</si>
  <si>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</si>
  <si>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</si>
  <si>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</si>
  <si>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</si>
  <si>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</si>
  <si>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</si>
  <si>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</si>
  <si>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</si>
  <si>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</si>
  <si>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</si>
  <si>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</si>
  <si>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</si>
  <si>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</si>
  <si>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</si>
  <si>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</si>
  <si>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</si>
  <si>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</si>
  <si>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</si>
  <si>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</si>
  <si>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</si>
  <si>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</si>
  <si>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</si>
  <si>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</si>
  <si>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>384</t>
  </si>
  <si>
    <t>385</t>
  </si>
  <si>
    <t xml:space="preserve">TULARE LAKE BASIN WATER </t>
  </si>
  <si>
    <t>386</t>
  </si>
  <si>
    <t>387</t>
  </si>
  <si>
    <t>TULARE LAKE BASIN 80 BD</t>
  </si>
  <si>
    <t>388</t>
  </si>
  <si>
    <t>THREE RIVERS CSD ID #1</t>
  </si>
  <si>
    <t>389</t>
  </si>
  <si>
    <t>RICHGROVE CSD</t>
  </si>
  <si>
    <t>390</t>
  </si>
  <si>
    <t>391</t>
  </si>
  <si>
    <t>392</t>
  </si>
  <si>
    <t>394</t>
  </si>
  <si>
    <t>CUTLER PUD</t>
  </si>
  <si>
    <t>395</t>
  </si>
  <si>
    <t>TIPTON CSD</t>
  </si>
  <si>
    <t>396</t>
  </si>
  <si>
    <t>398</t>
  </si>
  <si>
    <t>399</t>
  </si>
  <si>
    <t>ST CNTR COMM COL (JT)  BD 2009 A</t>
  </si>
  <si>
    <t>33V</t>
  </si>
  <si>
    <t>ST CNTR COMM COL (JT)  BD 2009 B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</si>
  <si>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</si>
  <si>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</si>
  <si>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</si>
  <si>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</si>
  <si>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</si>
  <si>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</si>
  <si>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</si>
  <si>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</si>
  <si>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</si>
  <si>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</si>
  <si>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</si>
  <si>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</si>
  <si>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</si>
  <si>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</si>
  <si>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</si>
  <si>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</si>
  <si>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</si>
  <si>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</si>
  <si>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</si>
  <si>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</si>
  <si>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</si>
  <si>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32A</t>
  </si>
  <si>
    <t>1088</t>
  </si>
  <si>
    <t>37S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</si>
  <si>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</si>
  <si>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</si>
  <si>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</si>
  <si>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</si>
  <si>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</si>
  <si>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</si>
  <si>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</si>
  <si>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</si>
  <si>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</si>
  <si>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</si>
  <si>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</si>
  <si>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</si>
  <si>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</si>
  <si>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</si>
  <si>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</si>
  <si>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</si>
  <si>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</si>
  <si>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</si>
  <si>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</si>
  <si>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</si>
  <si>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</si>
  <si>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</si>
  <si>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</si>
  <si>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</si>
  <si>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</si>
  <si>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</si>
  <si>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</si>
  <si>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</si>
  <si>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</si>
  <si>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</si>
  <si>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</si>
  <si>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</si>
  <si>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</si>
  <si>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</si>
  <si>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</si>
  <si>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</si>
  <si>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</si>
  <si>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</si>
  <si>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</si>
  <si>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</si>
  <si>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</si>
  <si>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</si>
  <si>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</si>
  <si>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</si>
  <si>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</si>
  <si>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</si>
  <si>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</si>
  <si>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</si>
  <si>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</si>
  <si>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</si>
  <si>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</si>
  <si>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</si>
  <si>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</si>
  <si>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</si>
  <si>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</si>
  <si>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</si>
  <si>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</si>
  <si>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</si>
  <si>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</si>
  <si>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</si>
  <si>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</si>
  <si>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</si>
  <si>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</si>
  <si>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</si>
  <si>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</si>
  <si>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</si>
  <si>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</si>
  <si>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</si>
  <si>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</si>
  <si>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</si>
  <si>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</si>
  <si>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</si>
  <si>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</si>
  <si>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</si>
  <si>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</si>
  <si>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</si>
  <si>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</si>
  <si>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</si>
  <si>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</si>
  <si>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</si>
  <si>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</si>
  <si>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</si>
  <si>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</si>
  <si>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</si>
  <si>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</si>
  <si>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</si>
  <si>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</si>
  <si>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</si>
  <si>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</si>
  <si>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</si>
  <si>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</si>
  <si>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</si>
  <si>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</si>
  <si>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</si>
  <si>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Charges For Current Services</t>
  </si>
  <si>
    <t>Sales &amp; Use Taxes</t>
  </si>
  <si>
    <t>Transient Lodging-Room Occup</t>
  </si>
  <si>
    <t>Property Taxes</t>
  </si>
  <si>
    <t>RDA Pass Thru PY</t>
  </si>
  <si>
    <t>Property Taxes-Eraf III</t>
  </si>
  <si>
    <t>Supp Property Taxes-Prior 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</si>
  <si>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</si>
  <si>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</si>
  <si>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</si>
  <si>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</si>
  <si>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</si>
  <si>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</si>
  <si>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</si>
  <si>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</si>
  <si>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</si>
  <si>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</si>
  <si>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</si>
  <si>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</si>
  <si>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</si>
  <si>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</si>
  <si>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</si>
  <si>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</si>
  <si>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</si>
  <si>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</si>
  <si>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</si>
  <si>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</si>
  <si>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</si>
  <si>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</si>
  <si>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</si>
  <si>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</si>
  <si>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</si>
  <si>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</si>
  <si>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</si>
  <si>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</si>
  <si>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</si>
  <si>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</si>
  <si>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</si>
  <si>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</si>
  <si>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</si>
  <si>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</si>
  <si>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</si>
  <si>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</si>
  <si>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</si>
  <si>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</si>
  <si>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</si>
  <si>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</si>
  <si>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</si>
  <si>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</si>
  <si>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</si>
  <si>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</si>
  <si>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5827</t>
  </si>
  <si>
    <t>Oth Rev Prio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</si>
  <si>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</si>
  <si>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</si>
  <si>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</si>
  <si>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</si>
  <si>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</si>
  <si>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</si>
  <si>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</si>
  <si>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</si>
  <si>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</si>
  <si>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</si>
  <si>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</si>
  <si>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</si>
  <si>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</si>
  <si>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</si>
  <si>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</si>
  <si>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</si>
  <si>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</si>
  <si>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</si>
  <si>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</si>
  <si>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</si>
  <si>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</si>
  <si>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</si>
  <si>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</si>
  <si>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</si>
  <si>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</si>
  <si>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</si>
  <si>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</si>
  <si>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</si>
  <si>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</si>
  <si>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</si>
  <si>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</si>
  <si>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</si>
  <si>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</si>
  <si>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</si>
  <si>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</si>
  <si>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</si>
  <si>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</si>
  <si>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</si>
  <si>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</si>
  <si>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</si>
  <si>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</si>
  <si>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</si>
  <si>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</si>
  <si>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</si>
  <si>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</si>
  <si>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</si>
  <si>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</si>
  <si>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</si>
  <si>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</si>
  <si>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</si>
  <si>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</si>
  <si>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</si>
  <si>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</si>
  <si>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</si>
  <si>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</si>
  <si>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</si>
  <si>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</si>
  <si>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</si>
  <si>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</si>
  <si>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</si>
  <si>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</si>
  <si>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</si>
  <si>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</si>
  <si>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</si>
  <si>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</si>
  <si>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</si>
  <si>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</si>
  <si>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</si>
  <si>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</si>
  <si>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</si>
  <si>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</si>
  <si>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</si>
  <si>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</si>
  <si>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</si>
  <si>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</si>
  <si>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</si>
  <si>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</si>
  <si>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</si>
  <si>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</si>
  <si>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</si>
  <si>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Y</t>
  </si>
  <si>
    <t>Cities Only?</t>
  </si>
  <si>
    <t>4076</t>
  </si>
  <si>
    <t>RD H&amp;S 34188 LM</t>
  </si>
  <si>
    <t>1089</t>
  </si>
  <si>
    <t>1041</t>
  </si>
  <si>
    <t>DELANO CITY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</si>
  <si>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</si>
  <si>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</si>
  <si>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</si>
  <si>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</si>
  <si>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</si>
  <si>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</si>
  <si>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</si>
  <si>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>4046</t>
  </si>
  <si>
    <t>Ltf-Art 8 Ct</t>
  </si>
  <si>
    <t>4000</t>
  </si>
  <si>
    <t>4014</t>
  </si>
  <si>
    <t>5204</t>
  </si>
  <si>
    <t>5802</t>
  </si>
  <si>
    <t>7003</t>
  </si>
  <si>
    <t>307</t>
  </si>
  <si>
    <t>VISALIA CEMETERY</t>
  </si>
  <si>
    <t>0.00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</si>
  <si>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</si>
  <si>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</si>
  <si>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</si>
  <si>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</si>
  <si>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</si>
  <si>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</si>
  <si>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</si>
  <si>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</si>
  <si>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</si>
  <si>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Current Activity Collected</t>
  </si>
  <si>
    <t>303</t>
  </si>
  <si>
    <t>CA HERO WRCG</t>
  </si>
  <si>
    <t>305</t>
  </si>
  <si>
    <t>CA FIRST PACE</t>
  </si>
  <si>
    <t>1071</t>
  </si>
  <si>
    <t>Previously paid</t>
  </si>
  <si>
    <t>REV</t>
  </si>
  <si>
    <t>SRCE</t>
  </si>
  <si>
    <t>34R</t>
  </si>
  <si>
    <t>KINGS CANYON UNIF JT BD 2016R</t>
  </si>
  <si>
    <t>RD H&amp;S 34188 SA</t>
  </si>
  <si>
    <t>Grand Total</t>
  </si>
  <si>
    <t xml:space="preserve">KINGSBURG EL 2016 REF </t>
  </si>
  <si>
    <t>Proceeds from Sale of Assets - H&amp;S 34188</t>
  </si>
  <si>
    <t>KINGSBURG HI 2016 REF</t>
  </si>
  <si>
    <t>KINGS CANYON UN JT 2016C BD</t>
  </si>
  <si>
    <t>2017/18 All Distributions Summary - A203 Revenue Detail Report</t>
  </si>
  <si>
    <t>1ST APPORT -  7/31/17</t>
  </si>
  <si>
    <t>2018</t>
  </si>
  <si>
    <t>PAY DATE - 8/3/16</t>
  </si>
  <si>
    <t>LTF &amp; TRSFR TAX ACCRUAL INCL.</t>
  </si>
  <si>
    <t>2ND APPORT - 9/22/17</t>
  </si>
  <si>
    <t>PAY DATE - 9/27/17</t>
  </si>
  <si>
    <t>3RD APPORT - 10/26/17</t>
  </si>
  <si>
    <t>PAY DATE - 10/31/17</t>
  </si>
  <si>
    <t>4TH APPORT - 12/11/17</t>
  </si>
  <si>
    <t>ALL AGENCIES</t>
  </si>
  <si>
    <t>301</t>
  </si>
  <si>
    <t>306</t>
  </si>
  <si>
    <t>34S</t>
  </si>
  <si>
    <t>34T</t>
  </si>
  <si>
    <t>34U</t>
  </si>
  <si>
    <t>34V</t>
  </si>
  <si>
    <t>1065</t>
  </si>
  <si>
    <t>393</t>
  </si>
  <si>
    <t>CA OPEN PACE</t>
  </si>
  <si>
    <t>YGRENE</t>
  </si>
  <si>
    <t>EXETER CITY FIRE</t>
  </si>
  <si>
    <t>KERN/PVL CC SFID 2016A</t>
  </si>
  <si>
    <t>KINGSBURG JUES 2016 SERIES A</t>
  </si>
  <si>
    <t>KINGSBURG HIGH 2014 SERIES B</t>
  </si>
  <si>
    <t>ST CNTR COMM COL (JT) 2016 GO A</t>
  </si>
  <si>
    <t>CONSOLIDATED IRRIGATION</t>
  </si>
  <si>
    <t>ST CNTR COL 2007A REF</t>
  </si>
  <si>
    <t>HANFORD HI JT BD 2014R</t>
  </si>
  <si>
    <t>HANFORD HI JT BD 2010R</t>
  </si>
  <si>
    <t>KINGS CANYON JOINT UNIFIED 2002</t>
  </si>
  <si>
    <t>KERN CC SFID (JT) BD 2002BR</t>
  </si>
  <si>
    <t>HANFORD HI JT BD 16 REF 2004A</t>
  </si>
  <si>
    <t>HANFORD HI JT BD 16 REF 2004B</t>
  </si>
  <si>
    <t>PAY DATE 12/20/17</t>
  </si>
  <si>
    <t>5TH APPORT - 12/29/17</t>
  </si>
  <si>
    <t>PAY DATE 1/10/18</t>
  </si>
  <si>
    <t>6TH APPORT - 2/28/18</t>
  </si>
  <si>
    <t>PAY DATE - 3/8/18</t>
  </si>
  <si>
    <t>7TH APPORT  - 4/10/18</t>
  </si>
  <si>
    <t>PAY DATE 4/18/18</t>
  </si>
  <si>
    <t>8TH APPORT  - 4/30/18</t>
  </si>
  <si>
    <t>PAY DATE 5/16/18</t>
  </si>
  <si>
    <t>12</t>
  </si>
  <si>
    <t>9TH APPORT  - 7/9/18</t>
  </si>
  <si>
    <t>PAY DATE 7/13/18</t>
  </si>
  <si>
    <t>CA OPEN PACE Total</t>
  </si>
  <si>
    <t>CA HERO WRCG Total</t>
  </si>
  <si>
    <t>PHFA CA PACE Total</t>
  </si>
  <si>
    <t>CA FIRST PACE Total</t>
  </si>
  <si>
    <t>YGRENE Total</t>
  </si>
  <si>
    <t>VISALIA CEMETERY Total</t>
  </si>
  <si>
    <t>DEER CREEK STORM WATER Total</t>
  </si>
  <si>
    <t>KAWEAH DELTA WTR CONSERVATION Total</t>
  </si>
  <si>
    <t>KAWEAH DELTA WCD SP TX LEVY  Total</t>
  </si>
  <si>
    <t>OROSI PUD Total</t>
  </si>
  <si>
    <t>LINNS VALLEY POSO-FLATS JT ELEM Total</t>
  </si>
  <si>
    <t>CLAY JT ELEM Total</t>
  </si>
  <si>
    <t>KIT CARSON UNION JT ELEM Total</t>
  </si>
  <si>
    <t>KINGSBURG UN JT ELEM Total</t>
  </si>
  <si>
    <t>DELANO JOINT HIGH Total</t>
  </si>
  <si>
    <t>HANFORD JOINT HIGH Total</t>
  </si>
  <si>
    <t>KINGSBURG UN JT HIGH Total</t>
  </si>
  <si>
    <t>KERN COMMUNITY COLLEGE Total</t>
  </si>
  <si>
    <t>STATE CENTER COMMUNITY COLLEGE Total</t>
  </si>
  <si>
    <t>CORCORAN JOINT UNIFIED Total</t>
  </si>
  <si>
    <t>KINGS CANYON JOINT UNIFIED Total</t>
  </si>
  <si>
    <t>ALTA HOSPITAL Total</t>
  </si>
  <si>
    <t>ALTA IRRIGATION Total</t>
  </si>
  <si>
    <t>ALPAUGH IRRIGATION Total</t>
  </si>
  <si>
    <t>DELANO JOINT MOSQUITO Total</t>
  </si>
  <si>
    <t>DINUBA CITY Total</t>
  </si>
  <si>
    <t>DUCOR CSD Total</t>
  </si>
  <si>
    <t>EXETER CITY Total</t>
  </si>
  <si>
    <t>EXETER CITY FIRE Total</t>
  </si>
  <si>
    <t>EXETER AMBULANCE DIST (HOSP) Total</t>
  </si>
  <si>
    <t>FARMERSVILLE CITY Total</t>
  </si>
  <si>
    <t>IVANHOE IRRIGATION Total</t>
  </si>
  <si>
    <t>IVANHOE PUD Total</t>
  </si>
  <si>
    <t>KINGS RIVER JT WTR CONSERVATION Total</t>
  </si>
  <si>
    <t>KAWEAH DELTA HOSPITAL Total</t>
  </si>
  <si>
    <t>KINGSBURG JOINT HOSPITAL Total</t>
  </si>
  <si>
    <t>KINGS JOINT MOSQUITO Total</t>
  </si>
  <si>
    <t>KINGSBURG JOINT CEMETERY Total</t>
  </si>
  <si>
    <t>LINDSAY LOCAL HOSPITAL Total</t>
  </si>
  <si>
    <t>LOWER TULE RIVER IRRIGATION Total</t>
  </si>
  <si>
    <t>LINDSAY CITY Total</t>
  </si>
  <si>
    <t>NO. KERN-SO. TULARE COUNTIES HOSP. Total</t>
  </si>
  <si>
    <t>ORANGE COVE JOINT FIRE Total</t>
  </si>
  <si>
    <t>KERN CC SFID (JT) BD 2002BR Total</t>
  </si>
  <si>
    <t>PIXLEY IRRIGATION Total</t>
  </si>
  <si>
    <t>PORTERVILLE CITY Total</t>
  </si>
  <si>
    <t>REEDLEY JOINT CEMETERY Total</t>
  </si>
  <si>
    <t>SIERRA VIEW HOSPITAL Total</t>
  </si>
  <si>
    <t>STRATHMORE PUD Total</t>
  </si>
  <si>
    <t>TULARE LAKE DRAINAGE Total</t>
  </si>
  <si>
    <t>TULARE IRRIGATION Total</t>
  </si>
  <si>
    <t>TULARE DISTRICT HOSPITAL Total</t>
  </si>
  <si>
    <t>TULARE CITY Total</t>
  </si>
  <si>
    <t>VANDALIA IRRIGATION Total</t>
  </si>
  <si>
    <t>VISALIA CITY Total</t>
  </si>
  <si>
    <t>WOODLAKE CITY Total</t>
  </si>
  <si>
    <t>THREE RIVERS CSD Total</t>
  </si>
  <si>
    <t>TULARE LAKE BASIN WATER  Total</t>
  </si>
  <si>
    <t>TULARE LAKE BASIN 80 BD Total</t>
  </si>
  <si>
    <t>THREE RIVERS CSD ID #1 Total</t>
  </si>
  <si>
    <t>RICHGROVE CSD Total</t>
  </si>
  <si>
    <t>CONSOLIDATED IRRIGATION Total</t>
  </si>
  <si>
    <t>CUTLER PUD Total</t>
  </si>
  <si>
    <t>TIPTON CSD Total</t>
  </si>
  <si>
    <t>DELANO CITY Total</t>
  </si>
  <si>
    <t>ST CNTR COL 2007A REF Total</t>
  </si>
  <si>
    <t>LINNS VLY PS-FLT EL JT BD 2002 Total</t>
  </si>
  <si>
    <t>KINGSBURG UN JT EL BD 2004 A Total</t>
  </si>
  <si>
    <t>DELANO HI JT 2003A Total</t>
  </si>
  <si>
    <t>HANFORD HI JT BD 2014R Total</t>
  </si>
  <si>
    <t>HANFORD HI JT BD 2010R Total</t>
  </si>
  <si>
    <t>HANFORD HI JT BD 1998B Total</t>
  </si>
  <si>
    <t>HANFORD HI JT BD 16 REF 2004A Total</t>
  </si>
  <si>
    <t>KINGSBURG UN JT HI BD 1998B Total</t>
  </si>
  <si>
    <t>KAWEAH DELTA HOSP BD 2004 Total</t>
  </si>
  <si>
    <t>ST CNTR COMM COL (JT)  BD 2004A Total</t>
  </si>
  <si>
    <t>DELANO JT HI BD 2005 A Total</t>
  </si>
  <si>
    <t>KERN CC SFID (JT) BD 2002B Total</t>
  </si>
  <si>
    <t>TABLE GRAPE DISEASE &amp; PEST CONTROL Total</t>
  </si>
  <si>
    <t>KINGSBURG HI 2016 REF Total</t>
  </si>
  <si>
    <t>HANFORD HI JT BD 16 REF 2004B Total</t>
  </si>
  <si>
    <t>KERN CC SFID (JT) BD 2002A (Jt w/ Kern co) Total</t>
  </si>
  <si>
    <t>KINGSBURG UN JT EL BD 2006 (REFUNDING)  Total</t>
  </si>
  <si>
    <t>ST CNTR COMM COL (JT)  BD 2007 A Total</t>
  </si>
  <si>
    <t>ST CNTR COMM COL (JT)  BD 2009 A Total</t>
  </si>
  <si>
    <t>ST CNTR COMM COL (JT)  BD 2009 B Total</t>
  </si>
  <si>
    <t>DELANO JT HI BD 2005 B Total</t>
  </si>
  <si>
    <t>KINGS CANYON UN JT 2016C BD Total</t>
  </si>
  <si>
    <t>KINGS CANYON UNIF JT BD 2006A Total</t>
  </si>
  <si>
    <t>KINGS CANYON UNIF JT BD 2006B Total</t>
  </si>
  <si>
    <t>KINGSBURG HI JT BD 2006B Total</t>
  </si>
  <si>
    <t>TULARE HEALTHCARE BD 2005B Total</t>
  </si>
  <si>
    <t>KINGS MOSQUITO ABATEMENT Total</t>
  </si>
  <si>
    <t>KINGS CANYON JOINT UNIFIED 2002 Total</t>
  </si>
  <si>
    <t>ST CNTR COMM COL (JT)  BD 2012R Total</t>
  </si>
  <si>
    <t>KINGSBURG EL 2016 REF  Total</t>
  </si>
  <si>
    <t>KINGS CANYON UNIF JT BD 2013A Total</t>
  </si>
  <si>
    <t>KERN CCOLLEGE SFID BOND 2002C Total</t>
  </si>
  <si>
    <t>KINGSBURG HI 2014A Total</t>
  </si>
  <si>
    <t>KERN CC SFID JT BD 2005A Total</t>
  </si>
  <si>
    <t>KINGS CANYON UNIF JT BD 2014B Total</t>
  </si>
  <si>
    <t>KINGS CANYON UNIF JT BD 2016R Total</t>
  </si>
  <si>
    <t>KERN/PVL CC SFID 2016A Total</t>
  </si>
  <si>
    <t>KINGSBURG JUES 2016 SERIES A Total</t>
  </si>
  <si>
    <t>KINGSBURG HIGH 2014 SERIES B Total</t>
  </si>
  <si>
    <t>ST CNTR COMM COL (JT) 2016 GO 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</si>
</sst>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.00;&quot;-$&quot;#,##0.00;\$0.00"/>
    <numFmt numFmtId="165" formatCode="#,##0.00;\-#,##0.00;0.00"/>
    <numFmt numFmtId="166" formatCode="#,##0.00;\(#,##0.00\);0.00"/>
  </numFmts>
  <fonts count="18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sz val="9"/>
      <color indexed="8"/>
      <name val="Arial"/>
    </font>
    <font>
      <b/>
      <sz val="6"/>
      <color indexed="9"/>
      <name val="Arial"/>
      <family val="2"/>
    </font>
    <font>
      <sz val="12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0" fontId="5" fillId="0" borderId="0"/>
    <xf numFmtId="0" fontId="12" fillId="0" borderId="0"/>
    <xf numFmtId="0" fontId="16" fillId="0" borderId="0"/>
  </cellStyleXfs>
  <cellXfs count="63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2" fillId="0" borderId="10" xfId="0" applyFont="1" applyBorder="1"/>
    <xf numFmtId="0" fontId="3" fillId="3" borderId="1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4" fillId="4" borderId="1" xfId="0" quotePrefix="1" applyNumberFormat="1" applyFont="1" applyFill="1" applyBorder="1" applyAlignment="1">
      <alignment horizontal="right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164" fontId="4" fillId="4" borderId="0" xfId="0" quotePrefix="1" applyNumberFormat="1" applyFont="1" applyFill="1" applyBorder="1" applyAlignment="1">
      <alignment horizontal="right" vertical="center"/>
    </xf>
    <xf numFmtId="49" fontId="10" fillId="4" borderId="0" xfId="3" applyNumberFormat="1" applyFont="1" applyFill="1" applyAlignment="1">
      <alignment horizontal="center" vertical="center"/>
    </xf>
    <xf numFmtId="49" fontId="10" fillId="4" borderId="0" xfId="3" applyNumberFormat="1" applyFont="1" applyFill="1" applyAlignment="1">
      <alignment horizontal="right" vertical="center"/>
    </xf>
    <xf numFmtId="0" fontId="13" fillId="4" borderId="0" xfId="3" applyFont="1" applyFill="1" applyAlignment="1">
      <alignment vertical="center"/>
    </xf>
    <xf numFmtId="166" fontId="11" fillId="4" borderId="0" xfId="3" applyNumberFormat="1" applyFont="1" applyFill="1" applyAlignment="1">
      <alignment horizontal="right" vertical="center"/>
    </xf>
    <xf numFmtId="0" fontId="16" fillId="0" borderId="0" xfId="3"/>
    <xf numFmtId="166" fontId="14" fillId="4" borderId="0" xfId="0" applyNumberFormat="1" applyFont="1" applyFill="1" applyAlignment="1">
      <alignment horizontal="right" vertical="center"/>
    </xf>
    <xf numFmtId="49" fontId="10" fillId="4" borderId="12" xfId="0" applyNumberFormat="1" applyFont="1" applyFill="1" applyBorder="1" applyAlignment="1">
      <alignment horizontal="left" vertical="center"/>
    </xf>
    <xf numFmtId="49" fontId="10" fillId="4" borderId="12" xfId="0" applyNumberFormat="1" applyFont="1" applyFill="1" applyBorder="1" applyAlignment="1">
      <alignment horizontal="right" vertical="center"/>
    </xf>
    <xf numFmtId="49" fontId="14" fillId="4" borderId="0" xfId="0" applyNumberFormat="1" applyFont="1" applyFill="1" applyAlignment="1">
      <alignment horizontal="left" vertical="center"/>
    </xf>
    <xf numFmtId="165" fontId="11" fillId="4" borderId="0" xfId="0" quotePrefix="1" applyNumberFormat="1" applyFont="1" applyFill="1" applyAlignment="1">
      <alignment horizontal="right" vertical="center"/>
    </xf>
    <xf numFmtId="166" fontId="11" fillId="4" borderId="0" xfId="0" applyNumberFormat="1" applyFont="1" applyFill="1" applyAlignment="1">
      <alignment horizontal="right" vertical="center"/>
    </xf>
    <xf numFmtId="49" fontId="6" fillId="4" borderId="0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49" fontId="9" fillId="4" borderId="0" xfId="0" applyNumberFormat="1" applyFont="1" applyFill="1" applyBorder="1" applyAlignment="1">
      <alignment horizontal="left" vertical="center"/>
    </xf>
    <xf numFmtId="0" fontId="17" fillId="4" borderId="1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9" fillId="4" borderId="0" xfId="3" applyFont="1" applyFill="1" applyAlignment="1">
      <alignment vertical="center" wrapText="1"/>
    </xf>
  </cellXfs>
  <cellStyles count="4">
    <cellStyle name="Normal" xfId="0" builtinId="0"/>
    <cellStyle name="Normal 2" xfId="2"/>
    <cellStyle name="Normal 3" xfId="3"/>
    <cellStyle name="Normal_BA-A203X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85"/>
  <sheetViews>
    <sheetView tabSelected="1" zoomScaleNormal="100" workbookViewId="0">
      <pane xSplit="6" ySplit="6" topLeftCell="G7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20.7109375" defaultRowHeight="12.75" outlineLevelRow="2"/>
  <cols>
    <col min="1" max="1" width="37.5703125" style="1" customWidth="1"/>
    <col min="2" max="5" width="5.7109375" style="1" customWidth="1"/>
    <col min="6" max="6" width="32.7109375" style="1" bestFit="1" customWidth="1"/>
    <col min="7" max="7" width="24.5703125" style="1" customWidth="1"/>
    <col min="8" max="8" width="21" style="1" bestFit="1" customWidth="1"/>
    <col min="9" max="9" width="22.140625" style="1" bestFit="1" customWidth="1"/>
    <col min="10" max="10" width="25.7109375" style="1" customWidth="1"/>
    <col min="11" max="11" width="22" style="1" bestFit="1" customWidth="1"/>
    <col min="12" max="13" width="25.7109375" style="1" customWidth="1"/>
    <col min="14" max="14" width="21.5703125" style="1" bestFit="1" customWidth="1"/>
    <col min="15" max="15" width="22.7109375" style="1" customWidth="1"/>
    <col min="16" max="16" width="21.42578125" style="1" hidden="1" customWidth="1"/>
    <col min="17" max="21" width="0" style="1" hidden="1" customWidth="1"/>
    <col min="22" max="22" width="2.42578125" style="1" hidden="1" customWidth="1"/>
    <col min="23" max="23" width="20.7109375" style="1"/>
    <col min="24" max="24" width="0" style="11" hidden="1" customWidth="1"/>
    <col min="25" max="36" width="0" style="1" hidden="1" customWidth="1"/>
    <col min="37" max="16384" width="20.7109375" style="1"/>
  </cols>
  <sheetData>
    <row r="1" spans="1:36" ht="15.75" customHeight="1">
      <c r="J1" s="37"/>
      <c r="AE1" s="1" t="s">
        <v>488</v>
      </c>
    </row>
    <row r="2" spans="1:36" ht="15.75">
      <c r="A2" s="18" t="s">
        <v>537</v>
      </c>
      <c r="J2" s="37"/>
      <c r="AE2" s="22" t="s">
        <v>304</v>
      </c>
    </row>
    <row r="3" spans="1:36">
      <c r="G3" s="5" t="s">
        <v>538</v>
      </c>
      <c r="M3" s="37"/>
      <c r="AE3" s="1" t="s">
        <v>303</v>
      </c>
      <c r="AI3" s="30">
        <v>1</v>
      </c>
    </row>
    <row r="4" spans="1:36" ht="13.5" customHeight="1">
      <c r="G4" s="5" t="s">
        <v>540</v>
      </c>
      <c r="H4" s="5" t="s">
        <v>542</v>
      </c>
      <c r="I4" s="5" t="s">
        <v>544</v>
      </c>
      <c r="J4" s="5" t="s">
        <v>546</v>
      </c>
      <c r="K4" s="5" t="s">
        <v>572</v>
      </c>
      <c r="L4" s="5" t="s">
        <v>574</v>
      </c>
      <c r="M4" s="5" t="s">
        <v>576</v>
      </c>
      <c r="N4" s="5" t="s">
        <v>578</v>
      </c>
      <c r="O4" s="5" t="s">
        <v>581</v>
      </c>
      <c r="P4" s="5"/>
      <c r="Q4" s="5"/>
      <c r="R4" s="17"/>
      <c r="S4" s="23"/>
      <c r="T4" s="23"/>
      <c r="U4" s="23"/>
      <c r="V4" s="5"/>
      <c r="W4" s="15"/>
      <c r="X4" s="4"/>
      <c r="Y4" s="2"/>
      <c r="Z4" s="2" t="s">
        <v>237</v>
      </c>
      <c r="AA4" s="2" t="s">
        <v>239</v>
      </c>
      <c r="AB4" s="2" t="s">
        <v>3</v>
      </c>
      <c r="AC4" s="2" t="s">
        <v>4</v>
      </c>
      <c r="AE4" s="22">
        <v>1</v>
      </c>
      <c r="AI4" s="30">
        <v>2</v>
      </c>
      <c r="AJ4" s="1" t="s">
        <v>487</v>
      </c>
    </row>
    <row r="5" spans="1:36" ht="13.5" customHeight="1">
      <c r="A5" s="2" t="s">
        <v>0</v>
      </c>
      <c r="B5" s="2"/>
      <c r="C5" s="2"/>
      <c r="D5" s="2"/>
      <c r="E5" s="2" t="s">
        <v>527</v>
      </c>
      <c r="F5" s="3" t="s">
        <v>1</v>
      </c>
      <c r="G5" s="41" t="s">
        <v>541</v>
      </c>
      <c r="H5" s="5" t="s">
        <v>543</v>
      </c>
      <c r="I5" s="5" t="s">
        <v>545</v>
      </c>
      <c r="J5" s="5" t="s">
        <v>571</v>
      </c>
      <c r="K5" s="5" t="s">
        <v>573</v>
      </c>
      <c r="L5" s="5" t="s">
        <v>575</v>
      </c>
      <c r="M5" s="5" t="s">
        <v>577</v>
      </c>
      <c r="N5" s="5" t="s">
        <v>579</v>
      </c>
      <c r="O5" s="5" t="s">
        <v>582</v>
      </c>
      <c r="P5" s="5"/>
      <c r="Q5" s="5"/>
      <c r="R5" s="17"/>
      <c r="S5" s="5"/>
      <c r="T5" s="5"/>
      <c r="U5" s="5"/>
      <c r="V5" s="5"/>
      <c r="W5" s="15" t="s">
        <v>2</v>
      </c>
      <c r="X5" s="4"/>
      <c r="Y5" s="2"/>
      <c r="Z5" s="2"/>
      <c r="AA5" s="2"/>
      <c r="AB5" s="2"/>
      <c r="AC5" s="2"/>
      <c r="AE5" s="39"/>
      <c r="AI5" s="30"/>
    </row>
    <row r="6" spans="1:36" ht="13.5" customHeight="1">
      <c r="A6" s="2" t="s">
        <v>6</v>
      </c>
      <c r="B6" s="2" t="s">
        <v>0</v>
      </c>
      <c r="C6" s="2" t="s">
        <v>7</v>
      </c>
      <c r="D6" s="2" t="s">
        <v>8</v>
      </c>
      <c r="E6" s="2" t="s">
        <v>528</v>
      </c>
      <c r="F6" s="3" t="s">
        <v>6</v>
      </c>
      <c r="G6" s="5" t="s">
        <v>484</v>
      </c>
      <c r="H6" s="5" t="s">
        <v>484</v>
      </c>
      <c r="I6" s="5" t="s">
        <v>484</v>
      </c>
      <c r="J6" s="5" t="s">
        <v>547</v>
      </c>
      <c r="K6" s="5" t="s">
        <v>547</v>
      </c>
      <c r="L6" s="5" t="s">
        <v>484</v>
      </c>
      <c r="M6" s="5" t="s">
        <v>547</v>
      </c>
      <c r="N6" s="5" t="s">
        <v>547</v>
      </c>
      <c r="O6" s="5" t="s">
        <v>547</v>
      </c>
      <c r="P6" s="5"/>
      <c r="Q6" s="19"/>
      <c r="R6" s="5"/>
      <c r="S6" s="5"/>
      <c r="T6" s="5"/>
      <c r="U6" s="5"/>
      <c r="V6" s="19"/>
      <c r="W6" s="16" t="s">
        <v>9</v>
      </c>
      <c r="X6" s="6"/>
      <c r="Y6" s="2"/>
      <c r="Z6" s="2" t="s">
        <v>238</v>
      </c>
      <c r="AA6" s="2" t="s">
        <v>10</v>
      </c>
      <c r="AB6" s="2" t="s">
        <v>11</v>
      </c>
      <c r="AC6" s="2" t="s">
        <v>11</v>
      </c>
      <c r="AI6" s="1" t="s">
        <v>304</v>
      </c>
      <c r="AJ6" s="1" t="s">
        <v>304</v>
      </c>
    </row>
    <row r="7" spans="1:36" ht="13.5" customHeight="1" outlineLevel="2">
      <c r="A7" s="7" t="s">
        <v>556</v>
      </c>
      <c r="B7" s="35" t="s">
        <v>548</v>
      </c>
      <c r="C7" s="35" t="s">
        <v>548</v>
      </c>
      <c r="D7" s="7" t="s">
        <v>13</v>
      </c>
      <c r="E7" s="7" t="s">
        <v>380</v>
      </c>
      <c r="F7" s="7" t="s">
        <v>17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0.62</v>
      </c>
      <c r="N7" s="40">
        <v>0</v>
      </c>
      <c r="O7" s="8">
        <v>0.73000000000000009</v>
      </c>
      <c r="P7" s="8"/>
      <c r="Q7" s="8"/>
      <c r="R7" s="8"/>
      <c r="S7" s="8"/>
      <c r="T7" s="8"/>
      <c r="U7" s="8"/>
      <c r="V7" s="8"/>
      <c r="W7" s="14">
        <f t="shared" ref="W7" si="0">SUM(G7:V7)</f>
        <v>1.35</v>
      </c>
      <c r="X7" s="38"/>
      <c r="Y7" s="2"/>
      <c r="Z7" s="2"/>
      <c r="AA7" s="2"/>
      <c r="AB7" s="2"/>
      <c r="AC7" s="2"/>
    </row>
    <row r="8" spans="1:36" ht="13.5" customHeight="1" outlineLevel="2">
      <c r="A8" s="7" t="s">
        <v>556</v>
      </c>
      <c r="B8" s="35" t="s">
        <v>548</v>
      </c>
      <c r="C8" s="35" t="s">
        <v>548</v>
      </c>
      <c r="D8" s="7" t="s">
        <v>13</v>
      </c>
      <c r="E8" s="7" t="s">
        <v>391</v>
      </c>
      <c r="F8" s="7" t="s">
        <v>306</v>
      </c>
      <c r="G8" s="8">
        <v>0</v>
      </c>
      <c r="H8" s="8">
        <v>0</v>
      </c>
      <c r="I8" s="8">
        <v>0</v>
      </c>
      <c r="J8" s="8">
        <v>1961.56</v>
      </c>
      <c r="K8" s="8">
        <v>0</v>
      </c>
      <c r="L8" s="8">
        <v>0</v>
      </c>
      <c r="M8" s="8">
        <v>1961.56</v>
      </c>
      <c r="N8" s="40">
        <v>0</v>
      </c>
      <c r="O8" s="8">
        <v>0</v>
      </c>
      <c r="P8" s="8"/>
      <c r="Q8" s="8"/>
      <c r="R8" s="8"/>
      <c r="S8" s="8"/>
      <c r="T8" s="8"/>
      <c r="U8" s="8"/>
      <c r="V8" s="8"/>
      <c r="W8" s="14">
        <f t="shared" ref="W8" si="1">SUM(G8:V8)</f>
        <v>3923.12</v>
      </c>
      <c r="X8" s="38"/>
      <c r="Y8" s="2"/>
      <c r="Z8" s="2"/>
      <c r="AA8" s="2"/>
      <c r="AB8" s="2"/>
      <c r="AC8" s="2"/>
    </row>
    <row r="9" spans="1:36" ht="13.5" customHeight="1" outlineLevel="1">
      <c r="A9" s="42" t="s">
        <v>583</v>
      </c>
      <c r="B9" s="35"/>
      <c r="C9" s="35"/>
      <c r="D9" s="7"/>
      <c r="E9" s="7"/>
      <c r="F9" s="7"/>
      <c r="G9" s="8">
        <f t="shared" ref="G9:O9" si="2">SUBTOTAL(9,G7:G8)</f>
        <v>0</v>
      </c>
      <c r="H9" s="8">
        <f t="shared" si="2"/>
        <v>0</v>
      </c>
      <c r="I9" s="8">
        <f t="shared" si="2"/>
        <v>0</v>
      </c>
      <c r="J9" s="8">
        <f t="shared" si="2"/>
        <v>1961.56</v>
      </c>
      <c r="K9" s="8">
        <f t="shared" si="2"/>
        <v>0</v>
      </c>
      <c r="L9" s="8">
        <f t="shared" si="2"/>
        <v>0</v>
      </c>
      <c r="M9" s="8">
        <f t="shared" si="2"/>
        <v>1962.1799999999998</v>
      </c>
      <c r="N9" s="40">
        <f t="shared" si="2"/>
        <v>0</v>
      </c>
      <c r="O9" s="8">
        <f t="shared" si="2"/>
        <v>0.73000000000000009</v>
      </c>
      <c r="P9" s="8"/>
      <c r="Q9" s="8"/>
      <c r="R9" s="8"/>
      <c r="S9" s="8"/>
      <c r="T9" s="8"/>
      <c r="U9" s="8"/>
      <c r="V9" s="8"/>
      <c r="W9" s="14">
        <f>SUBTOTAL(9,W7:W8)</f>
        <v>3924.47</v>
      </c>
      <c r="X9" s="38"/>
      <c r="Y9" s="2"/>
      <c r="Z9" s="2"/>
      <c r="AA9" s="2"/>
      <c r="AB9" s="2"/>
      <c r="AC9" s="2"/>
    </row>
    <row r="10" spans="1:36" ht="13.5" customHeight="1" outlineLevel="2">
      <c r="A10" s="7" t="s">
        <v>522</v>
      </c>
      <c r="B10" s="35" t="s">
        <v>521</v>
      </c>
      <c r="C10" s="35" t="s">
        <v>521</v>
      </c>
      <c r="D10" s="7" t="s">
        <v>13</v>
      </c>
      <c r="E10" s="7" t="s">
        <v>380</v>
      </c>
      <c r="F10" s="7" t="s">
        <v>17</v>
      </c>
      <c r="G10" s="8">
        <v>0</v>
      </c>
      <c r="H10" s="8">
        <v>0</v>
      </c>
      <c r="I10" s="8">
        <v>0</v>
      </c>
      <c r="J10" s="8">
        <v>0.74</v>
      </c>
      <c r="K10" s="8">
        <v>0</v>
      </c>
      <c r="L10" s="8">
        <v>0</v>
      </c>
      <c r="M10" s="8">
        <v>743.41000000000008</v>
      </c>
      <c r="N10" s="40">
        <v>0</v>
      </c>
      <c r="O10" s="8">
        <v>669.40000000000009</v>
      </c>
      <c r="P10" s="8"/>
      <c r="Q10" s="8"/>
      <c r="R10" s="8"/>
      <c r="S10" s="8"/>
      <c r="T10" s="8"/>
      <c r="U10" s="8"/>
      <c r="V10" s="8"/>
      <c r="W10" s="14">
        <f t="shared" ref="W10:W20" si="3">SUM(G10:V10)</f>
        <v>1413.5500000000002</v>
      </c>
      <c r="X10" s="38"/>
      <c r="Y10" s="2"/>
      <c r="Z10" s="2"/>
      <c r="AA10" s="2"/>
      <c r="AB10" s="2"/>
      <c r="AC10" s="2"/>
    </row>
    <row r="11" spans="1:36" ht="13.5" customHeight="1" outlineLevel="2">
      <c r="A11" s="7" t="s">
        <v>522</v>
      </c>
      <c r="B11" s="35" t="s">
        <v>521</v>
      </c>
      <c r="C11" s="35" t="s">
        <v>521</v>
      </c>
      <c r="D11" s="7" t="s">
        <v>13</v>
      </c>
      <c r="E11" s="7" t="s">
        <v>391</v>
      </c>
      <c r="F11" s="7" t="s">
        <v>306</v>
      </c>
      <c r="G11" s="8">
        <v>0</v>
      </c>
      <c r="H11" s="8">
        <v>0</v>
      </c>
      <c r="I11" s="8">
        <v>0</v>
      </c>
      <c r="J11" s="8">
        <v>683379.05</v>
      </c>
      <c r="K11" s="8">
        <v>27995.510000000009</v>
      </c>
      <c r="L11" s="8">
        <v>0</v>
      </c>
      <c r="M11" s="8">
        <v>638975.72</v>
      </c>
      <c r="N11" s="40">
        <v>15890.330000000075</v>
      </c>
      <c r="O11" s="8">
        <v>12168.389999999898</v>
      </c>
      <c r="P11" s="8"/>
      <c r="Q11" s="8"/>
      <c r="R11" s="8"/>
      <c r="S11" s="8"/>
      <c r="T11" s="8"/>
      <c r="U11" s="8"/>
      <c r="V11" s="8"/>
      <c r="W11" s="14">
        <f t="shared" si="3"/>
        <v>1378409</v>
      </c>
      <c r="X11" s="38"/>
      <c r="Y11" s="2"/>
      <c r="Z11" s="2"/>
      <c r="AA11" s="2"/>
      <c r="AB11" s="2"/>
      <c r="AC11" s="2"/>
    </row>
    <row r="12" spans="1:36" ht="13.5" customHeight="1" outlineLevel="1">
      <c r="A12" s="42" t="s">
        <v>584</v>
      </c>
      <c r="B12" s="35"/>
      <c r="C12" s="35"/>
      <c r="D12" s="7"/>
      <c r="E12" s="7"/>
      <c r="F12" s="7"/>
      <c r="G12" s="8">
        <f t="shared" ref="G12:O12" si="4">SUBTOTAL(9,G10:G11)</f>
        <v>0</v>
      </c>
      <c r="H12" s="8">
        <f t="shared" si="4"/>
        <v>0</v>
      </c>
      <c r="I12" s="8">
        <f t="shared" si="4"/>
        <v>0</v>
      </c>
      <c r="J12" s="8">
        <f t="shared" si="4"/>
        <v>683379.79</v>
      </c>
      <c r="K12" s="8">
        <f t="shared" si="4"/>
        <v>27995.510000000009</v>
      </c>
      <c r="L12" s="8">
        <f t="shared" si="4"/>
        <v>0</v>
      </c>
      <c r="M12" s="8">
        <f t="shared" si="4"/>
        <v>639719.13</v>
      </c>
      <c r="N12" s="40">
        <f t="shared" si="4"/>
        <v>15890.330000000075</v>
      </c>
      <c r="O12" s="8">
        <f t="shared" si="4"/>
        <v>12837.789999999897</v>
      </c>
      <c r="P12" s="8"/>
      <c r="Q12" s="8"/>
      <c r="R12" s="8"/>
      <c r="S12" s="8"/>
      <c r="T12" s="8"/>
      <c r="U12" s="8"/>
      <c r="V12" s="8"/>
      <c r="W12" s="14">
        <f>SUBTOTAL(9,W10:W11)</f>
        <v>1379822.55</v>
      </c>
      <c r="X12" s="38"/>
      <c r="Y12" s="2"/>
      <c r="Z12" s="2"/>
      <c r="AA12" s="2"/>
      <c r="AB12" s="2"/>
      <c r="AC12" s="2"/>
    </row>
    <row r="13" spans="1:36" ht="15" customHeight="1" outlineLevel="2">
      <c r="A13" s="7" t="s">
        <v>302</v>
      </c>
      <c r="B13" s="36" t="s">
        <v>299</v>
      </c>
      <c r="C13" s="7" t="s">
        <v>299</v>
      </c>
      <c r="D13" s="7" t="s">
        <v>13</v>
      </c>
      <c r="E13" s="7" t="s">
        <v>380</v>
      </c>
      <c r="F13" s="7" t="s">
        <v>17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4.26</v>
      </c>
      <c r="N13" s="40">
        <v>0</v>
      </c>
      <c r="O13" s="8">
        <v>4.6300000000000008</v>
      </c>
      <c r="P13" s="8"/>
      <c r="Q13" s="8"/>
      <c r="R13" s="8"/>
      <c r="S13" s="8"/>
      <c r="T13" s="8"/>
      <c r="U13" s="8"/>
      <c r="V13" s="8"/>
      <c r="W13" s="14">
        <f t="shared" si="3"/>
        <v>8.89</v>
      </c>
      <c r="X13" s="10"/>
      <c r="Y13" s="28" t="e">
        <f>IF(AE$2="Y",IF(RIGHT(A13,4)="CITY",AH13,0),AH13)</f>
        <v>#REF!</v>
      </c>
      <c r="Z13" s="13"/>
      <c r="AA13" s="13" t="e">
        <f t="shared" ref="AA13:AA45" si="5">Y13+Z13</f>
        <v>#REF!</v>
      </c>
      <c r="AB13" s="12"/>
      <c r="AC13" s="12"/>
      <c r="AE13" s="9" t="e">
        <f>AA13-W13</f>
        <v>#REF!</v>
      </c>
      <c r="AG13" s="1" t="str">
        <f>B13&amp;C13&amp;D13&amp;E13</f>
        <v>30430410004801</v>
      </c>
      <c r="AH13" s="9" t="e">
        <f>IF(AND(#REF!=2017,AE$4=1),-IFERROR(VLOOKUP(AG13,#REF!,9,0),0),IF(AND(#REF!=2017,AE$4=2),-IFERROR(VLOOKUP(AG13,#REF!,9,0),0),IFERROR(VLOOKUP(AG13,#REF!,12,0),0)))</f>
        <v>#REF!</v>
      </c>
    </row>
    <row r="14" spans="1:36" ht="15" customHeight="1" outlineLevel="2">
      <c r="A14" s="7" t="s">
        <v>302</v>
      </c>
      <c r="B14" s="36" t="s">
        <v>299</v>
      </c>
      <c r="C14" s="7" t="s">
        <v>299</v>
      </c>
      <c r="D14" s="7" t="s">
        <v>13</v>
      </c>
      <c r="E14" s="7" t="s">
        <v>391</v>
      </c>
      <c r="F14" s="7" t="s">
        <v>306</v>
      </c>
      <c r="G14" s="8">
        <v>0</v>
      </c>
      <c r="H14" s="8">
        <v>0</v>
      </c>
      <c r="I14" s="8">
        <v>0</v>
      </c>
      <c r="J14" s="8">
        <v>0</v>
      </c>
      <c r="K14" s="8">
        <v>12519.39</v>
      </c>
      <c r="L14" s="8">
        <v>0</v>
      </c>
      <c r="M14" s="8">
        <v>12519.39</v>
      </c>
      <c r="N14" s="40">
        <v>0</v>
      </c>
      <c r="O14" s="8">
        <v>0</v>
      </c>
      <c r="P14" s="8"/>
      <c r="Q14" s="8"/>
      <c r="R14" s="8"/>
      <c r="S14" s="8"/>
      <c r="T14" s="8"/>
      <c r="U14" s="8"/>
      <c r="V14" s="8"/>
      <c r="W14" s="14">
        <f t="shared" si="3"/>
        <v>25038.78</v>
      </c>
      <c r="X14" s="10"/>
      <c r="Y14" s="28" t="e">
        <f>IF(AE$2="Y",IF(RIGHT(A14,4)="CITY",AH14,0),AH14)</f>
        <v>#REF!</v>
      </c>
      <c r="Z14" s="13"/>
      <c r="AA14" s="13" t="e">
        <f t="shared" si="5"/>
        <v>#REF!</v>
      </c>
      <c r="AB14" s="12"/>
      <c r="AC14" s="12"/>
      <c r="AE14" s="9" t="e">
        <f t="shared" ref="AE14:AE100" si="6">AA14-W14</f>
        <v>#REF!</v>
      </c>
      <c r="AG14" s="1" t="str">
        <f>B14&amp;C14&amp;D14&amp;E14</f>
        <v>30430410005537</v>
      </c>
      <c r="AH14" s="9" t="e">
        <f>IF(AND(#REF!=2017,AE$4=1),-IFERROR(VLOOKUP(AG14,#REF!,9,0),0),IF(AND(#REF!=2017,AE$4=2),-IFERROR(VLOOKUP(AG14,#REF!,9,0),0),IFERROR(VLOOKUP(AG14,#REF!,12,0),0)))</f>
        <v>#REF!</v>
      </c>
    </row>
    <row r="15" spans="1:36" ht="15" customHeight="1" outlineLevel="1">
      <c r="A15" s="42" t="s">
        <v>585</v>
      </c>
      <c r="B15" s="36"/>
      <c r="C15" s="7"/>
      <c r="D15" s="7"/>
      <c r="E15" s="7"/>
      <c r="F15" s="7"/>
      <c r="G15" s="8">
        <f t="shared" ref="G15:O15" si="7">SUBTOTAL(9,G13:G14)</f>
        <v>0</v>
      </c>
      <c r="H15" s="8">
        <f t="shared" si="7"/>
        <v>0</v>
      </c>
      <c r="I15" s="8">
        <f t="shared" si="7"/>
        <v>0</v>
      </c>
      <c r="J15" s="8">
        <f t="shared" si="7"/>
        <v>0</v>
      </c>
      <c r="K15" s="8">
        <f t="shared" si="7"/>
        <v>12519.39</v>
      </c>
      <c r="L15" s="8">
        <f t="shared" si="7"/>
        <v>0</v>
      </c>
      <c r="M15" s="8">
        <f t="shared" si="7"/>
        <v>12523.65</v>
      </c>
      <c r="N15" s="40">
        <f t="shared" si="7"/>
        <v>0</v>
      </c>
      <c r="O15" s="8">
        <f t="shared" si="7"/>
        <v>4.6300000000000008</v>
      </c>
      <c r="P15" s="8"/>
      <c r="Q15" s="8"/>
      <c r="R15" s="8"/>
      <c r="S15" s="8"/>
      <c r="T15" s="8"/>
      <c r="U15" s="8"/>
      <c r="V15" s="8"/>
      <c r="W15" s="14">
        <f>SUBTOTAL(9,W13:W14)</f>
        <v>25047.67</v>
      </c>
      <c r="X15" s="10"/>
      <c r="Y15" s="28"/>
      <c r="Z15" s="13"/>
      <c r="AA15" s="13"/>
      <c r="AB15" s="12"/>
      <c r="AC15" s="12"/>
      <c r="AE15" s="9"/>
      <c r="AH15" s="9"/>
    </row>
    <row r="16" spans="1:36" ht="15" customHeight="1" outlineLevel="2">
      <c r="A16" s="7" t="s">
        <v>524</v>
      </c>
      <c r="B16" s="35" t="s">
        <v>523</v>
      </c>
      <c r="C16" s="35" t="s">
        <v>523</v>
      </c>
      <c r="D16" s="7" t="s">
        <v>13</v>
      </c>
      <c r="E16" s="7" t="s">
        <v>380</v>
      </c>
      <c r="F16" s="7" t="s">
        <v>17</v>
      </c>
      <c r="G16" s="8">
        <v>0</v>
      </c>
      <c r="H16" s="8">
        <v>0</v>
      </c>
      <c r="I16" s="8">
        <v>0</v>
      </c>
      <c r="J16" s="8">
        <v>0.56000000000000005</v>
      </c>
      <c r="K16" s="8">
        <v>0</v>
      </c>
      <c r="L16" s="8">
        <v>0</v>
      </c>
      <c r="M16" s="8">
        <v>134.55000000000001</v>
      </c>
      <c r="N16" s="40">
        <v>0</v>
      </c>
      <c r="O16" s="8">
        <v>149.72000000000003</v>
      </c>
      <c r="P16" s="8"/>
      <c r="Q16" s="8"/>
      <c r="R16" s="8"/>
      <c r="S16" s="8"/>
      <c r="T16" s="8"/>
      <c r="U16" s="8"/>
      <c r="V16" s="8"/>
      <c r="W16" s="14">
        <f t="shared" si="3"/>
        <v>284.83000000000004</v>
      </c>
      <c r="X16" s="10"/>
      <c r="Y16" s="28"/>
      <c r="Z16" s="13"/>
      <c r="AA16" s="13"/>
      <c r="AB16" s="12"/>
      <c r="AC16" s="12"/>
      <c r="AE16" s="9"/>
      <c r="AH16" s="9"/>
    </row>
    <row r="17" spans="1:34" ht="15" customHeight="1" outlineLevel="2">
      <c r="A17" s="7" t="s">
        <v>524</v>
      </c>
      <c r="B17" s="35" t="s">
        <v>523</v>
      </c>
      <c r="C17" s="35" t="s">
        <v>523</v>
      </c>
      <c r="D17" s="7" t="s">
        <v>13</v>
      </c>
      <c r="E17" s="7" t="s">
        <v>391</v>
      </c>
      <c r="F17" s="7" t="s">
        <v>306</v>
      </c>
      <c r="G17" s="8">
        <v>0</v>
      </c>
      <c r="H17" s="8">
        <v>0</v>
      </c>
      <c r="I17" s="8">
        <v>0</v>
      </c>
      <c r="J17" s="8">
        <v>395191.54</v>
      </c>
      <c r="K17" s="8">
        <v>26774.130000000005</v>
      </c>
      <c r="L17" s="8">
        <v>0</v>
      </c>
      <c r="M17" s="8">
        <v>378321.32</v>
      </c>
      <c r="N17" s="40">
        <v>14183.020000000019</v>
      </c>
      <c r="O17" s="8">
        <v>4852.4599999999627</v>
      </c>
      <c r="P17" s="8"/>
      <c r="Q17" s="8"/>
      <c r="R17" s="8"/>
      <c r="S17" s="8"/>
      <c r="T17" s="8"/>
      <c r="U17" s="8"/>
      <c r="V17" s="8"/>
      <c r="W17" s="14">
        <f t="shared" si="3"/>
        <v>819322.47</v>
      </c>
      <c r="X17" s="10"/>
      <c r="Y17" s="28"/>
      <c r="Z17" s="13"/>
      <c r="AA17" s="13"/>
      <c r="AB17" s="12"/>
      <c r="AC17" s="12"/>
      <c r="AE17" s="9"/>
      <c r="AH17" s="9"/>
    </row>
    <row r="18" spans="1:34" ht="15" customHeight="1" outlineLevel="1">
      <c r="A18" s="42" t="s">
        <v>586</v>
      </c>
      <c r="B18" s="35"/>
      <c r="C18" s="35"/>
      <c r="D18" s="7"/>
      <c r="E18" s="7"/>
      <c r="F18" s="7"/>
      <c r="G18" s="8">
        <f t="shared" ref="G18:O18" si="8">SUBTOTAL(9,G16:G17)</f>
        <v>0</v>
      </c>
      <c r="H18" s="8">
        <f t="shared" si="8"/>
        <v>0</v>
      </c>
      <c r="I18" s="8">
        <f t="shared" si="8"/>
        <v>0</v>
      </c>
      <c r="J18" s="8">
        <f t="shared" si="8"/>
        <v>395192.1</v>
      </c>
      <c r="K18" s="8">
        <f t="shared" si="8"/>
        <v>26774.130000000005</v>
      </c>
      <c r="L18" s="8">
        <f t="shared" si="8"/>
        <v>0</v>
      </c>
      <c r="M18" s="8">
        <f t="shared" si="8"/>
        <v>378455.87</v>
      </c>
      <c r="N18" s="40">
        <f t="shared" si="8"/>
        <v>14183.020000000019</v>
      </c>
      <c r="O18" s="8">
        <f t="shared" si="8"/>
        <v>5002.179999999963</v>
      </c>
      <c r="P18" s="8"/>
      <c r="Q18" s="8"/>
      <c r="R18" s="8"/>
      <c r="S18" s="8"/>
      <c r="T18" s="8"/>
      <c r="U18" s="8"/>
      <c r="V18" s="8"/>
      <c r="W18" s="14">
        <f>SUBTOTAL(9,W16:W17)</f>
        <v>819607.29999999993</v>
      </c>
      <c r="X18" s="10"/>
      <c r="Y18" s="28"/>
      <c r="Z18" s="13"/>
      <c r="AA18" s="13"/>
      <c r="AB18" s="12"/>
      <c r="AC18" s="12"/>
      <c r="AE18" s="9"/>
      <c r="AH18" s="9"/>
    </row>
    <row r="19" spans="1:34" ht="15" customHeight="1" outlineLevel="2">
      <c r="A19" s="7" t="s">
        <v>557</v>
      </c>
      <c r="B19" s="35" t="s">
        <v>549</v>
      </c>
      <c r="C19" s="35" t="s">
        <v>549</v>
      </c>
      <c r="D19" s="7" t="s">
        <v>13</v>
      </c>
      <c r="E19" s="7" t="s">
        <v>380</v>
      </c>
      <c r="F19" s="7" t="s">
        <v>17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10.3</v>
      </c>
      <c r="N19" s="40">
        <v>0</v>
      </c>
      <c r="O19" s="8">
        <v>10.73</v>
      </c>
      <c r="P19" s="8"/>
      <c r="Q19" s="8"/>
      <c r="R19" s="8"/>
      <c r="S19" s="8"/>
      <c r="T19" s="8"/>
      <c r="U19" s="8"/>
      <c r="V19" s="8"/>
      <c r="W19" s="14">
        <f t="shared" si="3"/>
        <v>21.03</v>
      </c>
      <c r="X19" s="10"/>
      <c r="Y19" s="28"/>
      <c r="Z19" s="13"/>
      <c r="AA19" s="13"/>
      <c r="AB19" s="12"/>
      <c r="AC19" s="12"/>
      <c r="AE19" s="9"/>
      <c r="AH19" s="9"/>
    </row>
    <row r="20" spans="1:34" ht="15" customHeight="1" outlineLevel="2">
      <c r="A20" s="7" t="s">
        <v>557</v>
      </c>
      <c r="B20" s="35" t="s">
        <v>549</v>
      </c>
      <c r="C20" s="35" t="s">
        <v>549</v>
      </c>
      <c r="D20" s="7" t="s">
        <v>13</v>
      </c>
      <c r="E20" s="7" t="s">
        <v>391</v>
      </c>
      <c r="F20" s="7" t="s">
        <v>306</v>
      </c>
      <c r="G20" s="8">
        <v>0</v>
      </c>
      <c r="H20" s="8">
        <v>0</v>
      </c>
      <c r="I20" s="8">
        <v>0</v>
      </c>
      <c r="J20" s="8">
        <v>31122.54</v>
      </c>
      <c r="K20" s="8">
        <v>1239.6800000000003</v>
      </c>
      <c r="L20" s="8">
        <v>0</v>
      </c>
      <c r="M20" s="8">
        <v>29003.880000000005</v>
      </c>
      <c r="N20" s="40">
        <v>0</v>
      </c>
      <c r="O20" s="8">
        <v>0</v>
      </c>
      <c r="P20" s="8"/>
      <c r="Q20" s="8"/>
      <c r="R20" s="8"/>
      <c r="S20" s="8"/>
      <c r="T20" s="8"/>
      <c r="U20" s="8"/>
      <c r="V20" s="8"/>
      <c r="W20" s="14">
        <f t="shared" si="3"/>
        <v>61366.100000000006</v>
      </c>
      <c r="X20" s="10"/>
      <c r="Y20" s="28"/>
      <c r="Z20" s="13"/>
      <c r="AA20" s="13"/>
      <c r="AB20" s="12"/>
      <c r="AC20" s="12"/>
      <c r="AE20" s="9"/>
      <c r="AH20" s="9"/>
    </row>
    <row r="21" spans="1:34" ht="15" customHeight="1" outlineLevel="1">
      <c r="A21" s="42" t="s">
        <v>587</v>
      </c>
      <c r="B21" s="35"/>
      <c r="C21" s="35"/>
      <c r="D21" s="7"/>
      <c r="E21" s="7"/>
      <c r="F21" s="7"/>
      <c r="G21" s="8">
        <f t="shared" ref="G21:O21" si="9">SUBTOTAL(9,G19:G20)</f>
        <v>0</v>
      </c>
      <c r="H21" s="8">
        <f t="shared" si="9"/>
        <v>0</v>
      </c>
      <c r="I21" s="8">
        <f t="shared" si="9"/>
        <v>0</v>
      </c>
      <c r="J21" s="8">
        <f t="shared" si="9"/>
        <v>31122.54</v>
      </c>
      <c r="K21" s="8">
        <f t="shared" si="9"/>
        <v>1239.6800000000003</v>
      </c>
      <c r="L21" s="8">
        <f t="shared" si="9"/>
        <v>0</v>
      </c>
      <c r="M21" s="8">
        <f t="shared" si="9"/>
        <v>29014.180000000004</v>
      </c>
      <c r="N21" s="40">
        <f t="shared" si="9"/>
        <v>0</v>
      </c>
      <c r="O21" s="8">
        <f t="shared" si="9"/>
        <v>10.73</v>
      </c>
      <c r="P21" s="8"/>
      <c r="Q21" s="8"/>
      <c r="R21" s="8"/>
      <c r="S21" s="8"/>
      <c r="T21" s="8"/>
      <c r="U21" s="8"/>
      <c r="V21" s="8"/>
      <c r="W21" s="14">
        <f>SUBTOTAL(9,W19:W20)</f>
        <v>61387.130000000005</v>
      </c>
      <c r="X21" s="10"/>
      <c r="Y21" s="28"/>
      <c r="Z21" s="13"/>
      <c r="AA21" s="13"/>
      <c r="AB21" s="12"/>
      <c r="AC21" s="12"/>
      <c r="AE21" s="9"/>
      <c r="AH21" s="9"/>
    </row>
    <row r="22" spans="1:34" ht="15" customHeight="1" outlineLevel="2">
      <c r="A22" s="7" t="s">
        <v>509</v>
      </c>
      <c r="B22" s="35" t="s">
        <v>508</v>
      </c>
      <c r="C22" s="35" t="s">
        <v>508</v>
      </c>
      <c r="D22" s="7" t="s">
        <v>13</v>
      </c>
      <c r="E22" s="7" t="s">
        <v>366</v>
      </c>
      <c r="F22" s="7" t="s">
        <v>307</v>
      </c>
      <c r="G22" s="8">
        <v>0</v>
      </c>
      <c r="H22" s="8">
        <v>0</v>
      </c>
      <c r="I22" s="8">
        <v>0</v>
      </c>
      <c r="J22" s="8">
        <v>57582.09</v>
      </c>
      <c r="K22" s="8">
        <v>15264.520000000004</v>
      </c>
      <c r="L22" s="8">
        <v>0</v>
      </c>
      <c r="M22" s="8">
        <v>42297.439999999988</v>
      </c>
      <c r="N22" s="40">
        <v>10188.709999999992</v>
      </c>
      <c r="O22" s="8">
        <v>1548.6300000000047</v>
      </c>
      <c r="P22" s="8"/>
      <c r="Q22" s="8"/>
      <c r="R22" s="8"/>
      <c r="S22" s="8"/>
      <c r="T22" s="8"/>
      <c r="U22" s="8"/>
      <c r="V22" s="8"/>
      <c r="W22" s="14">
        <f t="shared" ref="W22:W35" si="10">SUM(G22:V22)</f>
        <v>126881.38999999998</v>
      </c>
      <c r="X22" s="10"/>
      <c r="Y22" s="28"/>
      <c r="Z22" s="13"/>
      <c r="AA22" s="13"/>
      <c r="AB22" s="12"/>
      <c r="AC22" s="12"/>
      <c r="AE22" s="9"/>
      <c r="AH22" s="9"/>
    </row>
    <row r="23" spans="1:34" ht="15" customHeight="1" outlineLevel="2">
      <c r="A23" s="7" t="s">
        <v>509</v>
      </c>
      <c r="B23" s="35" t="s">
        <v>508</v>
      </c>
      <c r="C23" s="35" t="s">
        <v>508</v>
      </c>
      <c r="D23" s="7" t="s">
        <v>13</v>
      </c>
      <c r="E23" s="7" t="s">
        <v>368</v>
      </c>
      <c r="F23" s="7" t="s">
        <v>308</v>
      </c>
      <c r="G23" s="8">
        <v>0</v>
      </c>
      <c r="H23" s="8">
        <v>0</v>
      </c>
      <c r="I23" s="8">
        <v>0</v>
      </c>
      <c r="J23" s="8">
        <v>7365.87</v>
      </c>
      <c r="K23" s="8">
        <v>45.630000000000109</v>
      </c>
      <c r="L23" s="8">
        <v>0</v>
      </c>
      <c r="M23" s="8">
        <v>172.44999999999982</v>
      </c>
      <c r="N23" s="40">
        <v>-13.349999999999454</v>
      </c>
      <c r="O23" s="8">
        <v>11.75</v>
      </c>
      <c r="P23" s="8"/>
      <c r="Q23" s="8"/>
      <c r="R23" s="8"/>
      <c r="S23" s="8"/>
      <c r="T23" s="8"/>
      <c r="U23" s="8"/>
      <c r="V23" s="8"/>
      <c r="W23" s="14">
        <f t="shared" si="10"/>
        <v>7582.35</v>
      </c>
      <c r="X23" s="10"/>
      <c r="Y23" s="28"/>
      <c r="Z23" s="13"/>
      <c r="AA23" s="13"/>
      <c r="AB23" s="12"/>
      <c r="AC23" s="12"/>
      <c r="AE23" s="9"/>
      <c r="AH23" s="9"/>
    </row>
    <row r="24" spans="1:34" ht="15" customHeight="1" outlineLevel="2">
      <c r="A24" s="7" t="s">
        <v>509</v>
      </c>
      <c r="B24" s="35" t="s">
        <v>508</v>
      </c>
      <c r="C24" s="35" t="s">
        <v>508</v>
      </c>
      <c r="D24" s="7" t="s">
        <v>13</v>
      </c>
      <c r="E24" s="7" t="s">
        <v>370</v>
      </c>
      <c r="F24" s="7" t="s">
        <v>309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40">
        <v>0</v>
      </c>
      <c r="O24" s="8">
        <v>2519.62</v>
      </c>
      <c r="P24" s="8"/>
      <c r="Q24" s="8"/>
      <c r="R24" s="8"/>
      <c r="S24" s="8"/>
      <c r="T24" s="8"/>
      <c r="U24" s="8"/>
      <c r="V24" s="8"/>
      <c r="W24" s="14">
        <f t="shared" si="10"/>
        <v>2519.62</v>
      </c>
      <c r="X24" s="10"/>
      <c r="Y24" s="28"/>
      <c r="Z24" s="13"/>
      <c r="AA24" s="13"/>
      <c r="AB24" s="12"/>
      <c r="AC24" s="12"/>
      <c r="AE24" s="9"/>
      <c r="AH24" s="9"/>
    </row>
    <row r="25" spans="1:34" ht="15" customHeight="1" outlineLevel="2">
      <c r="A25" s="7" t="s">
        <v>509</v>
      </c>
      <c r="B25" s="35" t="s">
        <v>508</v>
      </c>
      <c r="C25" s="35" t="s">
        <v>508</v>
      </c>
      <c r="D25" s="7" t="s">
        <v>13</v>
      </c>
      <c r="E25" s="7" t="s">
        <v>372</v>
      </c>
      <c r="F25" s="7" t="s">
        <v>310</v>
      </c>
      <c r="G25" s="8">
        <v>0</v>
      </c>
      <c r="H25" s="8">
        <v>0</v>
      </c>
      <c r="I25" s="8">
        <v>0</v>
      </c>
      <c r="J25" s="8">
        <v>0</v>
      </c>
      <c r="K25" s="8">
        <v>71.010000000000005</v>
      </c>
      <c r="L25" s="8">
        <v>0</v>
      </c>
      <c r="M25" s="8">
        <v>0</v>
      </c>
      <c r="N25" s="40">
        <v>49.949999999999989</v>
      </c>
      <c r="O25" s="8">
        <v>110.89000000000003</v>
      </c>
      <c r="P25" s="8"/>
      <c r="Q25" s="8"/>
      <c r="R25" s="8"/>
      <c r="S25" s="8"/>
      <c r="T25" s="8"/>
      <c r="U25" s="8"/>
      <c r="V25" s="8"/>
      <c r="W25" s="14">
        <f t="shared" si="10"/>
        <v>231.85000000000002</v>
      </c>
      <c r="X25" s="10"/>
      <c r="Y25" s="28"/>
      <c r="Z25" s="13"/>
      <c r="AA25" s="13"/>
      <c r="AB25" s="12"/>
      <c r="AC25" s="12"/>
      <c r="AE25" s="9"/>
      <c r="AH25" s="9"/>
    </row>
    <row r="26" spans="1:34" ht="15" customHeight="1" outlineLevel="2">
      <c r="A26" s="7" t="s">
        <v>509</v>
      </c>
      <c r="B26" s="35" t="s">
        <v>508</v>
      </c>
      <c r="C26" s="35" t="s">
        <v>508</v>
      </c>
      <c r="D26" s="7" t="s">
        <v>13</v>
      </c>
      <c r="E26" s="7" t="s">
        <v>374</v>
      </c>
      <c r="F26" s="7" t="s">
        <v>361</v>
      </c>
      <c r="G26" s="8">
        <v>0</v>
      </c>
      <c r="H26" s="8">
        <v>0</v>
      </c>
      <c r="I26" s="8">
        <v>0</v>
      </c>
      <c r="J26" s="8">
        <v>0</v>
      </c>
      <c r="K26" s="8">
        <v>791.31</v>
      </c>
      <c r="L26" s="8">
        <v>0</v>
      </c>
      <c r="M26" s="8">
        <v>0</v>
      </c>
      <c r="N26" s="40">
        <v>767.33000000000015</v>
      </c>
      <c r="O26" s="8">
        <v>688.80999999999972</v>
      </c>
      <c r="P26" s="8"/>
      <c r="Q26" s="8"/>
      <c r="R26" s="8"/>
      <c r="S26" s="8"/>
      <c r="T26" s="8"/>
      <c r="U26" s="8"/>
      <c r="V26" s="8"/>
      <c r="W26" s="14">
        <f t="shared" si="10"/>
        <v>2247.4499999999998</v>
      </c>
      <c r="X26" s="10"/>
      <c r="Y26" s="28"/>
      <c r="Z26" s="13"/>
      <c r="AA26" s="13"/>
      <c r="AB26" s="12"/>
      <c r="AC26" s="12"/>
      <c r="AE26" s="9"/>
      <c r="AH26" s="9"/>
    </row>
    <row r="27" spans="1:34" ht="15" customHeight="1" outlineLevel="2">
      <c r="A27" s="7" t="s">
        <v>509</v>
      </c>
      <c r="B27" s="35" t="s">
        <v>508</v>
      </c>
      <c r="C27" s="35" t="s">
        <v>508</v>
      </c>
      <c r="D27" s="7" t="s">
        <v>13</v>
      </c>
      <c r="E27" s="7" t="s">
        <v>389</v>
      </c>
      <c r="F27" s="7" t="s">
        <v>360</v>
      </c>
      <c r="G27" s="8">
        <v>0</v>
      </c>
      <c r="H27" s="8">
        <v>0</v>
      </c>
      <c r="I27" s="8">
        <v>0</v>
      </c>
      <c r="J27" s="8">
        <v>0</v>
      </c>
      <c r="K27" s="8">
        <v>10.98</v>
      </c>
      <c r="L27" s="8">
        <v>0</v>
      </c>
      <c r="M27" s="8">
        <v>0</v>
      </c>
      <c r="N27" s="40">
        <v>3.7300000000000004</v>
      </c>
      <c r="O27" s="8">
        <v>220.98999999999998</v>
      </c>
      <c r="P27" s="8"/>
      <c r="Q27" s="8"/>
      <c r="R27" s="8"/>
      <c r="S27" s="8"/>
      <c r="T27" s="8"/>
      <c r="U27" s="8"/>
      <c r="V27" s="8"/>
      <c r="W27" s="14">
        <f t="shared" si="10"/>
        <v>235.7</v>
      </c>
      <c r="X27" s="10"/>
      <c r="Y27" s="28"/>
      <c r="Z27" s="13"/>
      <c r="AA27" s="13"/>
      <c r="AB27" s="12"/>
      <c r="AC27" s="12"/>
      <c r="AE27" s="9"/>
      <c r="AH27" s="9"/>
    </row>
    <row r="28" spans="1:34" ht="15" customHeight="1" outlineLevel="2">
      <c r="A28" s="7" t="s">
        <v>509</v>
      </c>
      <c r="B28" s="35" t="s">
        <v>508</v>
      </c>
      <c r="C28" s="35" t="s">
        <v>508</v>
      </c>
      <c r="D28" s="7" t="s">
        <v>13</v>
      </c>
      <c r="E28" s="7" t="s">
        <v>397</v>
      </c>
      <c r="F28" s="7" t="s">
        <v>35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40">
        <v>0</v>
      </c>
      <c r="O28" s="8">
        <v>0</v>
      </c>
      <c r="P28" s="8"/>
      <c r="Q28" s="8"/>
      <c r="R28" s="8"/>
      <c r="S28" s="8"/>
      <c r="T28" s="8"/>
      <c r="U28" s="8"/>
      <c r="V28" s="8"/>
      <c r="W28" s="14">
        <f t="shared" si="10"/>
        <v>0</v>
      </c>
      <c r="X28" s="10"/>
      <c r="Y28" s="28"/>
      <c r="Z28" s="13"/>
      <c r="AA28" s="13"/>
      <c r="AB28" s="12"/>
      <c r="AC28" s="12"/>
      <c r="AE28" s="9"/>
      <c r="AH28" s="9"/>
    </row>
    <row r="29" spans="1:34" ht="15" customHeight="1" outlineLevel="2">
      <c r="A29" s="7" t="s">
        <v>509</v>
      </c>
      <c r="B29" s="35" t="s">
        <v>508</v>
      </c>
      <c r="C29" s="35" t="s">
        <v>508</v>
      </c>
      <c r="D29" s="7" t="s">
        <v>13</v>
      </c>
      <c r="E29" s="35" t="s">
        <v>403</v>
      </c>
      <c r="F29" s="7" t="s">
        <v>365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40">
        <v>0</v>
      </c>
      <c r="O29" s="8">
        <v>0</v>
      </c>
      <c r="P29" s="8"/>
      <c r="Q29" s="8"/>
      <c r="R29" s="8"/>
      <c r="S29" s="8"/>
      <c r="T29" s="8"/>
      <c r="U29" s="8"/>
      <c r="V29" s="8"/>
      <c r="W29" s="14">
        <f t="shared" si="10"/>
        <v>0</v>
      </c>
      <c r="X29" s="10"/>
      <c r="Y29" s="28"/>
      <c r="Z29" s="13"/>
      <c r="AA29" s="13"/>
      <c r="AB29" s="12"/>
      <c r="AC29" s="12"/>
      <c r="AE29" s="9"/>
      <c r="AH29" s="9"/>
    </row>
    <row r="30" spans="1:34" ht="15" customHeight="1" outlineLevel="2">
      <c r="A30" s="7" t="s">
        <v>509</v>
      </c>
      <c r="B30" s="35" t="s">
        <v>508</v>
      </c>
      <c r="C30" s="35" t="s">
        <v>508</v>
      </c>
      <c r="D30" s="7" t="s">
        <v>13</v>
      </c>
      <c r="E30" s="35" t="s">
        <v>376</v>
      </c>
      <c r="F30" s="7" t="s">
        <v>247</v>
      </c>
      <c r="G30" s="8">
        <v>0</v>
      </c>
      <c r="H30" s="8">
        <v>0</v>
      </c>
      <c r="I30" s="8">
        <v>0</v>
      </c>
      <c r="J30" s="8">
        <v>1787</v>
      </c>
      <c r="K30" s="8">
        <v>0</v>
      </c>
      <c r="L30" s="8">
        <v>0</v>
      </c>
      <c r="M30" s="8">
        <v>0</v>
      </c>
      <c r="N30" s="40">
        <v>1514</v>
      </c>
      <c r="O30" s="8">
        <v>0</v>
      </c>
      <c r="P30" s="8"/>
      <c r="Q30" s="8"/>
      <c r="R30" s="8"/>
      <c r="S30" s="8"/>
      <c r="T30" s="8"/>
      <c r="U30" s="8"/>
      <c r="V30" s="8"/>
      <c r="W30" s="14">
        <f t="shared" si="10"/>
        <v>3301</v>
      </c>
      <c r="X30" s="10"/>
      <c r="Y30" s="28"/>
      <c r="Z30" s="13"/>
      <c r="AA30" s="13"/>
      <c r="AB30" s="12"/>
      <c r="AC30" s="12"/>
      <c r="AE30" s="9"/>
      <c r="AH30" s="9"/>
    </row>
    <row r="31" spans="1:34" ht="15" customHeight="1" outlineLevel="2">
      <c r="A31" s="7" t="s">
        <v>509</v>
      </c>
      <c r="B31" s="35" t="s">
        <v>508</v>
      </c>
      <c r="C31" s="35" t="s">
        <v>508</v>
      </c>
      <c r="D31" s="7" t="s">
        <v>13</v>
      </c>
      <c r="E31" s="35" t="s">
        <v>411</v>
      </c>
      <c r="F31" s="7" t="s">
        <v>323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40">
        <v>0</v>
      </c>
      <c r="O31" s="8">
        <v>0</v>
      </c>
      <c r="P31" s="8"/>
      <c r="Q31" s="8"/>
      <c r="R31" s="8"/>
      <c r="S31" s="8"/>
      <c r="T31" s="8"/>
      <c r="U31" s="8"/>
      <c r="V31" s="8"/>
      <c r="W31" s="14">
        <f t="shared" si="10"/>
        <v>0</v>
      </c>
      <c r="X31" s="10"/>
      <c r="Y31" s="28" t="e">
        <f>IF(AE$2="Y",IF(RIGHT(A31,4)="CITY",AH31,0),AH31)</f>
        <v>#REF!</v>
      </c>
      <c r="Z31" s="13"/>
      <c r="AA31" s="13" t="e">
        <f t="shared" ref="AA31" si="11">Y31+Z31</f>
        <v>#REF!</v>
      </c>
      <c r="AB31" s="12"/>
      <c r="AC31" s="12"/>
      <c r="AE31" s="9" t="e">
        <f t="shared" ref="AE31" si="12">AA31-W31</f>
        <v>#REF!</v>
      </c>
      <c r="AG31" s="1" t="str">
        <f>B31&amp;C31&amp;D31&amp;E31</f>
        <v>30730710004068</v>
      </c>
      <c r="AH31" s="9" t="e">
        <f>IF(AND(#REF!=2017,AE$4=1),-IFERROR(VLOOKUP(AG31,#REF!,9,0),0),IF(AND(#REF!=2017,AE$4=2),-IFERROR(VLOOKUP(AG31,#REF!,9,0),0),IFERROR(VLOOKUP(AG31,#REF!,12,0),0)))</f>
        <v>#REF!</v>
      </c>
    </row>
    <row r="32" spans="1:34" ht="15" customHeight="1" outlineLevel="2">
      <c r="A32" s="7" t="s">
        <v>509</v>
      </c>
      <c r="B32" s="35" t="s">
        <v>508</v>
      </c>
      <c r="C32" s="35" t="s">
        <v>508</v>
      </c>
      <c r="D32" s="7" t="s">
        <v>13</v>
      </c>
      <c r="E32" s="35" t="s">
        <v>378</v>
      </c>
      <c r="F32" s="7" t="s">
        <v>312</v>
      </c>
      <c r="G32" s="8">
        <v>0</v>
      </c>
      <c r="H32" s="8">
        <v>0</v>
      </c>
      <c r="I32" s="8">
        <v>0</v>
      </c>
      <c r="J32" s="8">
        <v>6708</v>
      </c>
      <c r="K32" s="8">
        <v>0</v>
      </c>
      <c r="L32" s="8">
        <v>0</v>
      </c>
      <c r="M32" s="8">
        <v>0</v>
      </c>
      <c r="N32" s="40">
        <v>6400</v>
      </c>
      <c r="O32" s="8">
        <v>0</v>
      </c>
      <c r="P32" s="8"/>
      <c r="Q32" s="8"/>
      <c r="R32" s="8"/>
      <c r="S32" s="8"/>
      <c r="T32" s="8"/>
      <c r="U32" s="8"/>
      <c r="V32" s="8"/>
      <c r="W32" s="14">
        <f t="shared" si="10"/>
        <v>13108</v>
      </c>
      <c r="X32" s="10"/>
      <c r="Y32" s="28"/>
      <c r="Z32" s="13"/>
      <c r="AA32" s="13"/>
      <c r="AB32" s="12"/>
      <c r="AC32" s="12"/>
      <c r="AE32" s="9"/>
      <c r="AH32" s="9"/>
    </row>
    <row r="33" spans="1:34" ht="15" customHeight="1" outlineLevel="2">
      <c r="A33" s="7" t="s">
        <v>509</v>
      </c>
      <c r="B33" s="35" t="s">
        <v>508</v>
      </c>
      <c r="C33" s="35" t="s">
        <v>508</v>
      </c>
      <c r="D33" s="7" t="s">
        <v>13</v>
      </c>
      <c r="E33" s="35" t="s">
        <v>380</v>
      </c>
      <c r="F33" s="7" t="s">
        <v>17</v>
      </c>
      <c r="G33" s="8">
        <v>0</v>
      </c>
      <c r="H33" s="8">
        <v>0</v>
      </c>
      <c r="I33" s="8">
        <v>0</v>
      </c>
      <c r="J33" s="8">
        <v>2.56</v>
      </c>
      <c r="K33" s="8">
        <v>0</v>
      </c>
      <c r="L33" s="8">
        <v>0</v>
      </c>
      <c r="M33" s="8">
        <v>47.309999999999995</v>
      </c>
      <c r="N33" s="40">
        <v>0</v>
      </c>
      <c r="O33" s="8">
        <v>182.43</v>
      </c>
      <c r="P33" s="8"/>
      <c r="Q33" s="8"/>
      <c r="R33" s="8"/>
      <c r="S33" s="8"/>
      <c r="T33" s="8"/>
      <c r="U33" s="8"/>
      <c r="V33" s="8"/>
      <c r="W33" s="14">
        <f t="shared" si="10"/>
        <v>232.3</v>
      </c>
      <c r="X33" s="10"/>
      <c r="Y33" s="28"/>
      <c r="Z33" s="13"/>
      <c r="AA33" s="13"/>
      <c r="AB33" s="12"/>
      <c r="AC33" s="12"/>
      <c r="AE33" s="9"/>
      <c r="AH33" s="9"/>
    </row>
    <row r="34" spans="1:34" ht="15" customHeight="1" outlineLevel="2">
      <c r="A34" s="7" t="s">
        <v>509</v>
      </c>
      <c r="B34" s="35" t="s">
        <v>508</v>
      </c>
      <c r="C34" s="35" t="s">
        <v>508</v>
      </c>
      <c r="D34" s="7" t="s">
        <v>13</v>
      </c>
      <c r="E34" s="35" t="s">
        <v>381</v>
      </c>
      <c r="F34" s="7" t="s">
        <v>311</v>
      </c>
      <c r="G34" s="8">
        <v>0</v>
      </c>
      <c r="H34" s="8">
        <v>0</v>
      </c>
      <c r="I34" s="8">
        <v>0</v>
      </c>
      <c r="J34" s="8">
        <v>0</v>
      </c>
      <c r="K34" s="8">
        <v>596</v>
      </c>
      <c r="L34" s="8">
        <v>0</v>
      </c>
      <c r="M34" s="8">
        <v>0</v>
      </c>
      <c r="N34" s="40">
        <v>0</v>
      </c>
      <c r="O34" s="8">
        <v>596</v>
      </c>
      <c r="P34" s="8"/>
      <c r="Q34" s="8"/>
      <c r="R34" s="8"/>
      <c r="S34" s="8"/>
      <c r="T34" s="8"/>
      <c r="U34" s="8"/>
      <c r="V34" s="8"/>
      <c r="W34" s="14">
        <f t="shared" si="10"/>
        <v>1192</v>
      </c>
      <c r="X34" s="10"/>
      <c r="Y34" s="28"/>
      <c r="Z34" s="13"/>
      <c r="AA34" s="13"/>
      <c r="AB34" s="12"/>
      <c r="AC34" s="12"/>
      <c r="AE34" s="9"/>
      <c r="AH34" s="9"/>
    </row>
    <row r="35" spans="1:34" ht="15" customHeight="1" outlineLevel="2">
      <c r="A35" s="7" t="s">
        <v>509</v>
      </c>
      <c r="B35" s="35" t="s">
        <v>508</v>
      </c>
      <c r="C35" s="7">
        <v>307</v>
      </c>
      <c r="D35" s="7" t="s">
        <v>13</v>
      </c>
      <c r="E35" s="7" t="s">
        <v>507</v>
      </c>
      <c r="F35" s="7" t="s">
        <v>362</v>
      </c>
      <c r="G35" s="8">
        <v>0</v>
      </c>
      <c r="H35" s="8">
        <v>0</v>
      </c>
      <c r="I35" s="8">
        <v>0</v>
      </c>
      <c r="J35" s="8">
        <v>-1788.5</v>
      </c>
      <c r="K35" s="8">
        <v>0</v>
      </c>
      <c r="L35" s="8">
        <v>0</v>
      </c>
      <c r="M35" s="8">
        <v>-1788.5</v>
      </c>
      <c r="N35" s="40">
        <v>0</v>
      </c>
      <c r="O35" s="8">
        <v>0</v>
      </c>
      <c r="P35" s="8"/>
      <c r="Q35" s="8"/>
      <c r="R35" s="8"/>
      <c r="S35" s="8"/>
      <c r="T35" s="8"/>
      <c r="U35" s="8"/>
      <c r="V35" s="8"/>
      <c r="W35" s="14">
        <f t="shared" si="10"/>
        <v>-3577</v>
      </c>
      <c r="X35" s="10"/>
      <c r="Y35" s="28"/>
      <c r="Z35" s="13"/>
      <c r="AA35" s="13"/>
      <c r="AB35" s="12"/>
      <c r="AC35" s="12"/>
      <c r="AE35" s="9"/>
      <c r="AH35" s="9"/>
    </row>
    <row r="36" spans="1:34" ht="15" customHeight="1" outlineLevel="1">
      <c r="A36" s="42" t="s">
        <v>588</v>
      </c>
      <c r="B36" s="35"/>
      <c r="C36" s="7"/>
      <c r="D36" s="7"/>
      <c r="E36" s="7"/>
      <c r="F36" s="7"/>
      <c r="G36" s="8">
        <f t="shared" ref="G36:O36" si="13">SUBTOTAL(9,G22:G35)</f>
        <v>0</v>
      </c>
      <c r="H36" s="8">
        <f t="shared" si="13"/>
        <v>0</v>
      </c>
      <c r="I36" s="8">
        <f t="shared" si="13"/>
        <v>0</v>
      </c>
      <c r="J36" s="8">
        <f t="shared" si="13"/>
        <v>71657.01999999999</v>
      </c>
      <c r="K36" s="8">
        <f t="shared" si="13"/>
        <v>16779.450000000004</v>
      </c>
      <c r="L36" s="8">
        <f t="shared" si="13"/>
        <v>0</v>
      </c>
      <c r="M36" s="8">
        <f t="shared" si="13"/>
        <v>40728.699999999983</v>
      </c>
      <c r="N36" s="40">
        <f t="shared" si="13"/>
        <v>18910.369999999995</v>
      </c>
      <c r="O36" s="8">
        <f t="shared" si="13"/>
        <v>5879.1200000000044</v>
      </c>
      <c r="P36" s="8"/>
      <c r="Q36" s="8"/>
      <c r="R36" s="8"/>
      <c r="S36" s="8"/>
      <c r="T36" s="8"/>
      <c r="U36" s="8"/>
      <c r="V36" s="8"/>
      <c r="W36" s="14">
        <f>SUBTOTAL(9,W22:W35)</f>
        <v>153954.66</v>
      </c>
      <c r="X36" s="10"/>
      <c r="Y36" s="28"/>
      <c r="Z36" s="13"/>
      <c r="AA36" s="13"/>
      <c r="AB36" s="12"/>
      <c r="AC36" s="12"/>
      <c r="AE36" s="9"/>
      <c r="AH36" s="9"/>
    </row>
    <row r="37" spans="1:34" ht="15" customHeight="1" outlineLevel="2">
      <c r="A37" s="7" t="s">
        <v>21</v>
      </c>
      <c r="B37" s="36" t="s">
        <v>22</v>
      </c>
      <c r="C37" s="7" t="s">
        <v>22</v>
      </c>
      <c r="D37" s="7" t="s">
        <v>13</v>
      </c>
      <c r="E37" s="7" t="s">
        <v>366</v>
      </c>
      <c r="F37" s="7" t="s">
        <v>307</v>
      </c>
      <c r="G37" s="8">
        <v>0</v>
      </c>
      <c r="H37" s="8">
        <v>0</v>
      </c>
      <c r="I37" s="8">
        <v>0</v>
      </c>
      <c r="J37" s="8">
        <v>42118.87</v>
      </c>
      <c r="K37" s="8">
        <v>10951.32</v>
      </c>
      <c r="L37" s="8">
        <v>0</v>
      </c>
      <c r="M37" s="8">
        <v>30938.790000000008</v>
      </c>
      <c r="N37" s="40">
        <v>7144.4600000000064</v>
      </c>
      <c r="O37" s="8">
        <v>1128.1599999999889</v>
      </c>
      <c r="P37" s="8"/>
      <c r="Q37" s="8"/>
      <c r="R37" s="8"/>
      <c r="S37" s="8"/>
      <c r="T37" s="8"/>
      <c r="U37" s="8"/>
      <c r="V37" s="8"/>
      <c r="W37" s="14">
        <f t="shared" ref="W37:W49" si="14">SUM(G37:V37)</f>
        <v>92281.600000000006</v>
      </c>
      <c r="X37" s="10"/>
      <c r="Y37" s="28" t="e">
        <f t="shared" ref="Y37:Y49" si="15">IF(AE$2="Y",IF(RIGHT(A37,4)="CITY",AH37,0),AH37)</f>
        <v>#REF!</v>
      </c>
      <c r="Z37" s="13"/>
      <c r="AA37" s="13" t="e">
        <f t="shared" si="5"/>
        <v>#REF!</v>
      </c>
      <c r="AB37" s="12">
        <v>1</v>
      </c>
      <c r="AC37" s="12">
        <v>1</v>
      </c>
      <c r="AE37" s="9" t="e">
        <f t="shared" si="6"/>
        <v>#REF!</v>
      </c>
      <c r="AG37" s="1" t="str">
        <f t="shared" ref="AG37:AG49" si="16">B37&amp;C37&amp;D37&amp;E37</f>
        <v>31231210004001</v>
      </c>
      <c r="AH37" s="9" t="e">
        <f>IF(AND(#REF!=2017,AE$4=1),-IFERROR(VLOOKUP(AG37,#REF!,9,0),0),IF(AND(#REF!=2017,AE$4=2),-IFERROR(VLOOKUP(AG37,#REF!,9,0),0),IFERROR(VLOOKUP(AG37,#REF!,12,0),0)))</f>
        <v>#REF!</v>
      </c>
    </row>
    <row r="38" spans="1:34" ht="15" customHeight="1" outlineLevel="2">
      <c r="A38" s="7" t="s">
        <v>21</v>
      </c>
      <c r="B38" s="36" t="s">
        <v>22</v>
      </c>
      <c r="C38" s="7" t="s">
        <v>22</v>
      </c>
      <c r="D38" s="7" t="s">
        <v>13</v>
      </c>
      <c r="E38" s="7" t="s">
        <v>387</v>
      </c>
      <c r="F38" s="7" t="s">
        <v>359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40">
        <v>0</v>
      </c>
      <c r="O38" s="8">
        <v>0</v>
      </c>
      <c r="P38" s="8"/>
      <c r="Q38" s="8"/>
      <c r="R38" s="8"/>
      <c r="S38" s="8"/>
      <c r="T38" s="8"/>
      <c r="U38" s="8"/>
      <c r="V38" s="8"/>
      <c r="W38" s="14">
        <f t="shared" si="14"/>
        <v>0</v>
      </c>
      <c r="X38" s="10"/>
      <c r="Y38" s="28" t="e">
        <f t="shared" si="15"/>
        <v>#REF!</v>
      </c>
      <c r="Z38" s="13"/>
      <c r="AA38" s="13" t="e">
        <f t="shared" si="5"/>
        <v>#REF!</v>
      </c>
      <c r="AB38" s="12">
        <v>1</v>
      </c>
      <c r="AC38" s="12">
        <v>1</v>
      </c>
      <c r="AE38" s="9" t="e">
        <f t="shared" si="6"/>
        <v>#REF!</v>
      </c>
      <c r="AG38" s="1" t="str">
        <f t="shared" si="16"/>
        <v>31231210004004</v>
      </c>
      <c r="AH38" s="9" t="e">
        <f>IF(AND(#REF!=2017,AE$4=1),-IFERROR(VLOOKUP(AG38,#REF!,9,0),0),IF(AND(#REF!=2017,AE$4=2),-IFERROR(VLOOKUP(AG38,#REF!,9,0),0),IFERROR(VLOOKUP(AG38,#REF!,12,0),0)))</f>
        <v>#REF!</v>
      </c>
    </row>
    <row r="39" spans="1:34" ht="15" customHeight="1" outlineLevel="2">
      <c r="A39" s="7" t="s">
        <v>21</v>
      </c>
      <c r="B39" s="36" t="s">
        <v>22</v>
      </c>
      <c r="C39" s="7" t="s">
        <v>22</v>
      </c>
      <c r="D39" s="7" t="s">
        <v>13</v>
      </c>
      <c r="E39" s="7" t="s">
        <v>368</v>
      </c>
      <c r="F39" s="7" t="s">
        <v>308</v>
      </c>
      <c r="G39" s="8">
        <v>0</v>
      </c>
      <c r="H39" s="8">
        <v>0</v>
      </c>
      <c r="I39" s="8">
        <v>0</v>
      </c>
      <c r="J39" s="8">
        <v>5387.83</v>
      </c>
      <c r="K39" s="8">
        <v>33.380000000000109</v>
      </c>
      <c r="L39" s="8">
        <v>0</v>
      </c>
      <c r="M39" s="8">
        <v>126.14000000000033</v>
      </c>
      <c r="N39" s="40">
        <v>-9.7700000000004366</v>
      </c>
      <c r="O39" s="8">
        <v>8.6000000000003638</v>
      </c>
      <c r="P39" s="8"/>
      <c r="Q39" s="8"/>
      <c r="R39" s="8"/>
      <c r="S39" s="8"/>
      <c r="T39" s="8"/>
      <c r="U39" s="8"/>
      <c r="V39" s="8"/>
      <c r="W39" s="14">
        <f t="shared" si="14"/>
        <v>5546.18</v>
      </c>
      <c r="X39" s="10"/>
      <c r="Y39" s="28" t="e">
        <f t="shared" si="15"/>
        <v>#REF!</v>
      </c>
      <c r="Z39" s="13"/>
      <c r="AA39" s="13" t="e">
        <f t="shared" si="5"/>
        <v>#REF!</v>
      </c>
      <c r="AB39" s="12">
        <v>1</v>
      </c>
      <c r="AC39" s="12">
        <v>1</v>
      </c>
      <c r="AE39" s="9" t="e">
        <f t="shared" si="6"/>
        <v>#REF!</v>
      </c>
      <c r="AG39" s="1" t="str">
        <f t="shared" si="16"/>
        <v>31231210004006</v>
      </c>
      <c r="AH39" s="9" t="e">
        <f>IF(AND(#REF!=2017,AE$4=1),-IFERROR(VLOOKUP(AG39,#REF!,9,0),0),IF(AND(#REF!=2017,AE$4=2),-IFERROR(VLOOKUP(AG39,#REF!,9,0),0),IFERROR(VLOOKUP(AG39,#REF!,12,0),0)))</f>
        <v>#REF!</v>
      </c>
    </row>
    <row r="40" spans="1:34" ht="15" customHeight="1" outlineLevel="2">
      <c r="A40" s="7" t="s">
        <v>21</v>
      </c>
      <c r="B40" s="36" t="s">
        <v>22</v>
      </c>
      <c r="C40" s="7" t="s">
        <v>22</v>
      </c>
      <c r="D40" s="7" t="s">
        <v>13</v>
      </c>
      <c r="E40" s="7" t="s">
        <v>370</v>
      </c>
      <c r="F40" s="7" t="s">
        <v>309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40">
        <v>0</v>
      </c>
      <c r="O40" s="8">
        <v>1688.34</v>
      </c>
      <c r="P40" s="8"/>
      <c r="Q40" s="8"/>
      <c r="R40" s="8"/>
      <c r="S40" s="8"/>
      <c r="T40" s="8"/>
      <c r="U40" s="8"/>
      <c r="V40" s="8"/>
      <c r="W40" s="14">
        <f t="shared" si="14"/>
        <v>1688.34</v>
      </c>
      <c r="X40" s="10"/>
      <c r="Y40" s="28" t="e">
        <f t="shared" si="15"/>
        <v>#REF!</v>
      </c>
      <c r="Z40" s="13"/>
      <c r="AA40" s="13" t="e">
        <f t="shared" si="5"/>
        <v>#REF!</v>
      </c>
      <c r="AB40" s="12">
        <v>1</v>
      </c>
      <c r="AC40" s="12">
        <v>1</v>
      </c>
      <c r="AE40" s="9" t="e">
        <f t="shared" si="6"/>
        <v>#REF!</v>
      </c>
      <c r="AG40" s="1" t="str">
        <f t="shared" si="16"/>
        <v>31231210004008</v>
      </c>
      <c r="AH40" s="9" t="e">
        <f>IF(AND(#REF!=2017,AE$4=1),-IFERROR(VLOOKUP(AG40,#REF!,9,0),0),IF(AND(#REF!=2017,AE$4=2),-IFERROR(VLOOKUP(AG40,#REF!,9,0),0),IFERROR(VLOOKUP(AG40,#REF!,12,0),0)))</f>
        <v>#REF!</v>
      </c>
    </row>
    <row r="41" spans="1:34" ht="15" customHeight="1" outlineLevel="2">
      <c r="A41" s="7" t="s">
        <v>21</v>
      </c>
      <c r="B41" s="36" t="s">
        <v>22</v>
      </c>
      <c r="C41" s="7" t="s">
        <v>22</v>
      </c>
      <c r="D41" s="7" t="s">
        <v>13</v>
      </c>
      <c r="E41" s="7" t="s">
        <v>372</v>
      </c>
      <c r="F41" s="7" t="s">
        <v>310</v>
      </c>
      <c r="G41" s="8">
        <v>0</v>
      </c>
      <c r="H41" s="8">
        <v>0</v>
      </c>
      <c r="I41" s="8">
        <v>0</v>
      </c>
      <c r="J41" s="8">
        <v>0</v>
      </c>
      <c r="K41" s="8">
        <v>47.58</v>
      </c>
      <c r="L41" s="8">
        <v>0</v>
      </c>
      <c r="M41" s="8">
        <v>0</v>
      </c>
      <c r="N41" s="40">
        <v>33.47</v>
      </c>
      <c r="O41" s="8">
        <v>74.310000000000016</v>
      </c>
      <c r="P41" s="8"/>
      <c r="Q41" s="8"/>
      <c r="R41" s="8"/>
      <c r="S41" s="8"/>
      <c r="T41" s="8"/>
      <c r="U41" s="8"/>
      <c r="V41" s="8"/>
      <c r="W41" s="14">
        <f t="shared" si="14"/>
        <v>155.36000000000001</v>
      </c>
      <c r="X41" s="10"/>
      <c r="Y41" s="28" t="e">
        <f t="shared" si="15"/>
        <v>#REF!</v>
      </c>
      <c r="Z41" s="13"/>
      <c r="AA41" s="13" t="e">
        <f t="shared" si="5"/>
        <v>#REF!</v>
      </c>
      <c r="AB41" s="12">
        <v>1</v>
      </c>
      <c r="AC41" s="12">
        <v>1</v>
      </c>
      <c r="AE41" s="9" t="e">
        <f t="shared" si="6"/>
        <v>#REF!</v>
      </c>
      <c r="AG41" s="1" t="str">
        <f t="shared" si="16"/>
        <v>31231210004009</v>
      </c>
      <c r="AH41" s="9" t="e">
        <f>IF(AND(#REF!=2017,AE$4=1),-IFERROR(VLOOKUP(AG41,#REF!,9,0),0),IF(AND(#REF!=2017,AE$4=2),-IFERROR(VLOOKUP(AG41,#REF!,9,0),0),IFERROR(VLOOKUP(AG41,#REF!,12,0),0)))</f>
        <v>#REF!</v>
      </c>
    </row>
    <row r="42" spans="1:34" ht="15" customHeight="1" outlineLevel="2">
      <c r="A42" s="7" t="s">
        <v>21</v>
      </c>
      <c r="B42" s="36" t="s">
        <v>22</v>
      </c>
      <c r="C42" s="7" t="s">
        <v>22</v>
      </c>
      <c r="D42" s="7" t="s">
        <v>13</v>
      </c>
      <c r="E42" s="7" t="s">
        <v>504</v>
      </c>
      <c r="F42" s="7" t="s">
        <v>305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40">
        <v>0</v>
      </c>
      <c r="O42" s="8">
        <v>0</v>
      </c>
      <c r="P42" s="8"/>
      <c r="Q42" s="8"/>
      <c r="R42" s="8"/>
      <c r="S42" s="8"/>
      <c r="T42" s="8"/>
      <c r="U42" s="8"/>
      <c r="V42" s="8"/>
      <c r="W42" s="14">
        <f t="shared" si="14"/>
        <v>0</v>
      </c>
      <c r="X42" s="10"/>
      <c r="Y42" s="28" t="e">
        <f t="shared" si="15"/>
        <v>#REF!</v>
      </c>
      <c r="Z42" s="13"/>
      <c r="AA42" s="13" t="e">
        <f t="shared" si="5"/>
        <v>#REF!</v>
      </c>
      <c r="AB42" s="12"/>
      <c r="AC42" s="12"/>
      <c r="AE42" s="9" t="e">
        <f t="shared" si="6"/>
        <v>#REF!</v>
      </c>
      <c r="AG42" s="1" t="str">
        <f t="shared" si="16"/>
        <v>31231210004014</v>
      </c>
      <c r="AH42" s="9" t="e">
        <f>IF(AND(#REF!=2017,AE$4=1),-IFERROR(VLOOKUP(AG42,#REF!,9,0),0),IF(AND(#REF!=2017,AE$4=2),-IFERROR(VLOOKUP(AG42,#REF!,9,0),0),IFERROR(VLOOKUP(AG42,#REF!,12,0),0)))</f>
        <v>#REF!</v>
      </c>
    </row>
    <row r="43" spans="1:34" ht="15" customHeight="1" outlineLevel="2">
      <c r="A43" s="7" t="s">
        <v>21</v>
      </c>
      <c r="B43" s="36" t="s">
        <v>22</v>
      </c>
      <c r="C43" s="7" t="s">
        <v>22</v>
      </c>
      <c r="D43" s="7" t="s">
        <v>13</v>
      </c>
      <c r="E43" s="7" t="s">
        <v>374</v>
      </c>
      <c r="F43" s="7" t="s">
        <v>361</v>
      </c>
      <c r="G43" s="8">
        <v>0</v>
      </c>
      <c r="H43" s="8">
        <v>0</v>
      </c>
      <c r="I43" s="8">
        <v>0</v>
      </c>
      <c r="J43" s="8">
        <v>0</v>
      </c>
      <c r="K43" s="8">
        <v>448.88</v>
      </c>
      <c r="L43" s="8">
        <v>0</v>
      </c>
      <c r="M43" s="8">
        <v>0</v>
      </c>
      <c r="N43" s="40">
        <v>433.38</v>
      </c>
      <c r="O43" s="8">
        <v>413.20000000000005</v>
      </c>
      <c r="P43" s="8"/>
      <c r="Q43" s="8"/>
      <c r="R43" s="8"/>
      <c r="S43" s="8"/>
      <c r="T43" s="8"/>
      <c r="U43" s="8"/>
      <c r="V43" s="8"/>
      <c r="W43" s="14">
        <f t="shared" si="14"/>
        <v>1295.46</v>
      </c>
      <c r="X43" s="10"/>
      <c r="Y43" s="28" t="e">
        <f t="shared" si="15"/>
        <v>#REF!</v>
      </c>
      <c r="Z43" s="13"/>
      <c r="AA43" s="13" t="e">
        <f t="shared" si="5"/>
        <v>#REF!</v>
      </c>
      <c r="AB43" s="12">
        <v>1</v>
      </c>
      <c r="AC43" s="12">
        <v>1</v>
      </c>
      <c r="AE43" s="9" t="e">
        <f t="shared" si="6"/>
        <v>#REF!</v>
      </c>
      <c r="AG43" s="1" t="str">
        <f t="shared" si="16"/>
        <v>31231210004030</v>
      </c>
      <c r="AH43" s="9" t="e">
        <f>IF(AND(#REF!=2017,AE$4=1),-IFERROR(VLOOKUP(AG43,#REF!,9,0),0),IF(AND(#REF!=2017,AE$4=2),-IFERROR(VLOOKUP(AG43,#REF!,9,0),0),IFERROR(VLOOKUP(AG43,#REF!,12,0),0)))</f>
        <v>#REF!</v>
      </c>
    </row>
    <row r="44" spans="1:34" ht="15" customHeight="1" outlineLevel="2">
      <c r="A44" s="7" t="s">
        <v>21</v>
      </c>
      <c r="B44" s="36" t="s">
        <v>22</v>
      </c>
      <c r="C44" s="7" t="s">
        <v>22</v>
      </c>
      <c r="D44" s="7" t="s">
        <v>13</v>
      </c>
      <c r="E44" s="7" t="s">
        <v>389</v>
      </c>
      <c r="F44" s="7" t="s">
        <v>360</v>
      </c>
      <c r="G44" s="8">
        <v>0</v>
      </c>
      <c r="H44" s="8">
        <v>0</v>
      </c>
      <c r="I44" s="8">
        <v>0</v>
      </c>
      <c r="J44" s="8">
        <v>0</v>
      </c>
      <c r="K44" s="8">
        <v>5.27</v>
      </c>
      <c r="L44" s="8">
        <v>0</v>
      </c>
      <c r="M44" s="8">
        <v>0</v>
      </c>
      <c r="N44" s="40">
        <v>1.4900000000000002</v>
      </c>
      <c r="O44" s="8">
        <v>90.46</v>
      </c>
      <c r="P44" s="8"/>
      <c r="Q44" s="8"/>
      <c r="R44" s="8"/>
      <c r="S44" s="8"/>
      <c r="T44" s="8"/>
      <c r="U44" s="8"/>
      <c r="V44" s="8"/>
      <c r="W44" s="14">
        <f t="shared" si="14"/>
        <v>97.22</v>
      </c>
      <c r="X44" s="10"/>
      <c r="Y44" s="28" t="e">
        <f t="shared" si="15"/>
        <v>#REF!</v>
      </c>
      <c r="Z44" s="13"/>
      <c r="AA44" s="13" t="e">
        <f t="shared" si="5"/>
        <v>#REF!</v>
      </c>
      <c r="AB44" s="12">
        <v>1</v>
      </c>
      <c r="AC44" s="12">
        <v>1</v>
      </c>
      <c r="AE44" s="9" t="e">
        <f t="shared" si="6"/>
        <v>#REF!</v>
      </c>
      <c r="AG44" s="1" t="str">
        <f t="shared" si="16"/>
        <v>31231210004033</v>
      </c>
      <c r="AH44" s="9" t="e">
        <f>IF(AND(#REF!=2017,AE$4=1),-IFERROR(VLOOKUP(AG44,#REF!,9,0),0),IF(AND(#REF!=2017,AE$4=2),-IFERROR(VLOOKUP(AG44,#REF!,9,0),0),IFERROR(VLOOKUP(AG44,#REF!,12,0),0)))</f>
        <v>#REF!</v>
      </c>
    </row>
    <row r="45" spans="1:34" ht="15" customHeight="1" outlineLevel="2">
      <c r="A45" s="7" t="s">
        <v>21</v>
      </c>
      <c r="B45" s="36" t="s">
        <v>22</v>
      </c>
      <c r="C45" s="20" t="s">
        <v>22</v>
      </c>
      <c r="D45" s="7" t="s">
        <v>13</v>
      </c>
      <c r="E45" s="7" t="s">
        <v>397</v>
      </c>
      <c r="F45" s="7" t="s">
        <v>35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40">
        <v>0</v>
      </c>
      <c r="O45" s="8">
        <v>0</v>
      </c>
      <c r="P45" s="8"/>
      <c r="Q45" s="8"/>
      <c r="R45" s="8"/>
      <c r="S45" s="8"/>
      <c r="T45" s="8"/>
      <c r="U45" s="8"/>
      <c r="V45" s="8"/>
      <c r="W45" s="14">
        <f t="shared" si="14"/>
        <v>0</v>
      </c>
      <c r="X45" s="10"/>
      <c r="Y45" s="28" t="e">
        <f t="shared" si="15"/>
        <v>#REF!</v>
      </c>
      <c r="Z45" s="13"/>
      <c r="AA45" s="13" t="e">
        <f t="shared" si="5"/>
        <v>#REF!</v>
      </c>
      <c r="AB45" s="12"/>
      <c r="AC45" s="12"/>
      <c r="AE45" s="9" t="e">
        <f t="shared" si="6"/>
        <v>#REF!</v>
      </c>
      <c r="AG45" s="1" t="str">
        <f t="shared" si="16"/>
        <v>31231210004056</v>
      </c>
      <c r="AH45" s="9" t="e">
        <f>IF(AND(#REF!=2017,AE$4=1),-IFERROR(VLOOKUP(AG45,#REF!,9,0),0),IF(AND(#REF!=2017,AE$4=2),-IFERROR(VLOOKUP(AG45,#REF!,9,0),0),IFERROR(VLOOKUP(AG45,#REF!,12,0),0)))</f>
        <v>#REF!</v>
      </c>
    </row>
    <row r="46" spans="1:34" ht="15" customHeight="1" outlineLevel="2">
      <c r="A46" s="7" t="s">
        <v>21</v>
      </c>
      <c r="B46" s="36" t="s">
        <v>22</v>
      </c>
      <c r="C46" s="7" t="s">
        <v>22</v>
      </c>
      <c r="D46" s="7" t="s">
        <v>13</v>
      </c>
      <c r="E46" s="7" t="s">
        <v>380</v>
      </c>
      <c r="F46" s="7" t="s">
        <v>17</v>
      </c>
      <c r="G46" s="8">
        <v>0</v>
      </c>
      <c r="H46" s="8">
        <v>0</v>
      </c>
      <c r="I46" s="8">
        <v>0</v>
      </c>
      <c r="J46" s="8">
        <v>1.66</v>
      </c>
      <c r="K46" s="8">
        <v>0</v>
      </c>
      <c r="L46" s="8">
        <v>0</v>
      </c>
      <c r="M46" s="8">
        <v>37.239999999999995</v>
      </c>
      <c r="N46" s="40">
        <v>0</v>
      </c>
      <c r="O46" s="8">
        <v>141</v>
      </c>
      <c r="P46" s="8"/>
      <c r="Q46" s="8"/>
      <c r="R46" s="8"/>
      <c r="S46" s="8"/>
      <c r="T46" s="8"/>
      <c r="U46" s="8"/>
      <c r="V46" s="8"/>
      <c r="W46" s="14">
        <f t="shared" si="14"/>
        <v>179.89999999999998</v>
      </c>
      <c r="X46" s="10"/>
      <c r="Y46" s="28" t="e">
        <f t="shared" si="15"/>
        <v>#REF!</v>
      </c>
      <c r="Z46" s="13"/>
      <c r="AA46" s="13" t="e">
        <f t="shared" ref="AA46:AA66" si="17">Y46+Z46</f>
        <v>#REF!</v>
      </c>
      <c r="AB46" s="12"/>
      <c r="AC46" s="12"/>
      <c r="AE46" s="9" t="e">
        <f t="shared" si="6"/>
        <v>#REF!</v>
      </c>
      <c r="AG46" s="1" t="str">
        <f t="shared" si="16"/>
        <v>31231210004801</v>
      </c>
      <c r="AH46" s="9" t="e">
        <f>IF(AND(#REF!=2017,AE$4=1),-IFERROR(VLOOKUP(AG46,#REF!,9,0),0),IF(AND(#REF!=2017,AE$4=2),-IFERROR(VLOOKUP(AG46,#REF!,9,0),0),IFERROR(VLOOKUP(AG46,#REF!,12,0),0)))</f>
        <v>#REF!</v>
      </c>
    </row>
    <row r="47" spans="1:34" ht="15" customHeight="1" outlineLevel="2">
      <c r="A47" s="7" t="s">
        <v>21</v>
      </c>
      <c r="B47" s="36" t="s">
        <v>22</v>
      </c>
      <c r="C47" s="7" t="s">
        <v>22</v>
      </c>
      <c r="D47" s="7" t="s">
        <v>13</v>
      </c>
      <c r="E47" s="7" t="s">
        <v>381</v>
      </c>
      <c r="F47" s="7" t="s">
        <v>311</v>
      </c>
      <c r="G47" s="8">
        <v>0</v>
      </c>
      <c r="H47" s="8">
        <v>0</v>
      </c>
      <c r="I47" s="8">
        <v>0</v>
      </c>
      <c r="J47" s="8">
        <v>0</v>
      </c>
      <c r="K47" s="8">
        <v>434.84</v>
      </c>
      <c r="L47" s="8">
        <v>0</v>
      </c>
      <c r="M47" s="8">
        <v>0</v>
      </c>
      <c r="N47" s="40">
        <v>0</v>
      </c>
      <c r="O47" s="8">
        <v>434.84</v>
      </c>
      <c r="P47" s="8"/>
      <c r="Q47" s="8"/>
      <c r="R47" s="8"/>
      <c r="S47" s="8"/>
      <c r="T47" s="8"/>
      <c r="U47" s="8"/>
      <c r="V47" s="8"/>
      <c r="W47" s="14">
        <f t="shared" si="14"/>
        <v>869.68</v>
      </c>
      <c r="X47" s="10"/>
      <c r="Y47" s="28" t="e">
        <f t="shared" si="15"/>
        <v>#REF!</v>
      </c>
      <c r="Z47" s="13"/>
      <c r="AA47" s="13" t="e">
        <f t="shared" si="17"/>
        <v>#REF!</v>
      </c>
      <c r="AB47" s="12">
        <v>1</v>
      </c>
      <c r="AC47" s="12">
        <v>1</v>
      </c>
      <c r="AE47" s="9" t="e">
        <f t="shared" si="6"/>
        <v>#REF!</v>
      </c>
      <c r="AG47" s="1" t="str">
        <f t="shared" si="16"/>
        <v>31231210005050</v>
      </c>
      <c r="AH47" s="9" t="e">
        <f>IF(AND(#REF!=2017,AE$4=1),-IFERROR(VLOOKUP(AG47,#REF!,9,0),0),IF(AND(#REF!=2017,AE$4=2),-IFERROR(VLOOKUP(AG47,#REF!,9,0),0),IFERROR(VLOOKUP(AG47,#REF!,12,0),0)))</f>
        <v>#REF!</v>
      </c>
    </row>
    <row r="48" spans="1:34" ht="15" customHeight="1" outlineLevel="2">
      <c r="A48" s="7" t="s">
        <v>21</v>
      </c>
      <c r="B48" s="36" t="s">
        <v>22</v>
      </c>
      <c r="C48" s="7" t="s">
        <v>22</v>
      </c>
      <c r="D48" s="7" t="s">
        <v>13</v>
      </c>
      <c r="E48" s="7" t="s">
        <v>391</v>
      </c>
      <c r="F48" s="7" t="s">
        <v>306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40">
        <v>0</v>
      </c>
      <c r="O48" s="8">
        <v>0</v>
      </c>
      <c r="P48" s="8"/>
      <c r="Q48" s="8"/>
      <c r="R48" s="8"/>
      <c r="S48" s="8"/>
      <c r="T48" s="8"/>
      <c r="U48" s="8"/>
      <c r="V48" s="8"/>
      <c r="W48" s="14">
        <f t="shared" si="14"/>
        <v>0</v>
      </c>
      <c r="X48" s="10"/>
      <c r="Y48" s="28" t="e">
        <f t="shared" si="15"/>
        <v>#REF!</v>
      </c>
      <c r="Z48" s="13"/>
      <c r="AA48" s="13" t="e">
        <f t="shared" si="17"/>
        <v>#REF!</v>
      </c>
      <c r="AB48" s="12">
        <v>1</v>
      </c>
      <c r="AC48" s="12">
        <v>1</v>
      </c>
      <c r="AE48" s="9" t="e">
        <f t="shared" si="6"/>
        <v>#REF!</v>
      </c>
      <c r="AG48" s="1" t="str">
        <f t="shared" si="16"/>
        <v>31231210005537</v>
      </c>
      <c r="AH48" s="9" t="e">
        <f>IF(AND(#REF!=2017,AE$4=1),-IFERROR(VLOOKUP(AG48,#REF!,9,0),0),IF(AND(#REF!=2017,AE$4=2),-IFERROR(VLOOKUP(AG48,#REF!,9,0),0),IFERROR(VLOOKUP(AG48,#REF!,12,0),0)))</f>
        <v>#REF!</v>
      </c>
    </row>
    <row r="49" spans="1:34" ht="15" customHeight="1" outlineLevel="2">
      <c r="A49" s="7" t="s">
        <v>21</v>
      </c>
      <c r="B49" s="36" t="s">
        <v>22</v>
      </c>
      <c r="C49" s="7" t="s">
        <v>22</v>
      </c>
      <c r="D49" s="7" t="s">
        <v>13</v>
      </c>
      <c r="E49" s="7" t="s">
        <v>507</v>
      </c>
      <c r="F49" s="7" t="s">
        <v>362</v>
      </c>
      <c r="G49" s="8">
        <v>0</v>
      </c>
      <c r="H49" s="8">
        <v>0</v>
      </c>
      <c r="I49" s="8">
        <v>0</v>
      </c>
      <c r="J49" s="8">
        <v>-1295</v>
      </c>
      <c r="K49" s="8">
        <v>0</v>
      </c>
      <c r="L49" s="8">
        <v>0</v>
      </c>
      <c r="M49" s="8">
        <v>-1295</v>
      </c>
      <c r="N49" s="40">
        <v>0</v>
      </c>
      <c r="O49" s="8">
        <v>0</v>
      </c>
      <c r="P49" s="8"/>
      <c r="Q49" s="8"/>
      <c r="R49" s="8"/>
      <c r="S49" s="8"/>
      <c r="T49" s="8"/>
      <c r="U49" s="8"/>
      <c r="V49" s="8"/>
      <c r="W49" s="14">
        <f t="shared" si="14"/>
        <v>-2590</v>
      </c>
      <c r="X49" s="10"/>
      <c r="Y49" s="28" t="e">
        <f t="shared" si="15"/>
        <v>#REF!</v>
      </c>
      <c r="Z49" s="13"/>
      <c r="AA49" s="13" t="e">
        <f t="shared" si="17"/>
        <v>#REF!</v>
      </c>
      <c r="AB49" s="12">
        <v>1</v>
      </c>
      <c r="AC49" s="12">
        <v>1</v>
      </c>
      <c r="AE49" s="9" t="e">
        <f t="shared" si="6"/>
        <v>#REF!</v>
      </c>
      <c r="AG49" s="1" t="str">
        <f t="shared" si="16"/>
        <v>31231210007003</v>
      </c>
      <c r="AH49" s="9" t="e">
        <f>IF(AND(#REF!=2017,AE$4=1),-IFERROR(VLOOKUP(AG49,#REF!,9,0),0),IF(AND(#REF!=2017,AE$4=2),-IFERROR(VLOOKUP(AG49,#REF!,9,0),0),IFERROR(VLOOKUP(AG49,#REF!,12,0),0)))</f>
        <v>#REF!</v>
      </c>
    </row>
    <row r="50" spans="1:34" ht="15" customHeight="1" outlineLevel="1">
      <c r="A50" s="58" t="s">
        <v>589</v>
      </c>
      <c r="B50" s="57"/>
      <c r="C50" s="32"/>
      <c r="D50" s="7"/>
      <c r="E50" s="7"/>
      <c r="F50" s="7"/>
      <c r="G50" s="8">
        <f t="shared" ref="G50:O50" si="18">SUBTOTAL(9,G37:G49)</f>
        <v>0</v>
      </c>
      <c r="H50" s="8">
        <f t="shared" si="18"/>
        <v>0</v>
      </c>
      <c r="I50" s="8">
        <f t="shared" si="18"/>
        <v>0</v>
      </c>
      <c r="J50" s="8">
        <f t="shared" si="18"/>
        <v>46213.360000000008</v>
      </c>
      <c r="K50" s="8">
        <f t="shared" si="18"/>
        <v>11921.27</v>
      </c>
      <c r="L50" s="8">
        <f t="shared" si="18"/>
        <v>0</v>
      </c>
      <c r="M50" s="8">
        <f t="shared" si="18"/>
        <v>29807.170000000009</v>
      </c>
      <c r="N50" s="40">
        <f t="shared" si="18"/>
        <v>7603.0300000000061</v>
      </c>
      <c r="O50" s="8">
        <f t="shared" si="18"/>
        <v>3978.9099999999899</v>
      </c>
      <c r="P50" s="8"/>
      <c r="Q50" s="8"/>
      <c r="R50" s="8"/>
      <c r="S50" s="8"/>
      <c r="T50" s="8"/>
      <c r="U50" s="8"/>
      <c r="V50" s="8"/>
      <c r="W50" s="14">
        <f>SUBTOTAL(9,W37:W49)</f>
        <v>99523.739999999991</v>
      </c>
      <c r="X50" s="10"/>
      <c r="Y50" s="28"/>
      <c r="Z50" s="13"/>
      <c r="AA50" s="13"/>
      <c r="AB50" s="12"/>
      <c r="AC50" s="12"/>
      <c r="AE50" s="9"/>
      <c r="AH50" s="9"/>
    </row>
    <row r="51" spans="1:34" ht="15" customHeight="1" outlineLevel="2">
      <c r="A51" s="31" t="s">
        <v>27</v>
      </c>
      <c r="B51" s="34" t="s">
        <v>28</v>
      </c>
      <c r="C51" s="32" t="s">
        <v>28</v>
      </c>
      <c r="D51" s="7" t="s">
        <v>13</v>
      </c>
      <c r="E51" s="7" t="s">
        <v>366</v>
      </c>
      <c r="F51" s="7" t="s">
        <v>307</v>
      </c>
      <c r="G51" s="8">
        <v>0</v>
      </c>
      <c r="H51" s="8">
        <v>0</v>
      </c>
      <c r="I51" s="8">
        <v>0</v>
      </c>
      <c r="J51" s="8">
        <v>1858973.8</v>
      </c>
      <c r="K51" s="8">
        <v>473275.15000000014</v>
      </c>
      <c r="L51" s="8">
        <v>0</v>
      </c>
      <c r="M51" s="8">
        <v>1365525.79</v>
      </c>
      <c r="N51" s="40">
        <v>309836.41000000015</v>
      </c>
      <c r="O51" s="8">
        <v>49782.719999999739</v>
      </c>
      <c r="P51" s="8"/>
      <c r="Q51" s="8"/>
      <c r="R51" s="8"/>
      <c r="S51" s="8"/>
      <c r="T51" s="8"/>
      <c r="U51" s="8"/>
      <c r="V51" s="8"/>
      <c r="W51" s="14">
        <f t="shared" ref="W51:W72" si="19">SUM(G51:V51)</f>
        <v>4057393.87</v>
      </c>
      <c r="X51" s="10"/>
      <c r="Y51" s="28" t="e">
        <f t="shared" ref="Y51:Y56" si="20">IF(AE$2="Y",IF(RIGHT(A51,4)="CITY",AH51,0),AH51)</f>
        <v>#REF!</v>
      </c>
      <c r="Z51" s="13"/>
      <c r="AA51" s="13" t="e">
        <f t="shared" si="17"/>
        <v>#REF!</v>
      </c>
      <c r="AB51" s="12">
        <v>1</v>
      </c>
      <c r="AC51" s="12">
        <v>1</v>
      </c>
      <c r="AE51" s="9" t="e">
        <f t="shared" si="6"/>
        <v>#REF!</v>
      </c>
      <c r="AG51" s="1" t="str">
        <f t="shared" ref="AG51:AG56" si="21">B51&amp;C51&amp;D51&amp;E51</f>
        <v>31631610004001</v>
      </c>
      <c r="AH51" s="9" t="e">
        <f>IF(AND(#REF!=2017,AE$4=1),-IFERROR(VLOOKUP(AG51,#REF!,9,0),0),IF(AND(#REF!=2017,AE$4=2),-IFERROR(VLOOKUP(AG51,#REF!,9,0),0),IFERROR(VLOOKUP(AG51,#REF!,12,0),0)))</f>
        <v>#REF!</v>
      </c>
    </row>
    <row r="52" spans="1:34" ht="15" customHeight="1" outlineLevel="2">
      <c r="A52" s="31" t="s">
        <v>27</v>
      </c>
      <c r="B52" s="34" t="s">
        <v>28</v>
      </c>
      <c r="C52" s="32" t="s">
        <v>28</v>
      </c>
      <c r="D52" s="7" t="s">
        <v>13</v>
      </c>
      <c r="E52" s="7" t="s">
        <v>387</v>
      </c>
      <c r="F52" s="7" t="s">
        <v>359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40">
        <v>0</v>
      </c>
      <c r="O52" s="8">
        <v>0</v>
      </c>
      <c r="P52" s="8"/>
      <c r="Q52" s="8"/>
      <c r="R52" s="8"/>
      <c r="S52" s="8"/>
      <c r="T52" s="8"/>
      <c r="U52" s="8"/>
      <c r="V52" s="8"/>
      <c r="W52" s="14">
        <f t="shared" si="19"/>
        <v>0</v>
      </c>
      <c r="X52" s="10"/>
      <c r="Y52" s="28" t="e">
        <f t="shared" si="20"/>
        <v>#REF!</v>
      </c>
      <c r="Z52" s="13"/>
      <c r="AA52" s="13" t="e">
        <f t="shared" si="17"/>
        <v>#REF!</v>
      </c>
      <c r="AB52" s="12">
        <v>1</v>
      </c>
      <c r="AC52" s="12">
        <v>1</v>
      </c>
      <c r="AE52" s="9" t="e">
        <f t="shared" si="6"/>
        <v>#REF!</v>
      </c>
      <c r="AG52" s="1" t="str">
        <f t="shared" si="21"/>
        <v>31631610004004</v>
      </c>
      <c r="AH52" s="9" t="e">
        <f>IF(AND(#REF!=2017,AE$4=1),-IFERROR(VLOOKUP(AG52,#REF!,9,0),0),IF(AND(#REF!=2017,AE$4=2),-IFERROR(VLOOKUP(AG52,#REF!,9,0),0),IFERROR(VLOOKUP(AG52,#REF!,12,0),0)))</f>
        <v>#REF!</v>
      </c>
    </row>
    <row r="53" spans="1:34" ht="15" customHeight="1" outlineLevel="2">
      <c r="A53" s="31" t="s">
        <v>27</v>
      </c>
      <c r="B53" s="34" t="s">
        <v>28</v>
      </c>
      <c r="C53" s="32" t="s">
        <v>28</v>
      </c>
      <c r="D53" s="7" t="s">
        <v>13</v>
      </c>
      <c r="E53" s="7" t="s">
        <v>368</v>
      </c>
      <c r="F53" s="7" t="s">
        <v>308</v>
      </c>
      <c r="G53" s="8">
        <v>0</v>
      </c>
      <c r="H53" s="8">
        <v>0</v>
      </c>
      <c r="I53" s="8">
        <v>0</v>
      </c>
      <c r="J53" s="8">
        <v>237799.01</v>
      </c>
      <c r="K53" s="8">
        <v>1473.1499999999942</v>
      </c>
      <c r="L53" s="8">
        <v>0</v>
      </c>
      <c r="M53" s="8">
        <v>5567.3099999999977</v>
      </c>
      <c r="N53" s="40">
        <v>-431.04999999998836</v>
      </c>
      <c r="O53" s="8">
        <v>379.42000000001281</v>
      </c>
      <c r="P53" s="8"/>
      <c r="Q53" s="8"/>
      <c r="R53" s="8"/>
      <c r="S53" s="8"/>
      <c r="T53" s="8"/>
      <c r="U53" s="8"/>
      <c r="V53" s="8"/>
      <c r="W53" s="14">
        <f t="shared" si="19"/>
        <v>244787.84000000003</v>
      </c>
      <c r="X53" s="10"/>
      <c r="Y53" s="28" t="e">
        <f t="shared" si="20"/>
        <v>#REF!</v>
      </c>
      <c r="Z53" s="13"/>
      <c r="AA53" s="13" t="e">
        <f t="shared" si="17"/>
        <v>#REF!</v>
      </c>
      <c r="AB53" s="12">
        <v>1</v>
      </c>
      <c r="AC53" s="12">
        <v>1</v>
      </c>
      <c r="AE53" s="9" t="e">
        <f t="shared" si="6"/>
        <v>#REF!</v>
      </c>
      <c r="AG53" s="1" t="str">
        <f t="shared" si="21"/>
        <v>31631610004006</v>
      </c>
      <c r="AH53" s="9" t="e">
        <f>IF(AND(#REF!=2017,AE$4=1),-IFERROR(VLOOKUP(AG53,#REF!,9,0),0),IF(AND(#REF!=2017,AE$4=2),-IFERROR(VLOOKUP(AG53,#REF!,9,0),0),IFERROR(VLOOKUP(AG53,#REF!,12,0),0)))</f>
        <v>#REF!</v>
      </c>
    </row>
    <row r="54" spans="1:34" ht="15" customHeight="1" outlineLevel="2">
      <c r="A54" s="31" t="s">
        <v>27</v>
      </c>
      <c r="B54" s="34" t="s">
        <v>28</v>
      </c>
      <c r="C54" s="32" t="s">
        <v>28</v>
      </c>
      <c r="D54" s="7" t="s">
        <v>13</v>
      </c>
      <c r="E54" s="7" t="s">
        <v>370</v>
      </c>
      <c r="F54" s="7" t="s">
        <v>309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40">
        <v>0</v>
      </c>
      <c r="O54" s="8">
        <v>81014.399999999994</v>
      </c>
      <c r="P54" s="8"/>
      <c r="Q54" s="8"/>
      <c r="R54" s="8"/>
      <c r="S54" s="8"/>
      <c r="T54" s="8"/>
      <c r="U54" s="8"/>
      <c r="V54" s="8"/>
      <c r="W54" s="14">
        <f t="shared" si="19"/>
        <v>81014.399999999994</v>
      </c>
      <c r="X54" s="10"/>
      <c r="Y54" s="28" t="e">
        <f t="shared" si="20"/>
        <v>#REF!</v>
      </c>
      <c r="Z54" s="13"/>
      <c r="AA54" s="13" t="e">
        <f t="shared" si="17"/>
        <v>#REF!</v>
      </c>
      <c r="AB54" s="12"/>
      <c r="AC54" s="12"/>
      <c r="AE54" s="9" t="e">
        <f t="shared" si="6"/>
        <v>#REF!</v>
      </c>
      <c r="AG54" s="1" t="str">
        <f t="shared" si="21"/>
        <v>31631610004008</v>
      </c>
      <c r="AH54" s="9" t="e">
        <f>IF(AND(#REF!=2017,AE$4=1),-IFERROR(VLOOKUP(AG54,#REF!,9,0),0),IF(AND(#REF!=2017,AE$4=2),-IFERROR(VLOOKUP(AG54,#REF!,9,0),0),IFERROR(VLOOKUP(AG54,#REF!,12,0),0)))</f>
        <v>#REF!</v>
      </c>
    </row>
    <row r="55" spans="1:34" ht="15" customHeight="1" outlineLevel="2">
      <c r="A55" s="31" t="s">
        <v>27</v>
      </c>
      <c r="B55" s="34" t="s">
        <v>28</v>
      </c>
      <c r="C55" s="32" t="s">
        <v>28</v>
      </c>
      <c r="D55" s="7" t="s">
        <v>13</v>
      </c>
      <c r="E55" s="7" t="s">
        <v>372</v>
      </c>
      <c r="F55" s="7" t="s">
        <v>310</v>
      </c>
      <c r="G55" s="8">
        <v>0</v>
      </c>
      <c r="H55" s="8">
        <v>0</v>
      </c>
      <c r="I55" s="8">
        <v>0</v>
      </c>
      <c r="J55" s="8">
        <v>0</v>
      </c>
      <c r="K55" s="8">
        <v>2283.27</v>
      </c>
      <c r="L55" s="8">
        <v>0</v>
      </c>
      <c r="M55" s="8">
        <v>0</v>
      </c>
      <c r="N55" s="40">
        <v>1606.21</v>
      </c>
      <c r="O55" s="8">
        <v>3565.6200000000003</v>
      </c>
      <c r="P55" s="8"/>
      <c r="Q55" s="8"/>
      <c r="R55" s="8"/>
      <c r="S55" s="8"/>
      <c r="T55" s="8"/>
      <c r="U55" s="8"/>
      <c r="V55" s="8"/>
      <c r="W55" s="14">
        <f t="shared" si="19"/>
        <v>7455.1</v>
      </c>
      <c r="X55" s="10"/>
      <c r="Y55" s="28" t="e">
        <f t="shared" si="20"/>
        <v>#REF!</v>
      </c>
      <c r="Z55" s="13"/>
      <c r="AA55" s="13" t="e">
        <f t="shared" si="17"/>
        <v>#REF!</v>
      </c>
      <c r="AB55" s="12"/>
      <c r="AC55" s="12"/>
      <c r="AE55" s="9" t="e">
        <f t="shared" si="6"/>
        <v>#REF!</v>
      </c>
      <c r="AG55" s="1" t="str">
        <f t="shared" si="21"/>
        <v>31631610004009</v>
      </c>
      <c r="AH55" s="9" t="e">
        <f>IF(AND(#REF!=2017,AE$4=1),-IFERROR(VLOOKUP(AG55,#REF!,9,0),0),IF(AND(#REF!=2017,AE$4=2),-IFERROR(VLOOKUP(AG55,#REF!,9,0),0),IFERROR(VLOOKUP(AG55,#REF!,12,0),0)))</f>
        <v>#REF!</v>
      </c>
    </row>
    <row r="56" spans="1:34" ht="15" customHeight="1" outlineLevel="2">
      <c r="A56" s="31" t="s">
        <v>27</v>
      </c>
      <c r="B56" s="34" t="s">
        <v>28</v>
      </c>
      <c r="C56" s="32" t="s">
        <v>28</v>
      </c>
      <c r="D56" s="7" t="s">
        <v>13</v>
      </c>
      <c r="E56" s="7" t="s">
        <v>16</v>
      </c>
      <c r="F56" s="7" t="s">
        <v>315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40">
        <v>0</v>
      </c>
      <c r="O56" s="8">
        <v>0</v>
      </c>
      <c r="P56" s="8"/>
      <c r="Q56" s="8"/>
      <c r="R56" s="8"/>
      <c r="S56" s="8"/>
      <c r="T56" s="8"/>
      <c r="U56" s="8"/>
      <c r="V56" s="8"/>
      <c r="W56" s="14">
        <f t="shared" si="19"/>
        <v>0</v>
      </c>
      <c r="X56" s="10"/>
      <c r="Y56" s="28" t="e">
        <f t="shared" si="20"/>
        <v>#REF!</v>
      </c>
      <c r="Z56" s="13"/>
      <c r="AA56" s="13" t="e">
        <f t="shared" si="17"/>
        <v>#REF!</v>
      </c>
      <c r="AB56" s="12"/>
      <c r="AC56" s="12"/>
      <c r="AE56" s="9" t="e">
        <f t="shared" si="6"/>
        <v>#REF!</v>
      </c>
      <c r="AG56" s="1" t="str">
        <f t="shared" si="21"/>
        <v>31631610004010</v>
      </c>
      <c r="AH56" s="9" t="e">
        <f>IF(AND(#REF!=2017,AE$4=1),-IFERROR(VLOOKUP(AG56,#REF!,9,0),0),IF(AND(#REF!=2017,AE$4=2),-IFERROR(VLOOKUP(AG56,#REF!,9,0),0),IFERROR(VLOOKUP(AG56,#REF!,12,0),0)))</f>
        <v>#REF!</v>
      </c>
    </row>
    <row r="57" spans="1:34" ht="15" customHeight="1" outlineLevel="2">
      <c r="A57" s="31" t="s">
        <v>27</v>
      </c>
      <c r="B57" s="34" t="s">
        <v>28</v>
      </c>
      <c r="C57" s="32" t="s">
        <v>28</v>
      </c>
      <c r="D57" s="7" t="s">
        <v>13</v>
      </c>
      <c r="E57" s="7" t="s">
        <v>504</v>
      </c>
      <c r="F57" s="7" t="s">
        <v>305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40">
        <v>0</v>
      </c>
      <c r="O57" s="8">
        <v>0</v>
      </c>
      <c r="P57" s="8"/>
      <c r="Q57" s="8"/>
      <c r="R57" s="8"/>
      <c r="S57" s="8"/>
      <c r="T57" s="8"/>
      <c r="U57" s="8"/>
      <c r="V57" s="8"/>
      <c r="W57" s="14">
        <f t="shared" si="19"/>
        <v>0</v>
      </c>
      <c r="X57" s="10"/>
      <c r="Y57" s="28"/>
      <c r="Z57" s="13"/>
      <c r="AA57" s="13"/>
      <c r="AB57" s="12"/>
      <c r="AC57" s="12"/>
      <c r="AE57" s="9"/>
      <c r="AH57" s="9"/>
    </row>
    <row r="58" spans="1:34" ht="15" customHeight="1" outlineLevel="2">
      <c r="A58" s="31" t="s">
        <v>27</v>
      </c>
      <c r="B58" s="34" t="s">
        <v>28</v>
      </c>
      <c r="C58" s="32" t="s">
        <v>28</v>
      </c>
      <c r="D58" s="7" t="s">
        <v>13</v>
      </c>
      <c r="E58" s="7" t="s">
        <v>374</v>
      </c>
      <c r="F58" s="7" t="s">
        <v>361</v>
      </c>
      <c r="G58" s="8">
        <v>0</v>
      </c>
      <c r="H58" s="8">
        <v>0</v>
      </c>
      <c r="I58" s="8">
        <v>0</v>
      </c>
      <c r="J58" s="8">
        <v>0</v>
      </c>
      <c r="K58" s="8">
        <v>24457.46</v>
      </c>
      <c r="L58" s="8">
        <v>0</v>
      </c>
      <c r="M58" s="8">
        <v>0</v>
      </c>
      <c r="N58" s="40">
        <v>23730.79</v>
      </c>
      <c r="O58" s="8">
        <v>21310.320000000007</v>
      </c>
      <c r="P58" s="8"/>
      <c r="Q58" s="8"/>
      <c r="R58" s="8"/>
      <c r="S58" s="8"/>
      <c r="T58" s="8"/>
      <c r="U58" s="8"/>
      <c r="V58" s="8"/>
      <c r="W58" s="14">
        <f t="shared" si="19"/>
        <v>69498.570000000007</v>
      </c>
      <c r="X58" s="10"/>
      <c r="Y58" s="28" t="e">
        <f t="shared" ref="Y58:Y72" si="22">IF(AE$2="Y",IF(RIGHT(A58,4)="CITY",AH58,0),AH58)</f>
        <v>#REF!</v>
      </c>
      <c r="Z58" s="13"/>
      <c r="AA58" s="13" t="e">
        <f t="shared" si="17"/>
        <v>#REF!</v>
      </c>
      <c r="AB58" s="12">
        <v>1</v>
      </c>
      <c r="AC58" s="12">
        <v>1</v>
      </c>
      <c r="AE58" s="9" t="e">
        <f t="shared" si="6"/>
        <v>#REF!</v>
      </c>
      <c r="AG58" s="1" t="str">
        <f t="shared" ref="AG58:AG72" si="23">B58&amp;C58&amp;D58&amp;E58</f>
        <v>31631610004030</v>
      </c>
      <c r="AH58" s="9" t="e">
        <f>IF(AND(#REF!=2017,AE$4=1),-IFERROR(VLOOKUP(AG58,#REF!,9,0),0),IF(AND(#REF!=2017,AE$4=2),-IFERROR(VLOOKUP(AG58,#REF!,9,0),0),IFERROR(VLOOKUP(AG58,#REF!,12,0),0)))</f>
        <v>#REF!</v>
      </c>
    </row>
    <row r="59" spans="1:34" ht="15" customHeight="1" outlineLevel="2">
      <c r="A59" s="31" t="s">
        <v>27</v>
      </c>
      <c r="B59" s="34" t="s">
        <v>28</v>
      </c>
      <c r="C59" s="32" t="s">
        <v>28</v>
      </c>
      <c r="D59" s="7" t="s">
        <v>13</v>
      </c>
      <c r="E59" s="7" t="s">
        <v>389</v>
      </c>
      <c r="F59" s="7" t="s">
        <v>360</v>
      </c>
      <c r="G59" s="8">
        <v>0</v>
      </c>
      <c r="H59" s="8">
        <v>0</v>
      </c>
      <c r="I59" s="8">
        <v>0</v>
      </c>
      <c r="J59" s="8">
        <v>0</v>
      </c>
      <c r="K59" s="8">
        <v>339.69</v>
      </c>
      <c r="L59" s="8">
        <v>0</v>
      </c>
      <c r="M59" s="8">
        <v>0</v>
      </c>
      <c r="N59" s="40">
        <v>116.60000000000002</v>
      </c>
      <c r="O59" s="8">
        <v>6842.76</v>
      </c>
      <c r="P59" s="8"/>
      <c r="Q59" s="8"/>
      <c r="R59" s="8"/>
      <c r="S59" s="8"/>
      <c r="T59" s="8"/>
      <c r="U59" s="8"/>
      <c r="V59" s="8"/>
      <c r="W59" s="14">
        <f t="shared" si="19"/>
        <v>7299.05</v>
      </c>
      <c r="X59" s="10"/>
      <c r="Y59" s="28" t="e">
        <f t="shared" si="22"/>
        <v>#REF!</v>
      </c>
      <c r="Z59" s="13"/>
      <c r="AA59" s="13" t="e">
        <f t="shared" si="17"/>
        <v>#REF!</v>
      </c>
      <c r="AB59" s="12">
        <v>1</v>
      </c>
      <c r="AC59" s="12">
        <v>1</v>
      </c>
      <c r="AE59" s="9" t="e">
        <f t="shared" si="6"/>
        <v>#REF!</v>
      </c>
      <c r="AG59" s="1" t="str">
        <f t="shared" si="23"/>
        <v>31631610004033</v>
      </c>
      <c r="AH59" s="9" t="e">
        <f>IF(AND(#REF!=2017,AE$4=1),-IFERROR(VLOOKUP(AG59,#REF!,9,0),0),IF(AND(#REF!=2017,AE$4=2),-IFERROR(VLOOKUP(AG59,#REF!,9,0),0),IFERROR(VLOOKUP(AG59,#REF!,12,0),0)))</f>
        <v>#REF!</v>
      </c>
    </row>
    <row r="60" spans="1:34" ht="15" customHeight="1" outlineLevel="2">
      <c r="A60" s="31" t="s">
        <v>27</v>
      </c>
      <c r="B60" s="34" t="s">
        <v>28</v>
      </c>
      <c r="C60" s="32" t="s">
        <v>28</v>
      </c>
      <c r="D60" s="7" t="s">
        <v>13</v>
      </c>
      <c r="E60" s="7" t="s">
        <v>393</v>
      </c>
      <c r="F60" s="7" t="s">
        <v>25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40">
        <v>0</v>
      </c>
      <c r="O60" s="8">
        <v>0</v>
      </c>
      <c r="P60" s="8"/>
      <c r="Q60" s="8"/>
      <c r="R60" s="8"/>
      <c r="S60" s="8"/>
      <c r="T60" s="8"/>
      <c r="U60" s="8"/>
      <c r="V60" s="8"/>
      <c r="W60" s="14">
        <f t="shared" si="19"/>
        <v>0</v>
      </c>
      <c r="X60" s="10"/>
      <c r="Y60" s="28" t="e">
        <f t="shared" si="22"/>
        <v>#REF!</v>
      </c>
      <c r="Z60" s="13"/>
      <c r="AA60" s="13" t="e">
        <f t="shared" si="17"/>
        <v>#REF!</v>
      </c>
      <c r="AB60" s="12">
        <v>1</v>
      </c>
      <c r="AC60" s="12">
        <v>1</v>
      </c>
      <c r="AE60" s="9" t="e">
        <f t="shared" si="6"/>
        <v>#REF!</v>
      </c>
      <c r="AG60" s="1" t="str">
        <f t="shared" si="23"/>
        <v>31631610004052</v>
      </c>
      <c r="AH60" s="9" t="e">
        <f>IF(AND(#REF!=2017,AE$4=1),-IFERROR(VLOOKUP(AG60,#REF!,9,0),0),IF(AND(#REF!=2017,AE$4=2),-IFERROR(VLOOKUP(AG60,#REF!,9,0),0),IFERROR(VLOOKUP(AG60,#REF!,12,0),0)))</f>
        <v>#REF!</v>
      </c>
    </row>
    <row r="61" spans="1:34" ht="15" customHeight="1" outlineLevel="2">
      <c r="A61" s="31" t="s">
        <v>27</v>
      </c>
      <c r="B61" s="34" t="s">
        <v>28</v>
      </c>
      <c r="C61" s="32" t="s">
        <v>28</v>
      </c>
      <c r="D61" s="7" t="s">
        <v>13</v>
      </c>
      <c r="E61" s="7" t="s">
        <v>395</v>
      </c>
      <c r="F61" s="7" t="s">
        <v>29</v>
      </c>
      <c r="G61" s="8">
        <v>0</v>
      </c>
      <c r="H61" s="8">
        <v>0</v>
      </c>
      <c r="I61" s="8">
        <v>0</v>
      </c>
      <c r="J61" s="8">
        <v>0.02</v>
      </c>
      <c r="K61" s="8">
        <v>0</v>
      </c>
      <c r="L61" s="8">
        <v>0</v>
      </c>
      <c r="M61" s="8">
        <v>0</v>
      </c>
      <c r="N61" s="40">
        <v>0</v>
      </c>
      <c r="O61" s="8">
        <v>9.9999999999999985E-3</v>
      </c>
      <c r="P61" s="8"/>
      <c r="Q61" s="8"/>
      <c r="R61" s="8"/>
      <c r="S61" s="8"/>
      <c r="T61" s="8"/>
      <c r="U61" s="8"/>
      <c r="V61" s="8"/>
      <c r="W61" s="14">
        <f t="shared" si="19"/>
        <v>0.03</v>
      </c>
      <c r="X61" s="10"/>
      <c r="Y61" s="28" t="e">
        <f t="shared" si="22"/>
        <v>#REF!</v>
      </c>
      <c r="Z61" s="13"/>
      <c r="AA61" s="13" t="e">
        <f t="shared" si="17"/>
        <v>#REF!</v>
      </c>
      <c r="AB61" s="12"/>
      <c r="AC61" s="12"/>
      <c r="AE61" s="9" t="e">
        <f t="shared" si="6"/>
        <v>#REF!</v>
      </c>
      <c r="AG61" s="1" t="str">
        <f t="shared" si="23"/>
        <v>31631610004055</v>
      </c>
      <c r="AH61" s="9" t="e">
        <f>IF(AND(#REF!=2017,AE$4=1),-IFERROR(VLOOKUP(AG61,#REF!,9,0),0),IF(AND(#REF!=2017,AE$4=2),-IFERROR(VLOOKUP(AG61,#REF!,9,0),0),IFERROR(VLOOKUP(AG61,#REF!,12,0),0)))</f>
        <v>#REF!</v>
      </c>
    </row>
    <row r="62" spans="1:34" ht="15" customHeight="1" outlineLevel="2">
      <c r="A62" s="31" t="s">
        <v>27</v>
      </c>
      <c r="B62" s="34" t="s">
        <v>28</v>
      </c>
      <c r="C62" s="33" t="s">
        <v>28</v>
      </c>
      <c r="D62" s="7" t="s">
        <v>13</v>
      </c>
      <c r="E62" s="7" t="s">
        <v>397</v>
      </c>
      <c r="F62" s="7" t="s">
        <v>35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40">
        <v>0</v>
      </c>
      <c r="O62" s="8">
        <v>0</v>
      </c>
      <c r="P62" s="8"/>
      <c r="Q62" s="8"/>
      <c r="R62" s="8"/>
      <c r="S62" s="8"/>
      <c r="T62" s="8"/>
      <c r="U62" s="8"/>
      <c r="V62" s="8"/>
      <c r="W62" s="14">
        <f t="shared" si="19"/>
        <v>0</v>
      </c>
      <c r="X62" s="10"/>
      <c r="Y62" s="28" t="e">
        <f t="shared" si="22"/>
        <v>#REF!</v>
      </c>
      <c r="Z62" s="13"/>
      <c r="AA62" s="13" t="e">
        <f t="shared" si="17"/>
        <v>#REF!</v>
      </c>
      <c r="AB62" s="12">
        <v>1</v>
      </c>
      <c r="AC62" s="12">
        <v>1</v>
      </c>
      <c r="AE62" s="9" t="e">
        <f t="shared" si="6"/>
        <v>#REF!</v>
      </c>
      <c r="AG62" s="1" t="str">
        <f t="shared" si="23"/>
        <v>31631610004056</v>
      </c>
      <c r="AH62" s="9" t="e">
        <f>IF(AND(#REF!=2017,AE$4=1),-IFERROR(VLOOKUP(AG62,#REF!,9,0),0),IF(AND(#REF!=2017,AE$4=2),-IFERROR(VLOOKUP(AG62,#REF!,9,0),0),IFERROR(VLOOKUP(AG62,#REF!,12,0),0)))</f>
        <v>#REF!</v>
      </c>
    </row>
    <row r="63" spans="1:34" ht="15" customHeight="1" outlineLevel="2">
      <c r="A63" s="31" t="s">
        <v>27</v>
      </c>
      <c r="B63" s="34" t="s">
        <v>28</v>
      </c>
      <c r="C63" s="32">
        <v>316</v>
      </c>
      <c r="D63" s="7" t="s">
        <v>13</v>
      </c>
      <c r="E63" s="7" t="s">
        <v>376</v>
      </c>
      <c r="F63" s="7" t="s">
        <v>247</v>
      </c>
      <c r="G63" s="8">
        <v>0</v>
      </c>
      <c r="H63" s="8">
        <v>0</v>
      </c>
      <c r="I63" s="8">
        <v>0</v>
      </c>
      <c r="J63" s="8">
        <v>101389</v>
      </c>
      <c r="K63" s="8">
        <v>0</v>
      </c>
      <c r="L63" s="8">
        <v>0</v>
      </c>
      <c r="M63" s="8">
        <v>0</v>
      </c>
      <c r="N63" s="40">
        <v>76854</v>
      </c>
      <c r="O63" s="8">
        <v>0</v>
      </c>
      <c r="P63" s="8"/>
      <c r="Q63" s="8"/>
      <c r="R63" s="8"/>
      <c r="S63" s="8"/>
      <c r="T63" s="8"/>
      <c r="U63" s="8"/>
      <c r="V63" s="8"/>
      <c r="W63" s="14">
        <f t="shared" si="19"/>
        <v>178243</v>
      </c>
      <c r="X63" s="10"/>
      <c r="Y63" s="28" t="e">
        <f t="shared" si="22"/>
        <v>#REF!</v>
      </c>
      <c r="Z63" s="13"/>
      <c r="AA63" s="13" t="e">
        <f t="shared" si="17"/>
        <v>#REF!</v>
      </c>
      <c r="AB63" s="12">
        <v>1</v>
      </c>
      <c r="AC63" s="12">
        <v>1</v>
      </c>
      <c r="AE63" s="9" t="e">
        <f t="shared" si="6"/>
        <v>#REF!</v>
      </c>
      <c r="AG63" s="1" t="str">
        <f t="shared" si="23"/>
        <v>31631610004060</v>
      </c>
      <c r="AH63" s="9" t="e">
        <f>IF(AND(#REF!=2017,AE$4=1),-IFERROR(VLOOKUP(AG63,#REF!,9,0),0),IF(AND(#REF!=2017,AE$4=2),-IFERROR(VLOOKUP(AG63,#REF!,9,0),0),IFERROR(VLOOKUP(AG63,#REF!,12,0),0)))</f>
        <v>#REF!</v>
      </c>
    </row>
    <row r="64" spans="1:34" ht="15" customHeight="1" outlineLevel="2">
      <c r="A64" s="31" t="s">
        <v>27</v>
      </c>
      <c r="B64" s="34" t="s">
        <v>28</v>
      </c>
      <c r="C64" s="32">
        <v>316</v>
      </c>
      <c r="D64" s="7" t="s">
        <v>13</v>
      </c>
      <c r="E64" s="7" t="s">
        <v>378</v>
      </c>
      <c r="F64" s="7" t="s">
        <v>312</v>
      </c>
      <c r="G64" s="8">
        <v>0</v>
      </c>
      <c r="H64" s="8">
        <v>0</v>
      </c>
      <c r="I64" s="8">
        <v>0</v>
      </c>
      <c r="J64" s="8">
        <v>38699</v>
      </c>
      <c r="K64" s="8">
        <v>0</v>
      </c>
      <c r="L64" s="8">
        <v>0</v>
      </c>
      <c r="M64" s="8">
        <v>0</v>
      </c>
      <c r="N64" s="40">
        <v>36448</v>
      </c>
      <c r="O64" s="8">
        <v>0</v>
      </c>
      <c r="P64" s="8"/>
      <c r="Q64" s="8"/>
      <c r="R64" s="8"/>
      <c r="S64" s="8"/>
      <c r="T64" s="8"/>
      <c r="U64" s="8"/>
      <c r="V64" s="8"/>
      <c r="W64" s="14">
        <f t="shared" si="19"/>
        <v>75147</v>
      </c>
      <c r="X64" s="10"/>
      <c r="Y64" s="28" t="e">
        <f t="shared" si="22"/>
        <v>#REF!</v>
      </c>
      <c r="Z64" s="13"/>
      <c r="AA64" s="13" t="e">
        <f t="shared" si="17"/>
        <v>#REF!</v>
      </c>
      <c r="AB64" s="12">
        <v>1</v>
      </c>
      <c r="AC64" s="12">
        <v>1</v>
      </c>
      <c r="AE64" s="9" t="e">
        <f t="shared" si="6"/>
        <v>#REF!</v>
      </c>
      <c r="AG64" s="1" t="str">
        <f t="shared" si="23"/>
        <v>31631610004069</v>
      </c>
      <c r="AH64" s="9" t="e">
        <f>IF(AND(#REF!=2017,AE$4=1),-IFERROR(VLOOKUP(AG64,#REF!,9,0),0),IF(AND(#REF!=2017,AE$4=2),-IFERROR(VLOOKUP(AG64,#REF!,9,0),0),IFERROR(VLOOKUP(AG64,#REF!,12,0),0)))</f>
        <v>#REF!</v>
      </c>
    </row>
    <row r="65" spans="1:34" ht="15" customHeight="1" outlineLevel="2">
      <c r="A65" s="31" t="s">
        <v>27</v>
      </c>
      <c r="B65" s="34" t="s">
        <v>28</v>
      </c>
      <c r="C65" s="32">
        <v>316</v>
      </c>
      <c r="D65" s="7" t="s">
        <v>13</v>
      </c>
      <c r="E65" s="7" t="s">
        <v>494</v>
      </c>
      <c r="F65" s="7" t="s">
        <v>363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40">
        <v>0</v>
      </c>
      <c r="O65" s="8">
        <v>0</v>
      </c>
      <c r="P65" s="8"/>
      <c r="Q65" s="8"/>
      <c r="R65" s="8"/>
      <c r="S65" s="8"/>
      <c r="T65" s="8"/>
      <c r="U65" s="8"/>
      <c r="V65" s="8"/>
      <c r="W65" s="14">
        <f t="shared" si="19"/>
        <v>0</v>
      </c>
      <c r="X65" s="10"/>
      <c r="Y65" s="28" t="e">
        <f t="shared" si="22"/>
        <v>#REF!</v>
      </c>
      <c r="Z65" s="13"/>
      <c r="AA65" s="13" t="e">
        <f t="shared" si="17"/>
        <v>#REF!</v>
      </c>
      <c r="AB65" s="12">
        <v>1</v>
      </c>
      <c r="AC65" s="12">
        <v>1</v>
      </c>
      <c r="AE65" s="9" t="e">
        <f t="shared" si="6"/>
        <v>#REF!</v>
      </c>
      <c r="AG65" s="1" t="str">
        <f t="shared" si="23"/>
        <v>31631610004075</v>
      </c>
      <c r="AH65" s="9" t="e">
        <f>IF(AND(#REF!=2017,AE$4=1),-IFERROR(VLOOKUP(AG65,#REF!,9,0),0),IF(AND(#REF!=2017,AE$4=2),-IFERROR(VLOOKUP(AG65,#REF!,9,0),0),IFERROR(VLOOKUP(AG65,#REF!,12,0),0)))</f>
        <v>#REF!</v>
      </c>
    </row>
    <row r="66" spans="1:34" ht="15" customHeight="1" outlineLevel="2">
      <c r="A66" s="31" t="s">
        <v>27</v>
      </c>
      <c r="B66" s="34" t="s">
        <v>28</v>
      </c>
      <c r="C66" s="32">
        <v>316</v>
      </c>
      <c r="D66" s="7" t="s">
        <v>13</v>
      </c>
      <c r="E66" s="7" t="s">
        <v>489</v>
      </c>
      <c r="F66" s="7" t="s">
        <v>364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40">
        <v>0</v>
      </c>
      <c r="O66" s="8">
        <v>0</v>
      </c>
      <c r="P66" s="8"/>
      <c r="Q66" s="8"/>
      <c r="R66" s="8"/>
      <c r="S66" s="8"/>
      <c r="T66" s="8"/>
      <c r="U66" s="8"/>
      <c r="V66" s="8"/>
      <c r="W66" s="14">
        <f t="shared" si="19"/>
        <v>0</v>
      </c>
      <c r="X66" s="10"/>
      <c r="Y66" s="28" t="e">
        <f t="shared" si="22"/>
        <v>#REF!</v>
      </c>
      <c r="Z66" s="13"/>
      <c r="AA66" s="13" t="e">
        <f t="shared" si="17"/>
        <v>#REF!</v>
      </c>
      <c r="AB66" s="12"/>
      <c r="AC66" s="12"/>
      <c r="AE66" s="9" t="e">
        <f t="shared" si="6"/>
        <v>#REF!</v>
      </c>
      <c r="AG66" s="1" t="str">
        <f t="shared" si="23"/>
        <v>31631610004076</v>
      </c>
      <c r="AH66" s="9" t="e">
        <f>IF(AND(#REF!=2017,AE$4=1),-IFERROR(VLOOKUP(AG66,#REF!,9,0),0),IF(AND(#REF!=2017,AE$4=2),-IFERROR(VLOOKUP(AG66,#REF!,9,0),0),IFERROR(VLOOKUP(AG66,#REF!,12,0),0)))</f>
        <v>#REF!</v>
      </c>
    </row>
    <row r="67" spans="1:34" ht="15" customHeight="1" outlineLevel="2">
      <c r="A67" s="31" t="s">
        <v>27</v>
      </c>
      <c r="B67" s="34" t="s">
        <v>28</v>
      </c>
      <c r="C67" s="32">
        <v>316</v>
      </c>
      <c r="D67" s="7" t="s">
        <v>13</v>
      </c>
      <c r="E67" s="7" t="s">
        <v>485</v>
      </c>
      <c r="F67" s="7" t="s">
        <v>486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40">
        <v>0</v>
      </c>
      <c r="O67" s="8">
        <v>0</v>
      </c>
      <c r="P67" s="8"/>
      <c r="Q67" s="8"/>
      <c r="R67" s="8"/>
      <c r="S67" s="8"/>
      <c r="T67" s="8"/>
      <c r="U67" s="8"/>
      <c r="V67" s="8"/>
      <c r="W67" s="14">
        <f t="shared" si="19"/>
        <v>0</v>
      </c>
      <c r="X67" s="10"/>
      <c r="Y67" s="28" t="e">
        <f t="shared" si="22"/>
        <v>#REF!</v>
      </c>
      <c r="Z67" s="13"/>
      <c r="AA67" s="13" t="e">
        <f t="shared" ref="AA67:AA95" si="24">Y67+Z67</f>
        <v>#REF!</v>
      </c>
      <c r="AB67" s="12"/>
      <c r="AC67" s="12"/>
      <c r="AE67" s="9" t="e">
        <f t="shared" si="6"/>
        <v>#REF!</v>
      </c>
      <c r="AG67" s="1" t="str">
        <f t="shared" si="23"/>
        <v>31631610004078</v>
      </c>
      <c r="AH67" s="9" t="e">
        <f>IF(AND(#REF!=2017,AE$4=1),-IFERROR(VLOOKUP(AG67,#REF!,9,0),0),IF(AND(#REF!=2017,AE$4=2),-IFERROR(VLOOKUP(AG67,#REF!,9,0),0),IFERROR(VLOOKUP(AG67,#REF!,12,0),0)))</f>
        <v>#REF!</v>
      </c>
    </row>
    <row r="68" spans="1:34" ht="15" customHeight="1" outlineLevel="2">
      <c r="A68" s="31" t="s">
        <v>27</v>
      </c>
      <c r="B68" s="34" t="s">
        <v>28</v>
      </c>
      <c r="C68" s="32" t="s">
        <v>28</v>
      </c>
      <c r="D68" s="7" t="s">
        <v>13</v>
      </c>
      <c r="E68" s="7" t="s">
        <v>380</v>
      </c>
      <c r="F68" s="7" t="s">
        <v>17</v>
      </c>
      <c r="G68" s="8">
        <v>0</v>
      </c>
      <c r="H68" s="8">
        <v>0</v>
      </c>
      <c r="I68" s="8">
        <v>0</v>
      </c>
      <c r="J68" s="8">
        <v>135.55000000000001</v>
      </c>
      <c r="K68" s="8">
        <v>0</v>
      </c>
      <c r="L68" s="8">
        <v>0</v>
      </c>
      <c r="M68" s="8">
        <v>5303.74</v>
      </c>
      <c r="N68" s="40">
        <v>0</v>
      </c>
      <c r="O68" s="8">
        <v>5269.4800000000005</v>
      </c>
      <c r="P68" s="8"/>
      <c r="Q68" s="8"/>
      <c r="R68" s="8"/>
      <c r="S68" s="8"/>
      <c r="T68" s="8"/>
      <c r="U68" s="8"/>
      <c r="V68" s="8"/>
      <c r="W68" s="14">
        <f t="shared" si="19"/>
        <v>10708.77</v>
      </c>
      <c r="X68" s="10"/>
      <c r="Y68" s="28" t="e">
        <f t="shared" si="22"/>
        <v>#REF!</v>
      </c>
      <c r="Z68" s="13"/>
      <c r="AA68" s="13" t="e">
        <f t="shared" si="24"/>
        <v>#REF!</v>
      </c>
      <c r="AB68" s="12">
        <v>1</v>
      </c>
      <c r="AC68" s="12">
        <v>1</v>
      </c>
      <c r="AE68" s="9" t="e">
        <f t="shared" si="6"/>
        <v>#REF!</v>
      </c>
      <c r="AG68" s="1" t="str">
        <f t="shared" si="23"/>
        <v>31631610004801</v>
      </c>
      <c r="AH68" s="9" t="e">
        <f>IF(AND(#REF!=2017,AE$4=1),-IFERROR(VLOOKUP(AG68,#REF!,9,0),0),IF(AND(#REF!=2017,AE$4=2),-IFERROR(VLOOKUP(AG68,#REF!,9,0),0),IFERROR(VLOOKUP(AG68,#REF!,12,0),0)))</f>
        <v>#REF!</v>
      </c>
    </row>
    <row r="69" spans="1:34" ht="15" customHeight="1" outlineLevel="2">
      <c r="A69" s="31" t="s">
        <v>27</v>
      </c>
      <c r="B69" s="34" t="s">
        <v>28</v>
      </c>
      <c r="C69" s="32" t="s">
        <v>28</v>
      </c>
      <c r="D69" s="7" t="s">
        <v>13</v>
      </c>
      <c r="E69" s="7" t="s">
        <v>381</v>
      </c>
      <c r="F69" s="7" t="s">
        <v>311</v>
      </c>
      <c r="G69" s="8">
        <v>0</v>
      </c>
      <c r="H69" s="8">
        <v>0</v>
      </c>
      <c r="I69" s="8">
        <v>0</v>
      </c>
      <c r="J69" s="8">
        <v>0</v>
      </c>
      <c r="K69" s="8">
        <v>19214.990000000002</v>
      </c>
      <c r="L69" s="8">
        <v>0</v>
      </c>
      <c r="M69" s="8">
        <v>0</v>
      </c>
      <c r="N69" s="40">
        <v>0</v>
      </c>
      <c r="O69" s="8">
        <v>19214.990000000002</v>
      </c>
      <c r="P69" s="8"/>
      <c r="Q69" s="8"/>
      <c r="R69" s="8"/>
      <c r="S69" s="8"/>
      <c r="T69" s="8"/>
      <c r="U69" s="8"/>
      <c r="V69" s="8"/>
      <c r="W69" s="14">
        <f t="shared" si="19"/>
        <v>38429.980000000003</v>
      </c>
      <c r="X69" s="10"/>
      <c r="Y69" s="28" t="e">
        <f t="shared" si="22"/>
        <v>#REF!</v>
      </c>
      <c r="Z69" s="13"/>
      <c r="AA69" s="13" t="e">
        <f t="shared" si="24"/>
        <v>#REF!</v>
      </c>
      <c r="AB69" s="12">
        <v>1</v>
      </c>
      <c r="AC69" s="12">
        <v>1</v>
      </c>
      <c r="AE69" s="9" t="e">
        <f t="shared" si="6"/>
        <v>#REF!</v>
      </c>
      <c r="AG69" s="1" t="str">
        <f t="shared" si="23"/>
        <v>31631610005050</v>
      </c>
      <c r="AH69" s="9" t="e">
        <f>IF(AND(#REF!=2017,AE$4=1),-IFERROR(VLOOKUP(AG69,#REF!,9,0),0),IF(AND(#REF!=2017,AE$4=2),-IFERROR(VLOOKUP(AG69,#REF!,9,0),0),IFERROR(VLOOKUP(AG69,#REF!,12,0),0)))</f>
        <v>#REF!</v>
      </c>
    </row>
    <row r="70" spans="1:34" ht="15" customHeight="1" outlineLevel="2">
      <c r="A70" s="31" t="s">
        <v>27</v>
      </c>
      <c r="B70" s="34" t="s">
        <v>28</v>
      </c>
      <c r="C70" s="32" t="s">
        <v>28</v>
      </c>
      <c r="D70" s="7" t="s">
        <v>13</v>
      </c>
      <c r="E70" s="7" t="s">
        <v>396</v>
      </c>
      <c r="F70" s="7" t="s">
        <v>245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40">
        <v>0</v>
      </c>
      <c r="O70" s="8">
        <v>0</v>
      </c>
      <c r="P70" s="8"/>
      <c r="Q70" s="8"/>
      <c r="R70" s="8"/>
      <c r="S70" s="8"/>
      <c r="T70" s="8"/>
      <c r="U70" s="8"/>
      <c r="V70" s="8"/>
      <c r="W70" s="14">
        <f t="shared" si="19"/>
        <v>0</v>
      </c>
      <c r="X70" s="10"/>
      <c r="Y70" s="28" t="e">
        <f t="shared" si="22"/>
        <v>#REF!</v>
      </c>
      <c r="Z70" s="13"/>
      <c r="AA70" s="13" t="e">
        <f t="shared" si="24"/>
        <v>#REF!</v>
      </c>
      <c r="AB70" s="12">
        <v>1</v>
      </c>
      <c r="AC70" s="12">
        <v>1</v>
      </c>
      <c r="AE70" s="9" t="e">
        <f t="shared" si="6"/>
        <v>#REF!</v>
      </c>
      <c r="AG70" s="1" t="str">
        <f t="shared" si="23"/>
        <v>31631610005801</v>
      </c>
      <c r="AH70" s="9" t="e">
        <f>IF(AND(#REF!=2017,AE$4=1),-IFERROR(VLOOKUP(AG70,#REF!,9,0),0),IF(AND(#REF!=2017,AE$4=2),-IFERROR(VLOOKUP(AG70,#REF!,9,0),0),IFERROR(VLOOKUP(AG70,#REF!,12,0),0)))</f>
        <v>#REF!</v>
      </c>
    </row>
    <row r="71" spans="1:34" ht="15" customHeight="1" outlineLevel="2">
      <c r="A71" s="31" t="s">
        <v>27</v>
      </c>
      <c r="B71" s="34" t="s">
        <v>28</v>
      </c>
      <c r="C71" s="32" t="s">
        <v>28</v>
      </c>
      <c r="D71" s="7" t="s">
        <v>13</v>
      </c>
      <c r="E71" s="7" t="s">
        <v>506</v>
      </c>
      <c r="F71" s="7" t="s">
        <v>358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40">
        <v>0</v>
      </c>
      <c r="O71" s="8">
        <v>0</v>
      </c>
      <c r="P71" s="8"/>
      <c r="Q71" s="8"/>
      <c r="R71" s="8"/>
      <c r="S71" s="8"/>
      <c r="T71" s="8"/>
      <c r="U71" s="8"/>
      <c r="V71" s="8"/>
      <c r="W71" s="14">
        <f t="shared" si="19"/>
        <v>0</v>
      </c>
      <c r="X71" s="10"/>
      <c r="Y71" s="28" t="e">
        <f t="shared" si="22"/>
        <v>#REF!</v>
      </c>
      <c r="Z71" s="13"/>
      <c r="AA71" s="13" t="e">
        <f t="shared" si="24"/>
        <v>#REF!</v>
      </c>
      <c r="AB71" s="12"/>
      <c r="AC71" s="12"/>
      <c r="AE71" s="9" t="e">
        <f t="shared" si="6"/>
        <v>#REF!</v>
      </c>
      <c r="AG71" s="1" t="str">
        <f t="shared" si="23"/>
        <v>31631610005802</v>
      </c>
      <c r="AH71" s="9" t="e">
        <f>IF(AND(#REF!=2017,AE$4=1),-IFERROR(VLOOKUP(AG71,#REF!,9,0),0),IF(AND(#REF!=2017,AE$4=2),-IFERROR(VLOOKUP(AG71,#REF!,9,0),0),IFERROR(VLOOKUP(AG71,#REF!,12,0),0)))</f>
        <v>#REF!</v>
      </c>
    </row>
    <row r="72" spans="1:34" ht="15" customHeight="1" outlineLevel="2">
      <c r="A72" s="31" t="s">
        <v>27</v>
      </c>
      <c r="B72" s="34" t="s">
        <v>28</v>
      </c>
      <c r="C72" s="32" t="s">
        <v>28</v>
      </c>
      <c r="D72" s="7" t="s">
        <v>13</v>
      </c>
      <c r="E72" s="7" t="s">
        <v>507</v>
      </c>
      <c r="F72" s="7" t="s">
        <v>362</v>
      </c>
      <c r="G72" s="8">
        <v>0</v>
      </c>
      <c r="H72" s="8">
        <v>0</v>
      </c>
      <c r="I72" s="8">
        <v>0</v>
      </c>
      <c r="J72" s="8">
        <v>-57095.5</v>
      </c>
      <c r="K72" s="8">
        <v>0</v>
      </c>
      <c r="L72" s="8">
        <v>0</v>
      </c>
      <c r="M72" s="8">
        <v>-57095.5</v>
      </c>
      <c r="N72" s="40">
        <v>0</v>
      </c>
      <c r="O72" s="8">
        <v>0</v>
      </c>
      <c r="P72" s="8"/>
      <c r="Q72" s="8"/>
      <c r="R72" s="8"/>
      <c r="S72" s="8"/>
      <c r="T72" s="8"/>
      <c r="U72" s="8"/>
      <c r="V72" s="8"/>
      <c r="W72" s="14">
        <f t="shared" si="19"/>
        <v>-114191</v>
      </c>
      <c r="X72" s="10"/>
      <c r="Y72" s="28" t="e">
        <f t="shared" si="22"/>
        <v>#REF!</v>
      </c>
      <c r="Z72" s="13"/>
      <c r="AA72" s="13" t="e">
        <f t="shared" si="24"/>
        <v>#REF!</v>
      </c>
      <c r="AB72" s="12"/>
      <c r="AC72" s="12"/>
      <c r="AE72" s="9" t="e">
        <f t="shared" si="6"/>
        <v>#REF!</v>
      </c>
      <c r="AG72" s="1" t="str">
        <f t="shared" si="23"/>
        <v>31631610007003</v>
      </c>
      <c r="AH72" s="9" t="e">
        <f>IF(AND(#REF!=2017,AE$4=1),-IFERROR(VLOOKUP(AG72,#REF!,9,0),0),IF(AND(#REF!=2017,AE$4=2),-IFERROR(VLOOKUP(AG72,#REF!,9,0),0),IFERROR(VLOOKUP(AG72,#REF!,12,0),0)))</f>
        <v>#REF!</v>
      </c>
    </row>
    <row r="73" spans="1:34" ht="15" customHeight="1" outlineLevel="1">
      <c r="A73" s="58" t="s">
        <v>590</v>
      </c>
      <c r="B73" s="59"/>
      <c r="C73" s="32"/>
      <c r="D73" s="7"/>
      <c r="E73" s="7"/>
      <c r="F73" s="7"/>
      <c r="G73" s="8">
        <f t="shared" ref="G73:O73" si="25">SUBTOTAL(9,G51:G72)</f>
        <v>0</v>
      </c>
      <c r="H73" s="8">
        <f t="shared" si="25"/>
        <v>0</v>
      </c>
      <c r="I73" s="8">
        <f t="shared" si="25"/>
        <v>0</v>
      </c>
      <c r="J73" s="8">
        <f t="shared" si="25"/>
        <v>2179900.88</v>
      </c>
      <c r="K73" s="8">
        <f t="shared" si="25"/>
        <v>521043.7100000002</v>
      </c>
      <c r="L73" s="8">
        <f t="shared" si="25"/>
        <v>0</v>
      </c>
      <c r="M73" s="8">
        <f t="shared" si="25"/>
        <v>1319301.3400000001</v>
      </c>
      <c r="N73" s="40">
        <f t="shared" si="25"/>
        <v>448160.96000000014</v>
      </c>
      <c r="O73" s="8">
        <f t="shared" si="25"/>
        <v>187379.71999999977</v>
      </c>
      <c r="P73" s="8"/>
      <c r="Q73" s="8"/>
      <c r="R73" s="8"/>
      <c r="S73" s="8"/>
      <c r="T73" s="8"/>
      <c r="U73" s="8"/>
      <c r="V73" s="8"/>
      <c r="W73" s="14">
        <f>SUBTOTAL(9,W51:W72)</f>
        <v>4655786.6100000003</v>
      </c>
      <c r="X73" s="10"/>
      <c r="Y73" s="28"/>
      <c r="Z73" s="13"/>
      <c r="AA73" s="13"/>
      <c r="AB73" s="12"/>
      <c r="AC73" s="12"/>
      <c r="AE73" s="9"/>
      <c r="AH73" s="9"/>
    </row>
    <row r="74" spans="1:34" ht="15" customHeight="1" outlineLevel="2">
      <c r="A74" s="7" t="s">
        <v>30</v>
      </c>
      <c r="B74" s="36" t="s">
        <v>31</v>
      </c>
      <c r="C74" s="7" t="s">
        <v>31</v>
      </c>
      <c r="D74" s="7" t="s">
        <v>13</v>
      </c>
      <c r="E74" s="7" t="s">
        <v>366</v>
      </c>
      <c r="F74" s="7" t="s">
        <v>307</v>
      </c>
      <c r="G74" s="8">
        <v>0</v>
      </c>
      <c r="H74" s="8">
        <v>0</v>
      </c>
      <c r="I74" s="8">
        <v>0</v>
      </c>
      <c r="J74" s="8">
        <v>33837.199999999997</v>
      </c>
      <c r="K74" s="8">
        <v>6495.0800000000017</v>
      </c>
      <c r="L74" s="8">
        <v>0</v>
      </c>
      <c r="M74" s="8">
        <v>19323.239999999998</v>
      </c>
      <c r="N74" s="40">
        <v>4043.0199999999968</v>
      </c>
      <c r="O74" s="8">
        <v>1537.4700000000084</v>
      </c>
      <c r="P74" s="8"/>
      <c r="Q74" s="8"/>
      <c r="R74" s="8"/>
      <c r="S74" s="8"/>
      <c r="T74" s="8"/>
      <c r="U74" s="8"/>
      <c r="V74" s="8"/>
      <c r="W74" s="14">
        <f t="shared" ref="W74:W81" si="26">SUM(G74:V74)</f>
        <v>65236.01</v>
      </c>
      <c r="X74" s="10"/>
      <c r="Y74" s="28" t="e">
        <f t="shared" ref="Y74:Y81" si="27">IF(AE$2="Y",IF(RIGHT(A74,4)="CITY",AH74,0),AH74)</f>
        <v>#REF!</v>
      </c>
      <c r="Z74" s="13"/>
      <c r="AA74" s="13" t="e">
        <f t="shared" si="24"/>
        <v>#REF!</v>
      </c>
      <c r="AB74" s="12">
        <v>1</v>
      </c>
      <c r="AC74" s="12">
        <v>1</v>
      </c>
      <c r="AE74" s="9" t="e">
        <f t="shared" si="6"/>
        <v>#REF!</v>
      </c>
      <c r="AG74" s="1" t="str">
        <f t="shared" ref="AG74:AG81" si="28">B74&amp;C74&amp;D74&amp;E74</f>
        <v>31731710004001</v>
      </c>
      <c r="AH74" s="9" t="e">
        <f>IF(AND(#REF!=2017,AE$4=1),-IFERROR(VLOOKUP(AG74,#REF!,9,0),0),IF(AND(#REF!=2017,AE$4=2),-IFERROR(VLOOKUP(AG74,#REF!,9,0),0),IFERROR(VLOOKUP(AG74,#REF!,12,0),0)))</f>
        <v>#REF!</v>
      </c>
    </row>
    <row r="75" spans="1:34" ht="15" customHeight="1" outlineLevel="2">
      <c r="A75" s="7" t="s">
        <v>30</v>
      </c>
      <c r="B75" s="36" t="s">
        <v>31</v>
      </c>
      <c r="C75" s="7" t="s">
        <v>31</v>
      </c>
      <c r="D75" s="7" t="s">
        <v>13</v>
      </c>
      <c r="E75" s="7" t="s">
        <v>368</v>
      </c>
      <c r="F75" s="7" t="s">
        <v>308</v>
      </c>
      <c r="G75" s="8">
        <v>0</v>
      </c>
      <c r="H75" s="8">
        <v>0</v>
      </c>
      <c r="I75" s="8">
        <v>0</v>
      </c>
      <c r="J75" s="8">
        <v>1489.26</v>
      </c>
      <c r="K75" s="8">
        <v>0.51999999999998181</v>
      </c>
      <c r="L75" s="8">
        <v>0</v>
      </c>
      <c r="M75" s="8">
        <v>9.0799999999999272</v>
      </c>
      <c r="N75" s="40">
        <v>-9.7199999999997999</v>
      </c>
      <c r="O75" s="8">
        <v>-31.380000000000337</v>
      </c>
      <c r="P75" s="8"/>
      <c r="Q75" s="8"/>
      <c r="R75" s="8"/>
      <c r="S75" s="8"/>
      <c r="T75" s="8"/>
      <c r="U75" s="8"/>
      <c r="V75" s="8"/>
      <c r="W75" s="14">
        <f t="shared" si="26"/>
        <v>1457.7599999999998</v>
      </c>
      <c r="X75" s="10"/>
      <c r="Y75" s="28" t="e">
        <f t="shared" si="27"/>
        <v>#REF!</v>
      </c>
      <c r="Z75" s="13"/>
      <c r="AA75" s="13" t="e">
        <f t="shared" si="24"/>
        <v>#REF!</v>
      </c>
      <c r="AB75" s="12">
        <v>1</v>
      </c>
      <c r="AC75" s="12">
        <v>1</v>
      </c>
      <c r="AE75" s="9" t="e">
        <f t="shared" si="6"/>
        <v>#REF!</v>
      </c>
      <c r="AG75" s="1" t="str">
        <f t="shared" si="28"/>
        <v>31731710004006</v>
      </c>
      <c r="AH75" s="9" t="e">
        <f>IF(AND(#REF!=2017,AE$4=1),-IFERROR(VLOOKUP(AG75,#REF!,9,0),0),IF(AND(#REF!=2017,AE$4=2),-IFERROR(VLOOKUP(AG75,#REF!,9,0),0),IFERROR(VLOOKUP(AG75,#REF!,12,0),0)))</f>
        <v>#REF!</v>
      </c>
    </row>
    <row r="76" spans="1:34" ht="15" customHeight="1" outlineLevel="2">
      <c r="A76" s="7" t="s">
        <v>30</v>
      </c>
      <c r="B76" s="36" t="s">
        <v>31</v>
      </c>
      <c r="C76" s="7" t="s">
        <v>31</v>
      </c>
      <c r="D76" s="7" t="s">
        <v>13</v>
      </c>
      <c r="E76" s="7" t="s">
        <v>370</v>
      </c>
      <c r="F76" s="7" t="s">
        <v>309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40">
        <v>0</v>
      </c>
      <c r="O76" s="8">
        <v>886.42</v>
      </c>
      <c r="P76" s="8"/>
      <c r="Q76" s="8"/>
      <c r="R76" s="8"/>
      <c r="S76" s="8"/>
      <c r="T76" s="8"/>
      <c r="U76" s="8"/>
      <c r="V76" s="8"/>
      <c r="W76" s="14">
        <f t="shared" si="26"/>
        <v>886.42</v>
      </c>
      <c r="X76" s="10"/>
      <c r="Y76" s="28" t="e">
        <f t="shared" si="27"/>
        <v>#REF!</v>
      </c>
      <c r="Z76" s="13"/>
      <c r="AA76" s="13" t="e">
        <f t="shared" si="24"/>
        <v>#REF!</v>
      </c>
      <c r="AB76" s="12">
        <v>1</v>
      </c>
      <c r="AC76" s="12">
        <v>1</v>
      </c>
      <c r="AE76" s="9" t="e">
        <f t="shared" si="6"/>
        <v>#REF!</v>
      </c>
      <c r="AG76" s="1" t="str">
        <f t="shared" si="28"/>
        <v>31731710004008</v>
      </c>
      <c r="AH76" s="9" t="e">
        <f>IF(AND(#REF!=2017,AE$4=1),-IFERROR(VLOOKUP(AG76,#REF!,9,0),0),IF(AND(#REF!=2017,AE$4=2),-IFERROR(VLOOKUP(AG76,#REF!,9,0),0),IFERROR(VLOOKUP(AG76,#REF!,12,0),0)))</f>
        <v>#REF!</v>
      </c>
    </row>
    <row r="77" spans="1:34" ht="15" customHeight="1" outlineLevel="2">
      <c r="A77" s="7" t="s">
        <v>30</v>
      </c>
      <c r="B77" s="36" t="s">
        <v>31</v>
      </c>
      <c r="C77" s="7" t="s">
        <v>31</v>
      </c>
      <c r="D77" s="7" t="s">
        <v>13</v>
      </c>
      <c r="E77" s="7" t="s">
        <v>372</v>
      </c>
      <c r="F77" s="7" t="s">
        <v>310</v>
      </c>
      <c r="G77" s="8">
        <v>0</v>
      </c>
      <c r="H77" s="8">
        <v>0</v>
      </c>
      <c r="I77" s="8">
        <v>0</v>
      </c>
      <c r="J77" s="8">
        <v>0</v>
      </c>
      <c r="K77" s="8">
        <v>11.56</v>
      </c>
      <c r="L77" s="8">
        <v>0</v>
      </c>
      <c r="M77" s="8">
        <v>0</v>
      </c>
      <c r="N77" s="40">
        <v>17.32</v>
      </c>
      <c r="O77" s="8">
        <v>28.089999999999996</v>
      </c>
      <c r="P77" s="8"/>
      <c r="Q77" s="8"/>
      <c r="R77" s="8"/>
      <c r="S77" s="8"/>
      <c r="T77" s="8"/>
      <c r="U77" s="8"/>
      <c r="V77" s="8"/>
      <c r="W77" s="14">
        <f t="shared" si="26"/>
        <v>56.97</v>
      </c>
      <c r="X77" s="10"/>
      <c r="Y77" s="28" t="e">
        <f t="shared" si="27"/>
        <v>#REF!</v>
      </c>
      <c r="Z77" s="13"/>
      <c r="AA77" s="13" t="e">
        <f t="shared" si="24"/>
        <v>#REF!</v>
      </c>
      <c r="AB77" s="12">
        <v>1</v>
      </c>
      <c r="AC77" s="12">
        <v>1</v>
      </c>
      <c r="AE77" s="9" t="e">
        <f t="shared" si="6"/>
        <v>#REF!</v>
      </c>
      <c r="AG77" s="1" t="str">
        <f t="shared" si="28"/>
        <v>31731710004009</v>
      </c>
      <c r="AH77" s="9" t="e">
        <f>IF(AND(#REF!=2017,AE$4=1),-IFERROR(VLOOKUP(AG77,#REF!,9,0),0),IF(AND(#REF!=2017,AE$4=2),-IFERROR(VLOOKUP(AG77,#REF!,9,0),0),IFERROR(VLOOKUP(AG77,#REF!,12,0),0)))</f>
        <v>#REF!</v>
      </c>
    </row>
    <row r="78" spans="1:34" ht="15" customHeight="1" outlineLevel="2">
      <c r="A78" s="7" t="s">
        <v>30</v>
      </c>
      <c r="B78" s="36" t="s">
        <v>31</v>
      </c>
      <c r="C78" s="7" t="s">
        <v>31</v>
      </c>
      <c r="D78" s="7" t="s">
        <v>13</v>
      </c>
      <c r="E78" s="7" t="s">
        <v>374</v>
      </c>
      <c r="F78" s="7" t="s">
        <v>361</v>
      </c>
      <c r="G78" s="8">
        <v>0</v>
      </c>
      <c r="H78" s="8">
        <v>0</v>
      </c>
      <c r="I78" s="8">
        <v>0</v>
      </c>
      <c r="J78" s="8">
        <v>0</v>
      </c>
      <c r="K78" s="8">
        <v>446.91</v>
      </c>
      <c r="L78" s="8">
        <v>0</v>
      </c>
      <c r="M78" s="8">
        <v>0</v>
      </c>
      <c r="N78" s="40">
        <v>375.49000000000007</v>
      </c>
      <c r="O78" s="8">
        <v>438.30999999999995</v>
      </c>
      <c r="P78" s="8"/>
      <c r="Q78" s="8"/>
      <c r="R78" s="8"/>
      <c r="S78" s="8"/>
      <c r="T78" s="8"/>
      <c r="U78" s="8"/>
      <c r="V78" s="8"/>
      <c r="W78" s="14">
        <f t="shared" si="26"/>
        <v>1260.71</v>
      </c>
      <c r="X78" s="10"/>
      <c r="Y78" s="28" t="e">
        <f t="shared" si="27"/>
        <v>#REF!</v>
      </c>
      <c r="Z78" s="13"/>
      <c r="AA78" s="13" t="e">
        <f t="shared" si="24"/>
        <v>#REF!</v>
      </c>
      <c r="AB78" s="12">
        <v>1</v>
      </c>
      <c r="AC78" s="12">
        <v>1</v>
      </c>
      <c r="AE78" s="9" t="e">
        <f t="shared" si="6"/>
        <v>#REF!</v>
      </c>
      <c r="AG78" s="1" t="str">
        <f t="shared" si="28"/>
        <v>31731710004030</v>
      </c>
      <c r="AH78" s="9" t="e">
        <f>IF(AND(#REF!=2017,AE$4=1),-IFERROR(VLOOKUP(AG78,#REF!,9,0),0),IF(AND(#REF!=2017,AE$4=2),-IFERROR(VLOOKUP(AG78,#REF!,9,0),0),IFERROR(VLOOKUP(AG78,#REF!,12,0),0)))</f>
        <v>#REF!</v>
      </c>
    </row>
    <row r="79" spans="1:34" ht="15" customHeight="1" outlineLevel="2">
      <c r="A79" s="7" t="s">
        <v>30</v>
      </c>
      <c r="B79" s="36" t="s">
        <v>31</v>
      </c>
      <c r="C79" s="7" t="s">
        <v>31</v>
      </c>
      <c r="D79" s="7" t="s">
        <v>13</v>
      </c>
      <c r="E79" s="7" t="s">
        <v>389</v>
      </c>
      <c r="F79" s="7" t="s">
        <v>360</v>
      </c>
      <c r="G79" s="8">
        <v>0</v>
      </c>
      <c r="H79" s="8">
        <v>0</v>
      </c>
      <c r="I79" s="8">
        <v>0</v>
      </c>
      <c r="J79" s="8">
        <v>0</v>
      </c>
      <c r="K79" s="8">
        <v>2.15</v>
      </c>
      <c r="L79" s="8">
        <v>0</v>
      </c>
      <c r="M79" s="8">
        <v>0</v>
      </c>
      <c r="N79" s="40">
        <v>1.2600000000000002</v>
      </c>
      <c r="O79" s="8">
        <v>99.66</v>
      </c>
      <c r="P79" s="8"/>
      <c r="Q79" s="8"/>
      <c r="R79" s="8"/>
      <c r="S79" s="8"/>
      <c r="T79" s="8"/>
      <c r="U79" s="8"/>
      <c r="V79" s="8"/>
      <c r="W79" s="14">
        <f t="shared" si="26"/>
        <v>103.07</v>
      </c>
      <c r="X79" s="10"/>
      <c r="Y79" s="28" t="e">
        <f t="shared" si="27"/>
        <v>#REF!</v>
      </c>
      <c r="Z79" s="13"/>
      <c r="AA79" s="13" t="e">
        <f t="shared" si="24"/>
        <v>#REF!</v>
      </c>
      <c r="AB79" s="12">
        <v>1</v>
      </c>
      <c r="AC79" s="12">
        <v>1</v>
      </c>
      <c r="AE79" s="9" t="e">
        <f t="shared" si="6"/>
        <v>#REF!</v>
      </c>
      <c r="AG79" s="1" t="str">
        <f t="shared" si="28"/>
        <v>31731710004033</v>
      </c>
      <c r="AH79" s="9" t="e">
        <f>IF(AND(#REF!=2017,AE$4=1),-IFERROR(VLOOKUP(AG79,#REF!,9,0),0),IF(AND(#REF!=2017,AE$4=2),-IFERROR(VLOOKUP(AG79,#REF!,9,0),0),IFERROR(VLOOKUP(AG79,#REF!,12,0),0)))</f>
        <v>#REF!</v>
      </c>
    </row>
    <row r="80" spans="1:34" ht="15" customHeight="1" outlineLevel="2">
      <c r="A80" s="7" t="s">
        <v>30</v>
      </c>
      <c r="B80" s="36" t="s">
        <v>31</v>
      </c>
      <c r="C80" s="7" t="s">
        <v>31</v>
      </c>
      <c r="D80" s="7" t="s">
        <v>13</v>
      </c>
      <c r="E80" s="7" t="s">
        <v>393</v>
      </c>
      <c r="F80" s="7" t="s">
        <v>25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40">
        <v>0</v>
      </c>
      <c r="O80" s="8">
        <v>0</v>
      </c>
      <c r="P80" s="8"/>
      <c r="Q80" s="8"/>
      <c r="R80" s="8"/>
      <c r="S80" s="8"/>
      <c r="T80" s="8"/>
      <c r="U80" s="8"/>
      <c r="V80" s="8"/>
      <c r="W80" s="14">
        <f t="shared" si="26"/>
        <v>0</v>
      </c>
      <c r="X80" s="10"/>
      <c r="Y80" s="28" t="e">
        <f t="shared" si="27"/>
        <v>#REF!</v>
      </c>
      <c r="Z80" s="13"/>
      <c r="AA80" s="13" t="e">
        <f t="shared" si="24"/>
        <v>#REF!</v>
      </c>
      <c r="AB80" s="12">
        <v>1</v>
      </c>
      <c r="AC80" s="12">
        <v>1</v>
      </c>
      <c r="AE80" s="9" t="e">
        <f t="shared" si="6"/>
        <v>#REF!</v>
      </c>
      <c r="AG80" s="1" t="str">
        <f t="shared" si="28"/>
        <v>31731710004052</v>
      </c>
      <c r="AH80" s="9" t="e">
        <f>IF(AND(#REF!=2017,AE$4=1),-IFERROR(VLOOKUP(AG80,#REF!,9,0),0),IF(AND(#REF!=2017,AE$4=2),-IFERROR(VLOOKUP(AG80,#REF!,9,0),0),IFERROR(VLOOKUP(AG80,#REF!,12,0),0)))</f>
        <v>#REF!</v>
      </c>
    </row>
    <row r="81" spans="1:34" ht="15" customHeight="1" outlineLevel="2">
      <c r="A81" s="7" t="s">
        <v>30</v>
      </c>
      <c r="B81" s="36" t="s">
        <v>31</v>
      </c>
      <c r="C81" s="7" t="s">
        <v>31</v>
      </c>
      <c r="D81" s="7" t="s">
        <v>13</v>
      </c>
      <c r="E81" s="7" t="s">
        <v>380</v>
      </c>
      <c r="F81" s="7" t="s">
        <v>17</v>
      </c>
      <c r="G81" s="8">
        <v>0</v>
      </c>
      <c r="H81" s="8">
        <v>0</v>
      </c>
      <c r="I81" s="8">
        <v>0</v>
      </c>
      <c r="J81" s="8">
        <v>2.19</v>
      </c>
      <c r="K81" s="8">
        <v>0</v>
      </c>
      <c r="L81" s="8">
        <v>0</v>
      </c>
      <c r="M81" s="8">
        <v>84.91</v>
      </c>
      <c r="N81" s="40">
        <v>0</v>
      </c>
      <c r="O81" s="8">
        <v>10.280000000000001</v>
      </c>
      <c r="P81" s="8"/>
      <c r="Q81" s="8"/>
      <c r="R81" s="8"/>
      <c r="S81" s="8"/>
      <c r="T81" s="8"/>
      <c r="U81" s="8"/>
      <c r="V81" s="8"/>
      <c r="W81" s="14">
        <f t="shared" si="26"/>
        <v>97.38</v>
      </c>
      <c r="X81" s="10"/>
      <c r="Y81" s="28" t="e">
        <f t="shared" si="27"/>
        <v>#REF!</v>
      </c>
      <c r="Z81" s="13"/>
      <c r="AA81" s="13" t="e">
        <f t="shared" si="24"/>
        <v>#REF!</v>
      </c>
      <c r="AB81" s="12">
        <v>1</v>
      </c>
      <c r="AC81" s="12">
        <v>1</v>
      </c>
      <c r="AE81" s="9" t="e">
        <f t="shared" si="6"/>
        <v>#REF!</v>
      </c>
      <c r="AG81" s="1" t="str">
        <f t="shared" si="28"/>
        <v>31731710004801</v>
      </c>
      <c r="AH81" s="9" t="e">
        <f>IF(AND(#REF!=2017,AE$4=1),-IFERROR(VLOOKUP(AG81,#REF!,9,0),0),IF(AND(#REF!=2017,AE$4=2),-IFERROR(VLOOKUP(AG81,#REF!,9,0),0),IFERROR(VLOOKUP(AG81,#REF!,12,0),0)))</f>
        <v>#REF!</v>
      </c>
    </row>
    <row r="82" spans="1:34" ht="15" customHeight="1" outlineLevel="1">
      <c r="A82" s="42" t="s">
        <v>591</v>
      </c>
      <c r="B82" s="36"/>
      <c r="C82" s="7"/>
      <c r="D82" s="7"/>
      <c r="E82" s="7"/>
      <c r="F82" s="7"/>
      <c r="G82" s="8">
        <f t="shared" ref="G82:O82" si="29">SUBTOTAL(9,G74:G81)</f>
        <v>0</v>
      </c>
      <c r="H82" s="8">
        <f t="shared" si="29"/>
        <v>0</v>
      </c>
      <c r="I82" s="8">
        <f t="shared" si="29"/>
        <v>0</v>
      </c>
      <c r="J82" s="8">
        <f t="shared" si="29"/>
        <v>35328.65</v>
      </c>
      <c r="K82" s="8">
        <f t="shared" si="29"/>
        <v>6956.2200000000021</v>
      </c>
      <c r="L82" s="8">
        <f t="shared" si="29"/>
        <v>0</v>
      </c>
      <c r="M82" s="8">
        <f t="shared" si="29"/>
        <v>19417.23</v>
      </c>
      <c r="N82" s="40">
        <f t="shared" si="29"/>
        <v>4427.3699999999972</v>
      </c>
      <c r="O82" s="8">
        <f t="shared" si="29"/>
        <v>2968.8500000000081</v>
      </c>
      <c r="P82" s="8"/>
      <c r="Q82" s="8"/>
      <c r="R82" s="8"/>
      <c r="S82" s="8"/>
      <c r="T82" s="8"/>
      <c r="U82" s="8"/>
      <c r="V82" s="8"/>
      <c r="W82" s="14">
        <f>SUBTOTAL(9,W74:W81)</f>
        <v>69098.320000000022</v>
      </c>
      <c r="X82" s="10"/>
      <c r="Y82" s="28"/>
      <c r="Z82" s="13"/>
      <c r="AA82" s="13"/>
      <c r="AB82" s="12"/>
      <c r="AC82" s="12"/>
      <c r="AE82" s="9"/>
      <c r="AH82" s="9"/>
    </row>
    <row r="83" spans="1:34" ht="15" customHeight="1" outlineLevel="2">
      <c r="A83" s="7" t="s">
        <v>37</v>
      </c>
      <c r="B83" s="36" t="s">
        <v>38</v>
      </c>
      <c r="C83" s="7" t="s">
        <v>38</v>
      </c>
      <c r="D83" s="7" t="s">
        <v>13</v>
      </c>
      <c r="E83" s="7" t="s">
        <v>366</v>
      </c>
      <c r="F83" s="7" t="s">
        <v>307</v>
      </c>
      <c r="G83" s="8">
        <v>0</v>
      </c>
      <c r="H83" s="8">
        <v>0</v>
      </c>
      <c r="I83" s="8">
        <v>0</v>
      </c>
      <c r="J83" s="8">
        <v>31220.99</v>
      </c>
      <c r="K83" s="8">
        <v>8927.8299999999981</v>
      </c>
      <c r="L83" s="8">
        <v>0</v>
      </c>
      <c r="M83" s="8">
        <v>22933.65</v>
      </c>
      <c r="N83" s="40">
        <v>6155.3300000000017</v>
      </c>
      <c r="O83" s="8">
        <v>850.36999999999534</v>
      </c>
      <c r="P83" s="8"/>
      <c r="Q83" s="8"/>
      <c r="R83" s="8"/>
      <c r="S83" s="8"/>
      <c r="T83" s="8"/>
      <c r="U83" s="8"/>
      <c r="V83" s="8"/>
      <c r="W83" s="14">
        <f t="shared" ref="W83:W103" si="30">SUM(G83:V83)</f>
        <v>70088.17</v>
      </c>
      <c r="X83" s="10"/>
      <c r="Y83" s="28" t="e">
        <f t="shared" ref="Y83:Y103" si="31">IF(AE$2="Y",IF(RIGHT(A83,4)="CITY",AH83,0),AH83)</f>
        <v>#REF!</v>
      </c>
      <c r="Z83" s="13"/>
      <c r="AA83" s="13" t="e">
        <f t="shared" si="24"/>
        <v>#REF!</v>
      </c>
      <c r="AB83" s="12">
        <v>1</v>
      </c>
      <c r="AC83" s="12">
        <v>1</v>
      </c>
      <c r="AE83" s="9" t="e">
        <f t="shared" si="6"/>
        <v>#REF!</v>
      </c>
      <c r="AG83" s="1" t="str">
        <f t="shared" ref="AG83:AG103" si="32">B83&amp;C83&amp;D83&amp;E83</f>
        <v>32132110004001</v>
      </c>
      <c r="AH83" s="9" t="e">
        <f>IF(AND(#REF!=2017,AE$4=1),-IFERROR(VLOOKUP(AG83,#REF!,9,0),0),IF(AND(#REF!=2017,AE$4=2),-IFERROR(VLOOKUP(AG83,#REF!,9,0),0),IFERROR(VLOOKUP(AG83,#REF!,12,0),0)))</f>
        <v>#REF!</v>
      </c>
    </row>
    <row r="84" spans="1:34" ht="15" customHeight="1" outlineLevel="2">
      <c r="A84" s="7" t="s">
        <v>37</v>
      </c>
      <c r="B84" s="36" t="s">
        <v>38</v>
      </c>
      <c r="C84" s="7" t="s">
        <v>38</v>
      </c>
      <c r="D84" s="7" t="s">
        <v>13</v>
      </c>
      <c r="E84" s="7" t="s">
        <v>387</v>
      </c>
      <c r="F84" s="7" t="s">
        <v>359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40">
        <v>0</v>
      </c>
      <c r="O84" s="8">
        <v>0</v>
      </c>
      <c r="P84" s="8"/>
      <c r="Q84" s="8"/>
      <c r="R84" s="8"/>
      <c r="S84" s="8"/>
      <c r="T84" s="8"/>
      <c r="U84" s="8"/>
      <c r="V84" s="8"/>
      <c r="W84" s="14">
        <f t="shared" si="30"/>
        <v>0</v>
      </c>
      <c r="X84" s="10"/>
      <c r="Y84" s="28" t="e">
        <f t="shared" si="31"/>
        <v>#REF!</v>
      </c>
      <c r="Z84" s="13"/>
      <c r="AA84" s="13" t="e">
        <f t="shared" si="24"/>
        <v>#REF!</v>
      </c>
      <c r="AB84" s="12">
        <v>1</v>
      </c>
      <c r="AC84" s="12">
        <v>1</v>
      </c>
      <c r="AE84" s="9" t="e">
        <f t="shared" si="6"/>
        <v>#REF!</v>
      </c>
      <c r="AG84" s="1" t="str">
        <f t="shared" si="32"/>
        <v>32132110004004</v>
      </c>
      <c r="AH84" s="9" t="e">
        <f>IF(AND(#REF!=2017,AE$4=1),-IFERROR(VLOOKUP(AG84,#REF!,9,0),0),IF(AND(#REF!=2017,AE$4=2),-IFERROR(VLOOKUP(AG84,#REF!,9,0),0),IFERROR(VLOOKUP(AG84,#REF!,12,0),0)))</f>
        <v>#REF!</v>
      </c>
    </row>
    <row r="85" spans="1:34" ht="15" customHeight="1" outlineLevel="2">
      <c r="A85" s="7" t="s">
        <v>37</v>
      </c>
      <c r="B85" s="36" t="s">
        <v>38</v>
      </c>
      <c r="C85" s="7" t="s">
        <v>38</v>
      </c>
      <c r="D85" s="7" t="s">
        <v>13</v>
      </c>
      <c r="E85" s="7" t="s">
        <v>368</v>
      </c>
      <c r="F85" s="7" t="s">
        <v>308</v>
      </c>
      <c r="G85" s="8">
        <v>0</v>
      </c>
      <c r="H85" s="8">
        <v>0</v>
      </c>
      <c r="I85" s="8">
        <v>0</v>
      </c>
      <c r="J85" s="8">
        <v>3993.77</v>
      </c>
      <c r="K85" s="8">
        <v>24.740000000000236</v>
      </c>
      <c r="L85" s="8">
        <v>0</v>
      </c>
      <c r="M85" s="8">
        <v>93.5</v>
      </c>
      <c r="N85" s="40">
        <v>-7.2399999999997817</v>
      </c>
      <c r="O85" s="8">
        <v>6.3800000000001091</v>
      </c>
      <c r="P85" s="8"/>
      <c r="Q85" s="8"/>
      <c r="R85" s="8"/>
      <c r="S85" s="8"/>
      <c r="T85" s="8"/>
      <c r="U85" s="8"/>
      <c r="V85" s="8"/>
      <c r="W85" s="14">
        <f t="shared" si="30"/>
        <v>4111.1500000000005</v>
      </c>
      <c r="X85" s="10"/>
      <c r="Y85" s="28" t="e">
        <f t="shared" si="31"/>
        <v>#REF!</v>
      </c>
      <c r="Z85" s="13"/>
      <c r="AA85" s="13" t="e">
        <f t="shared" si="24"/>
        <v>#REF!</v>
      </c>
      <c r="AB85" s="12">
        <v>1</v>
      </c>
      <c r="AC85" s="12">
        <v>1</v>
      </c>
      <c r="AE85" s="9" t="e">
        <f t="shared" si="6"/>
        <v>#REF!</v>
      </c>
      <c r="AG85" s="1" t="str">
        <f t="shared" si="32"/>
        <v>32132110004006</v>
      </c>
      <c r="AH85" s="9" t="e">
        <f>IF(AND(#REF!=2017,AE$4=1),-IFERROR(VLOOKUP(AG85,#REF!,9,0),0),IF(AND(#REF!=2017,AE$4=2),-IFERROR(VLOOKUP(AG85,#REF!,9,0),0),IFERROR(VLOOKUP(AG85,#REF!,12,0),0)))</f>
        <v>#REF!</v>
      </c>
    </row>
    <row r="86" spans="1:34" ht="15" customHeight="1" outlineLevel="2">
      <c r="A86" s="7" t="s">
        <v>37</v>
      </c>
      <c r="B86" s="36" t="s">
        <v>38</v>
      </c>
      <c r="C86" s="7" t="s">
        <v>38</v>
      </c>
      <c r="D86" s="7" t="s">
        <v>13</v>
      </c>
      <c r="E86" s="7" t="s">
        <v>370</v>
      </c>
      <c r="F86" s="7" t="s">
        <v>309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40">
        <v>0</v>
      </c>
      <c r="O86" s="8">
        <v>1359.69</v>
      </c>
      <c r="P86" s="8"/>
      <c r="Q86" s="8"/>
      <c r="R86" s="8"/>
      <c r="S86" s="8"/>
      <c r="T86" s="8"/>
      <c r="U86" s="8"/>
      <c r="V86" s="8"/>
      <c r="W86" s="14">
        <f t="shared" si="30"/>
        <v>1359.69</v>
      </c>
      <c r="X86" s="10"/>
      <c r="Y86" s="28" t="e">
        <f t="shared" si="31"/>
        <v>#REF!</v>
      </c>
      <c r="Z86" s="13"/>
      <c r="AA86" s="13" t="e">
        <f t="shared" si="24"/>
        <v>#REF!</v>
      </c>
      <c r="AB86" s="12"/>
      <c r="AC86" s="12"/>
      <c r="AE86" s="9" t="e">
        <f t="shared" si="6"/>
        <v>#REF!</v>
      </c>
      <c r="AG86" s="1" t="str">
        <f t="shared" si="32"/>
        <v>32132110004008</v>
      </c>
      <c r="AH86" s="9" t="e">
        <f>IF(AND(#REF!=2017,AE$4=1),-IFERROR(VLOOKUP(AG86,#REF!,9,0),0),IF(AND(#REF!=2017,AE$4=2),-IFERROR(VLOOKUP(AG86,#REF!,9,0),0),IFERROR(VLOOKUP(AG86,#REF!,12,0),0)))</f>
        <v>#REF!</v>
      </c>
    </row>
    <row r="87" spans="1:34" ht="15" customHeight="1" outlineLevel="2">
      <c r="A87" s="7" t="s">
        <v>37</v>
      </c>
      <c r="B87" s="36" t="s">
        <v>38</v>
      </c>
      <c r="C87" s="7" t="s">
        <v>38</v>
      </c>
      <c r="D87" s="7" t="s">
        <v>13</v>
      </c>
      <c r="E87" s="7" t="s">
        <v>372</v>
      </c>
      <c r="F87" s="7" t="s">
        <v>310</v>
      </c>
      <c r="G87" s="8">
        <v>0</v>
      </c>
      <c r="H87" s="8">
        <v>0</v>
      </c>
      <c r="I87" s="8">
        <v>0</v>
      </c>
      <c r="J87" s="8">
        <v>0</v>
      </c>
      <c r="K87" s="8">
        <v>38.32</v>
      </c>
      <c r="L87" s="8">
        <v>0</v>
      </c>
      <c r="M87" s="8">
        <v>0</v>
      </c>
      <c r="N87" s="40">
        <v>26.96</v>
      </c>
      <c r="O87" s="8">
        <v>59.84</v>
      </c>
      <c r="P87" s="8"/>
      <c r="Q87" s="8"/>
      <c r="R87" s="8"/>
      <c r="S87" s="8"/>
      <c r="T87" s="8"/>
      <c r="U87" s="8"/>
      <c r="V87" s="8"/>
      <c r="W87" s="14">
        <f t="shared" si="30"/>
        <v>125.12</v>
      </c>
      <c r="X87" s="10"/>
      <c r="Y87" s="28" t="e">
        <f t="shared" si="31"/>
        <v>#REF!</v>
      </c>
      <c r="Z87" s="13"/>
      <c r="AA87" s="13" t="e">
        <f t="shared" si="24"/>
        <v>#REF!</v>
      </c>
      <c r="AB87" s="12"/>
      <c r="AC87" s="12"/>
      <c r="AE87" s="9" t="e">
        <f t="shared" si="6"/>
        <v>#REF!</v>
      </c>
      <c r="AG87" s="1" t="str">
        <f t="shared" si="32"/>
        <v>32132110004009</v>
      </c>
      <c r="AH87" s="9" t="e">
        <f>IF(AND(#REF!=2017,AE$4=1),-IFERROR(VLOOKUP(AG87,#REF!,9,0),0),IF(AND(#REF!=2017,AE$4=2),-IFERROR(VLOOKUP(AG87,#REF!,9,0),0),IFERROR(VLOOKUP(AG87,#REF!,12,0),0)))</f>
        <v>#REF!</v>
      </c>
    </row>
    <row r="88" spans="1:34" ht="15" customHeight="1" outlineLevel="2">
      <c r="A88" s="7" t="s">
        <v>37</v>
      </c>
      <c r="B88" s="36" t="s">
        <v>38</v>
      </c>
      <c r="C88" s="7" t="s">
        <v>38</v>
      </c>
      <c r="D88" s="7" t="s">
        <v>13</v>
      </c>
      <c r="E88" s="7" t="s">
        <v>16</v>
      </c>
      <c r="F88" s="7" t="s">
        <v>315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40">
        <v>0</v>
      </c>
      <c r="O88" s="8">
        <v>0</v>
      </c>
      <c r="P88" s="8"/>
      <c r="Q88" s="8"/>
      <c r="R88" s="8"/>
      <c r="S88" s="8"/>
      <c r="T88" s="8"/>
      <c r="U88" s="8"/>
      <c r="V88" s="8"/>
      <c r="W88" s="14">
        <f t="shared" si="30"/>
        <v>0</v>
      </c>
      <c r="X88" s="10"/>
      <c r="Y88" s="28" t="e">
        <f t="shared" si="31"/>
        <v>#REF!</v>
      </c>
      <c r="Z88" s="13"/>
      <c r="AA88" s="13" t="e">
        <f t="shared" si="24"/>
        <v>#REF!</v>
      </c>
      <c r="AB88" s="12"/>
      <c r="AC88" s="12"/>
      <c r="AE88" s="9" t="e">
        <f t="shared" si="6"/>
        <v>#REF!</v>
      </c>
      <c r="AG88" s="1" t="str">
        <f t="shared" si="32"/>
        <v>32132110004010</v>
      </c>
      <c r="AH88" s="9" t="e">
        <f>IF(AND(#REF!=2017,AE$4=1),-IFERROR(VLOOKUP(AG88,#REF!,9,0),0),IF(AND(#REF!=2017,AE$4=2),-IFERROR(VLOOKUP(AG88,#REF!,9,0),0),IFERROR(VLOOKUP(AG88,#REF!,12,0),0)))</f>
        <v>#REF!</v>
      </c>
    </row>
    <row r="89" spans="1:34" ht="15" customHeight="1" outlineLevel="2">
      <c r="A89" s="7" t="s">
        <v>37</v>
      </c>
      <c r="B89" s="36" t="s">
        <v>38</v>
      </c>
      <c r="C89" s="7" t="s">
        <v>38</v>
      </c>
      <c r="D89" s="7" t="s">
        <v>13</v>
      </c>
      <c r="E89" s="7" t="s">
        <v>504</v>
      </c>
      <c r="F89" s="7" t="s">
        <v>305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40">
        <v>0</v>
      </c>
      <c r="O89" s="8">
        <v>0</v>
      </c>
      <c r="P89" s="8"/>
      <c r="Q89" s="8"/>
      <c r="R89" s="8"/>
      <c r="S89" s="8"/>
      <c r="T89" s="8"/>
      <c r="U89" s="8"/>
      <c r="V89" s="8"/>
      <c r="W89" s="14">
        <f t="shared" si="30"/>
        <v>0</v>
      </c>
      <c r="X89" s="10"/>
      <c r="Y89" s="28" t="e">
        <f t="shared" si="31"/>
        <v>#REF!</v>
      </c>
      <c r="Z89" s="13"/>
      <c r="AA89" s="13" t="e">
        <f t="shared" si="24"/>
        <v>#REF!</v>
      </c>
      <c r="AB89" s="12">
        <v>1</v>
      </c>
      <c r="AC89" s="12">
        <v>1</v>
      </c>
      <c r="AE89" s="9" t="e">
        <f t="shared" si="6"/>
        <v>#REF!</v>
      </c>
      <c r="AG89" s="1" t="str">
        <f t="shared" si="32"/>
        <v>32132110004014</v>
      </c>
      <c r="AH89" s="9" t="e">
        <f>IF(AND(#REF!=2017,AE$4=1),-IFERROR(VLOOKUP(AG89,#REF!,9,0),0),IF(AND(#REF!=2017,AE$4=2),-IFERROR(VLOOKUP(AG89,#REF!,9,0),0),IFERROR(VLOOKUP(AG89,#REF!,12,0),0)))</f>
        <v>#REF!</v>
      </c>
    </row>
    <row r="90" spans="1:34" ht="15" customHeight="1" outlineLevel="2">
      <c r="A90" s="7" t="s">
        <v>37</v>
      </c>
      <c r="B90" s="36" t="s">
        <v>38</v>
      </c>
      <c r="C90" s="7" t="s">
        <v>38</v>
      </c>
      <c r="D90" s="7" t="s">
        <v>13</v>
      </c>
      <c r="E90" s="7" t="s">
        <v>374</v>
      </c>
      <c r="F90" s="7" t="s">
        <v>361</v>
      </c>
      <c r="G90" s="8">
        <v>0</v>
      </c>
      <c r="H90" s="8">
        <v>0</v>
      </c>
      <c r="I90" s="8">
        <v>0</v>
      </c>
      <c r="J90" s="8">
        <v>0</v>
      </c>
      <c r="K90" s="8">
        <v>674.81</v>
      </c>
      <c r="L90" s="8">
        <v>0</v>
      </c>
      <c r="M90" s="8">
        <v>0</v>
      </c>
      <c r="N90" s="40">
        <v>655.27</v>
      </c>
      <c r="O90" s="8">
        <v>594.75</v>
      </c>
      <c r="P90" s="8"/>
      <c r="Q90" s="8"/>
      <c r="R90" s="8"/>
      <c r="S90" s="8"/>
      <c r="T90" s="8"/>
      <c r="U90" s="8"/>
      <c r="V90" s="8"/>
      <c r="W90" s="14">
        <f t="shared" si="30"/>
        <v>1924.83</v>
      </c>
      <c r="X90" s="10"/>
      <c r="Y90" s="28" t="e">
        <f t="shared" si="31"/>
        <v>#REF!</v>
      </c>
      <c r="Z90" s="13"/>
      <c r="AA90" s="13" t="e">
        <f t="shared" si="24"/>
        <v>#REF!</v>
      </c>
      <c r="AB90" s="12">
        <v>1</v>
      </c>
      <c r="AC90" s="12">
        <v>1</v>
      </c>
      <c r="AE90" s="9" t="e">
        <f t="shared" si="6"/>
        <v>#REF!</v>
      </c>
      <c r="AG90" s="1" t="str">
        <f t="shared" si="32"/>
        <v>32132110004030</v>
      </c>
      <c r="AH90" s="9" t="e">
        <f>IF(AND(#REF!=2017,AE$4=1),-IFERROR(VLOOKUP(AG90,#REF!,9,0),0),IF(AND(#REF!=2017,AE$4=2),-IFERROR(VLOOKUP(AG90,#REF!,9,0),0),IFERROR(VLOOKUP(AG90,#REF!,12,0),0)))</f>
        <v>#REF!</v>
      </c>
    </row>
    <row r="91" spans="1:34" ht="15" customHeight="1" outlineLevel="2">
      <c r="A91" s="7" t="s">
        <v>37</v>
      </c>
      <c r="B91" s="36" t="s">
        <v>38</v>
      </c>
      <c r="C91" s="7" t="s">
        <v>38</v>
      </c>
      <c r="D91" s="7" t="s">
        <v>13</v>
      </c>
      <c r="E91" s="7" t="s">
        <v>389</v>
      </c>
      <c r="F91" s="7" t="s">
        <v>360</v>
      </c>
      <c r="G91" s="8">
        <v>0</v>
      </c>
      <c r="H91" s="8">
        <v>0</v>
      </c>
      <c r="I91" s="8">
        <v>0</v>
      </c>
      <c r="J91" s="8">
        <v>0</v>
      </c>
      <c r="K91" s="8">
        <v>9.36</v>
      </c>
      <c r="L91" s="8">
        <v>0</v>
      </c>
      <c r="M91" s="8">
        <v>0</v>
      </c>
      <c r="N91" s="40">
        <v>3.2700000000000014</v>
      </c>
      <c r="O91" s="8">
        <v>182.09</v>
      </c>
      <c r="P91" s="8"/>
      <c r="Q91" s="8"/>
      <c r="R91" s="8"/>
      <c r="S91" s="8"/>
      <c r="T91" s="8"/>
      <c r="U91" s="8"/>
      <c r="V91" s="8"/>
      <c r="W91" s="14">
        <f t="shared" si="30"/>
        <v>194.72</v>
      </c>
      <c r="X91" s="10"/>
      <c r="Y91" s="28" t="e">
        <f t="shared" si="31"/>
        <v>#REF!</v>
      </c>
      <c r="Z91" s="13"/>
      <c r="AA91" s="13" t="e">
        <f t="shared" si="24"/>
        <v>#REF!</v>
      </c>
      <c r="AB91" s="12">
        <v>1</v>
      </c>
      <c r="AC91" s="12">
        <v>1</v>
      </c>
      <c r="AE91" s="9" t="e">
        <f t="shared" si="6"/>
        <v>#REF!</v>
      </c>
      <c r="AG91" s="1" t="str">
        <f t="shared" si="32"/>
        <v>32132110004033</v>
      </c>
      <c r="AH91" s="9" t="e">
        <f>IF(AND(#REF!=2017,AE$4=1),-IFERROR(VLOOKUP(AG91,#REF!,9,0),0),IF(AND(#REF!=2017,AE$4=2),-IFERROR(VLOOKUP(AG91,#REF!,9,0),0),IFERROR(VLOOKUP(AG91,#REF!,12,0),0)))</f>
        <v>#REF!</v>
      </c>
    </row>
    <row r="92" spans="1:34" ht="15" customHeight="1" outlineLevel="2">
      <c r="A92" s="7" t="s">
        <v>37</v>
      </c>
      <c r="B92" s="36" t="s">
        <v>38</v>
      </c>
      <c r="C92" s="20" t="s">
        <v>38</v>
      </c>
      <c r="D92" s="7" t="s">
        <v>13</v>
      </c>
      <c r="E92" s="7" t="s">
        <v>397</v>
      </c>
      <c r="F92" s="7" t="s">
        <v>35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40">
        <v>0</v>
      </c>
      <c r="O92" s="8">
        <v>0</v>
      </c>
      <c r="P92" s="8"/>
      <c r="Q92" s="8"/>
      <c r="R92" s="8"/>
      <c r="S92" s="8"/>
      <c r="T92" s="8"/>
      <c r="U92" s="8"/>
      <c r="V92" s="8"/>
      <c r="W92" s="14">
        <f t="shared" si="30"/>
        <v>0</v>
      </c>
      <c r="X92" s="10"/>
      <c r="Y92" s="28" t="e">
        <f t="shared" si="31"/>
        <v>#REF!</v>
      </c>
      <c r="Z92" s="13"/>
      <c r="AA92" s="13" t="e">
        <f t="shared" si="24"/>
        <v>#REF!</v>
      </c>
      <c r="AB92" s="12"/>
      <c r="AC92" s="12"/>
      <c r="AE92" s="9" t="e">
        <f t="shared" si="6"/>
        <v>#REF!</v>
      </c>
      <c r="AG92" s="1" t="str">
        <f t="shared" si="32"/>
        <v>32132110004056</v>
      </c>
      <c r="AH92" s="9" t="e">
        <f>IF(AND(#REF!=2017,AE$4=1),-IFERROR(VLOOKUP(AG92,#REF!,9,0),0),IF(AND(#REF!=2017,AE$4=2),-IFERROR(VLOOKUP(AG92,#REF!,9,0),0),IFERROR(VLOOKUP(AG92,#REF!,12,0),0)))</f>
        <v>#REF!</v>
      </c>
    </row>
    <row r="93" spans="1:34" ht="15" customHeight="1" outlineLevel="2">
      <c r="A93" s="7" t="s">
        <v>37</v>
      </c>
      <c r="B93" s="36" t="s">
        <v>38</v>
      </c>
      <c r="C93" s="7">
        <v>321</v>
      </c>
      <c r="D93" s="7" t="s">
        <v>13</v>
      </c>
      <c r="E93" s="7" t="s">
        <v>376</v>
      </c>
      <c r="F93" s="7" t="s">
        <v>247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40">
        <v>0</v>
      </c>
      <c r="O93" s="8">
        <v>0</v>
      </c>
      <c r="P93" s="8"/>
      <c r="Q93" s="8"/>
      <c r="R93" s="8"/>
      <c r="S93" s="8"/>
      <c r="T93" s="8"/>
      <c r="U93" s="8"/>
      <c r="V93" s="8"/>
      <c r="W93" s="14">
        <f t="shared" si="30"/>
        <v>0</v>
      </c>
      <c r="X93" s="10"/>
      <c r="Y93" s="28" t="e">
        <f t="shared" si="31"/>
        <v>#REF!</v>
      </c>
      <c r="Z93" s="13"/>
      <c r="AA93" s="13" t="e">
        <f t="shared" si="24"/>
        <v>#REF!</v>
      </c>
      <c r="AB93" s="12">
        <v>1</v>
      </c>
      <c r="AC93" s="12">
        <v>1</v>
      </c>
      <c r="AE93" s="9" t="e">
        <f t="shared" si="6"/>
        <v>#REF!</v>
      </c>
      <c r="AG93" s="1" t="str">
        <f t="shared" si="32"/>
        <v>32132110004060</v>
      </c>
      <c r="AH93" s="9" t="e">
        <f>IF(AND(#REF!=2017,AE$4=1),-IFERROR(VLOOKUP(AG93,#REF!,9,0),0),IF(AND(#REF!=2017,AE$4=2),-IFERROR(VLOOKUP(AG93,#REF!,9,0),0),IFERROR(VLOOKUP(AG93,#REF!,12,0),0)))</f>
        <v>#REF!</v>
      </c>
    </row>
    <row r="94" spans="1:34" ht="15" customHeight="1" outlineLevel="2">
      <c r="A94" s="7" t="s">
        <v>37</v>
      </c>
      <c r="B94" s="36" t="s">
        <v>38</v>
      </c>
      <c r="C94" s="7">
        <v>321</v>
      </c>
      <c r="D94" s="7" t="s">
        <v>13</v>
      </c>
      <c r="E94" s="7" t="s">
        <v>378</v>
      </c>
      <c r="F94" s="7" t="s">
        <v>312</v>
      </c>
      <c r="G94" s="8">
        <v>0</v>
      </c>
      <c r="H94" s="8">
        <v>0</v>
      </c>
      <c r="I94" s="8">
        <v>0</v>
      </c>
      <c r="J94" s="8">
        <v>32572</v>
      </c>
      <c r="K94" s="8">
        <v>0</v>
      </c>
      <c r="L94" s="8">
        <v>0</v>
      </c>
      <c r="M94" s="8">
        <v>0</v>
      </c>
      <c r="N94" s="40">
        <v>31126</v>
      </c>
      <c r="O94" s="8">
        <v>0</v>
      </c>
      <c r="P94" s="8"/>
      <c r="Q94" s="8"/>
      <c r="R94" s="8"/>
      <c r="S94" s="8"/>
      <c r="T94" s="8"/>
      <c r="U94" s="8"/>
      <c r="V94" s="8"/>
      <c r="W94" s="14">
        <f t="shared" si="30"/>
        <v>63698</v>
      </c>
      <c r="X94" s="10"/>
      <c r="Y94" s="28" t="e">
        <f t="shared" si="31"/>
        <v>#REF!</v>
      </c>
      <c r="Z94" s="13"/>
      <c r="AA94" s="13" t="e">
        <f t="shared" si="24"/>
        <v>#REF!</v>
      </c>
      <c r="AB94" s="12">
        <v>1</v>
      </c>
      <c r="AC94" s="12">
        <v>1</v>
      </c>
      <c r="AE94" s="9" t="e">
        <f t="shared" si="6"/>
        <v>#REF!</v>
      </c>
      <c r="AG94" s="1" t="str">
        <f t="shared" si="32"/>
        <v>32132110004069</v>
      </c>
      <c r="AH94" s="9" t="e">
        <f>IF(AND(#REF!=2017,AE$4=1),-IFERROR(VLOOKUP(AG94,#REF!,9,0),0),IF(AND(#REF!=2017,AE$4=2),-IFERROR(VLOOKUP(AG94,#REF!,9,0),0),IFERROR(VLOOKUP(AG94,#REF!,12,0),0)))</f>
        <v>#REF!</v>
      </c>
    </row>
    <row r="95" spans="1:34" ht="15" customHeight="1" outlineLevel="2">
      <c r="A95" s="7" t="s">
        <v>37</v>
      </c>
      <c r="B95" s="36" t="s">
        <v>38</v>
      </c>
      <c r="C95" s="7" t="s">
        <v>38</v>
      </c>
      <c r="D95" s="7" t="s">
        <v>13</v>
      </c>
      <c r="E95" s="7" t="s">
        <v>494</v>
      </c>
      <c r="F95" s="7" t="s">
        <v>363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40">
        <v>0</v>
      </c>
      <c r="O95" s="8">
        <v>0</v>
      </c>
      <c r="P95" s="8"/>
      <c r="Q95" s="8"/>
      <c r="R95" s="8"/>
      <c r="S95" s="8"/>
      <c r="T95" s="8"/>
      <c r="U95" s="8"/>
      <c r="V95" s="8"/>
      <c r="W95" s="14">
        <f t="shared" si="30"/>
        <v>0</v>
      </c>
      <c r="X95" s="10"/>
      <c r="Y95" s="28" t="e">
        <f t="shared" si="31"/>
        <v>#REF!</v>
      </c>
      <c r="Z95" s="13"/>
      <c r="AA95" s="13" t="e">
        <f t="shared" si="24"/>
        <v>#REF!</v>
      </c>
      <c r="AB95" s="12"/>
      <c r="AC95" s="12"/>
      <c r="AE95" s="9" t="e">
        <f t="shared" si="6"/>
        <v>#REF!</v>
      </c>
      <c r="AG95" s="1" t="str">
        <f t="shared" si="32"/>
        <v>32132110004075</v>
      </c>
      <c r="AH95" s="9" t="e">
        <f>IF(AND(#REF!=2017,AE$4=1),-IFERROR(VLOOKUP(AG95,#REF!,9,0),0),IF(AND(#REF!=2017,AE$4=2),-IFERROR(VLOOKUP(AG95,#REF!,9,0),0),IFERROR(VLOOKUP(AG95,#REF!,12,0),0)))</f>
        <v>#REF!</v>
      </c>
    </row>
    <row r="96" spans="1:34" ht="15" customHeight="1" outlineLevel="2">
      <c r="A96" s="7" t="s">
        <v>37</v>
      </c>
      <c r="B96" s="36" t="s">
        <v>38</v>
      </c>
      <c r="C96" s="7">
        <v>321</v>
      </c>
      <c r="D96" s="7" t="s">
        <v>13</v>
      </c>
      <c r="E96" s="7" t="s">
        <v>489</v>
      </c>
      <c r="F96" s="7" t="s">
        <v>364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40">
        <v>0</v>
      </c>
      <c r="O96" s="8">
        <v>0</v>
      </c>
      <c r="P96" s="8"/>
      <c r="Q96" s="8"/>
      <c r="R96" s="8"/>
      <c r="S96" s="8"/>
      <c r="T96" s="8"/>
      <c r="U96" s="8"/>
      <c r="V96" s="8"/>
      <c r="W96" s="14">
        <f t="shared" si="30"/>
        <v>0</v>
      </c>
      <c r="X96" s="10"/>
      <c r="Y96" s="28" t="e">
        <f t="shared" si="31"/>
        <v>#REF!</v>
      </c>
      <c r="Z96" s="13"/>
      <c r="AA96" s="13" t="e">
        <f t="shared" ref="AA96:AA109" si="33">Y96+Z96</f>
        <v>#REF!</v>
      </c>
      <c r="AB96" s="12"/>
      <c r="AC96" s="12"/>
      <c r="AE96" s="9" t="e">
        <f t="shared" si="6"/>
        <v>#REF!</v>
      </c>
      <c r="AG96" s="1" t="str">
        <f t="shared" si="32"/>
        <v>32132110004076</v>
      </c>
      <c r="AH96" s="9" t="e">
        <f>IF(AND(#REF!=2017,AE$4=1),-IFERROR(VLOOKUP(AG96,#REF!,9,0),0),IF(AND(#REF!=2017,AE$4=2),-IFERROR(VLOOKUP(AG96,#REF!,9,0),0),IFERROR(VLOOKUP(AG96,#REF!,12,0),0)))</f>
        <v>#REF!</v>
      </c>
    </row>
    <row r="97" spans="1:34" ht="15" customHeight="1" outlineLevel="2">
      <c r="A97" s="7" t="s">
        <v>37</v>
      </c>
      <c r="B97" s="36" t="s">
        <v>38</v>
      </c>
      <c r="C97" s="7" t="s">
        <v>38</v>
      </c>
      <c r="D97" s="7" t="s">
        <v>13</v>
      </c>
      <c r="E97" s="7" t="s">
        <v>380</v>
      </c>
      <c r="F97" s="7" t="s">
        <v>17</v>
      </c>
      <c r="G97" s="8">
        <v>0</v>
      </c>
      <c r="H97" s="8">
        <v>0</v>
      </c>
      <c r="I97" s="8">
        <v>0</v>
      </c>
      <c r="J97" s="8">
        <v>2.33</v>
      </c>
      <c r="K97" s="8">
        <v>0</v>
      </c>
      <c r="L97" s="8">
        <v>0</v>
      </c>
      <c r="M97" s="8">
        <v>37.270000000000003</v>
      </c>
      <c r="N97" s="40">
        <v>0</v>
      </c>
      <c r="O97" s="8">
        <v>118.37</v>
      </c>
      <c r="P97" s="8"/>
      <c r="Q97" s="8"/>
      <c r="R97" s="8"/>
      <c r="S97" s="8"/>
      <c r="T97" s="8"/>
      <c r="U97" s="8"/>
      <c r="V97" s="8"/>
      <c r="W97" s="14">
        <f t="shared" si="30"/>
        <v>157.97</v>
      </c>
      <c r="X97" s="10"/>
      <c r="Y97" s="28" t="e">
        <f t="shared" si="31"/>
        <v>#REF!</v>
      </c>
      <c r="Z97" s="13"/>
      <c r="AA97" s="13" t="e">
        <f t="shared" si="33"/>
        <v>#REF!</v>
      </c>
      <c r="AB97" s="12">
        <v>1</v>
      </c>
      <c r="AC97" s="12">
        <v>1</v>
      </c>
      <c r="AE97" s="9" t="e">
        <f t="shared" si="6"/>
        <v>#REF!</v>
      </c>
      <c r="AG97" s="1" t="str">
        <f t="shared" si="32"/>
        <v>32132110004801</v>
      </c>
      <c r="AH97" s="9" t="e">
        <f>IF(AND(#REF!=2017,AE$4=1),-IFERROR(VLOOKUP(AG97,#REF!,9,0),0),IF(AND(#REF!=2017,AE$4=2),-IFERROR(VLOOKUP(AG97,#REF!,9,0),0),IFERROR(VLOOKUP(AG97,#REF!,12,0),0)))</f>
        <v>#REF!</v>
      </c>
    </row>
    <row r="98" spans="1:34" ht="15" customHeight="1" outlineLevel="2">
      <c r="A98" s="7" t="s">
        <v>37</v>
      </c>
      <c r="B98" s="36" t="s">
        <v>38</v>
      </c>
      <c r="C98" s="7" t="s">
        <v>38</v>
      </c>
      <c r="D98" s="7" t="s">
        <v>13</v>
      </c>
      <c r="E98" s="7" t="s">
        <v>381</v>
      </c>
      <c r="F98" s="7" t="s">
        <v>311</v>
      </c>
      <c r="G98" s="8">
        <v>0</v>
      </c>
      <c r="H98" s="8">
        <v>0</v>
      </c>
      <c r="I98" s="8">
        <v>0</v>
      </c>
      <c r="J98" s="8">
        <v>0</v>
      </c>
      <c r="K98" s="8">
        <v>325.37</v>
      </c>
      <c r="L98" s="8">
        <v>0</v>
      </c>
      <c r="M98" s="8">
        <v>0</v>
      </c>
      <c r="N98" s="40">
        <v>0</v>
      </c>
      <c r="O98" s="8">
        <v>325.37</v>
      </c>
      <c r="P98" s="8"/>
      <c r="Q98" s="8"/>
      <c r="R98" s="8"/>
      <c r="S98" s="8"/>
      <c r="T98" s="8"/>
      <c r="U98" s="8"/>
      <c r="V98" s="8"/>
      <c r="W98" s="14">
        <f t="shared" si="30"/>
        <v>650.74</v>
      </c>
      <c r="X98" s="10"/>
      <c r="Y98" s="28" t="e">
        <f t="shared" si="31"/>
        <v>#REF!</v>
      </c>
      <c r="Z98" s="13"/>
      <c r="AA98" s="13" t="e">
        <f t="shared" si="33"/>
        <v>#REF!</v>
      </c>
      <c r="AB98" s="12">
        <v>1</v>
      </c>
      <c r="AC98" s="12">
        <v>1</v>
      </c>
      <c r="AE98" s="9" t="e">
        <f t="shared" si="6"/>
        <v>#REF!</v>
      </c>
      <c r="AG98" s="1" t="str">
        <f t="shared" si="32"/>
        <v>32132110005050</v>
      </c>
      <c r="AH98" s="9" t="e">
        <f>IF(AND(#REF!=2017,AE$4=1),-IFERROR(VLOOKUP(AG98,#REF!,9,0),0),IF(AND(#REF!=2017,AE$4=2),-IFERROR(VLOOKUP(AG98,#REF!,9,0),0),IFERROR(VLOOKUP(AG98,#REF!,12,0),0)))</f>
        <v>#REF!</v>
      </c>
    </row>
    <row r="99" spans="1:34" ht="15" customHeight="1" outlineLevel="2">
      <c r="A99" s="7" t="s">
        <v>37</v>
      </c>
      <c r="B99" s="36" t="s">
        <v>38</v>
      </c>
      <c r="C99" s="7" t="s">
        <v>38</v>
      </c>
      <c r="D99" s="7" t="s">
        <v>13</v>
      </c>
      <c r="E99" s="7" t="s">
        <v>401</v>
      </c>
      <c r="F99" s="7" t="s">
        <v>317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40">
        <v>0</v>
      </c>
      <c r="O99" s="8">
        <v>0</v>
      </c>
      <c r="P99" s="8"/>
      <c r="Q99" s="8"/>
      <c r="R99" s="8"/>
      <c r="S99" s="8"/>
      <c r="T99" s="8"/>
      <c r="U99" s="8"/>
      <c r="V99" s="8"/>
      <c r="W99" s="14">
        <f t="shared" si="30"/>
        <v>0</v>
      </c>
      <c r="X99" s="10"/>
      <c r="Y99" s="28" t="e">
        <f t="shared" si="31"/>
        <v>#REF!</v>
      </c>
      <c r="Z99" s="13"/>
      <c r="AA99" s="13" t="e">
        <f t="shared" si="33"/>
        <v>#REF!</v>
      </c>
      <c r="AB99" s="12">
        <v>1</v>
      </c>
      <c r="AC99" s="12">
        <v>1</v>
      </c>
      <c r="AE99" s="9" t="e">
        <f t="shared" si="6"/>
        <v>#REF!</v>
      </c>
      <c r="AG99" s="1" t="str">
        <f t="shared" si="32"/>
        <v>32132110005054</v>
      </c>
      <c r="AH99" s="9" t="e">
        <f>IF(AND(#REF!=2017,AE$4=1),-IFERROR(VLOOKUP(AG99,#REF!,9,0),0),IF(AND(#REF!=2017,AE$4=2),-IFERROR(VLOOKUP(AG99,#REF!,9,0),0),IFERROR(VLOOKUP(AG99,#REF!,12,0),0)))</f>
        <v>#REF!</v>
      </c>
    </row>
    <row r="100" spans="1:34" ht="15" customHeight="1" outlineLevel="2">
      <c r="A100" s="7" t="s">
        <v>37</v>
      </c>
      <c r="B100" s="36" t="s">
        <v>38</v>
      </c>
      <c r="C100" s="7" t="s">
        <v>38</v>
      </c>
      <c r="D100" s="7" t="s">
        <v>13</v>
      </c>
      <c r="E100" s="7" t="s">
        <v>391</v>
      </c>
      <c r="F100" s="7" t="s">
        <v>306</v>
      </c>
      <c r="G100" s="8">
        <v>0</v>
      </c>
      <c r="H100" s="8">
        <v>0</v>
      </c>
      <c r="I100" s="8">
        <v>0</v>
      </c>
      <c r="J100" s="8">
        <v>978.87</v>
      </c>
      <c r="K100" s="8">
        <v>239.62</v>
      </c>
      <c r="L100" s="8">
        <v>0</v>
      </c>
      <c r="M100" s="8">
        <v>619.15000000000009</v>
      </c>
      <c r="N100" s="40">
        <v>84.809999999999718</v>
      </c>
      <c r="O100" s="8">
        <v>176.98000000000002</v>
      </c>
      <c r="P100" s="8"/>
      <c r="Q100" s="8"/>
      <c r="R100" s="8"/>
      <c r="S100" s="8"/>
      <c r="T100" s="8"/>
      <c r="U100" s="8"/>
      <c r="V100" s="8"/>
      <c r="W100" s="14">
        <f t="shared" si="30"/>
        <v>2099.4299999999998</v>
      </c>
      <c r="X100" s="10"/>
      <c r="Y100" s="28" t="e">
        <f t="shared" si="31"/>
        <v>#REF!</v>
      </c>
      <c r="Z100" s="13"/>
      <c r="AA100" s="13" t="e">
        <f t="shared" si="33"/>
        <v>#REF!</v>
      </c>
      <c r="AB100" s="12">
        <v>1</v>
      </c>
      <c r="AC100" s="12">
        <v>1</v>
      </c>
      <c r="AE100" s="9" t="e">
        <f t="shared" si="6"/>
        <v>#REF!</v>
      </c>
      <c r="AG100" s="1" t="str">
        <f t="shared" si="32"/>
        <v>32132110005537</v>
      </c>
      <c r="AH100" s="9" t="e">
        <f>IF(AND(#REF!=2017,AE$4=1),-IFERROR(VLOOKUP(AG100,#REF!,9,0),0),IF(AND(#REF!=2017,AE$4=2),-IFERROR(VLOOKUP(AG100,#REF!,9,0),0),IFERROR(VLOOKUP(AG100,#REF!,12,0),0)))</f>
        <v>#REF!</v>
      </c>
    </row>
    <row r="101" spans="1:34" ht="15" customHeight="1" outlineLevel="2">
      <c r="A101" s="7" t="s">
        <v>37</v>
      </c>
      <c r="B101" s="36" t="s">
        <v>38</v>
      </c>
      <c r="C101" s="7" t="s">
        <v>38</v>
      </c>
      <c r="D101" s="7" t="s">
        <v>13</v>
      </c>
      <c r="E101" s="7" t="s">
        <v>396</v>
      </c>
      <c r="F101" s="7" t="s">
        <v>245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40">
        <v>0</v>
      </c>
      <c r="O101" s="8">
        <v>0</v>
      </c>
      <c r="P101" s="8"/>
      <c r="Q101" s="8"/>
      <c r="R101" s="8"/>
      <c r="S101" s="8"/>
      <c r="T101" s="8"/>
      <c r="U101" s="8"/>
      <c r="V101" s="8"/>
      <c r="W101" s="14">
        <f t="shared" si="30"/>
        <v>0</v>
      </c>
      <c r="X101" s="10"/>
      <c r="Y101" s="28" t="e">
        <f t="shared" si="31"/>
        <v>#REF!</v>
      </c>
      <c r="Z101" s="13"/>
      <c r="AA101" s="13" t="e">
        <f t="shared" si="33"/>
        <v>#REF!</v>
      </c>
      <c r="AB101" s="12"/>
      <c r="AC101" s="12"/>
      <c r="AE101" s="9" t="e">
        <f t="shared" ref="AE101:AE169" si="34">AA101-W101</f>
        <v>#REF!</v>
      </c>
      <c r="AG101" s="1" t="str">
        <f t="shared" si="32"/>
        <v>32132110005801</v>
      </c>
      <c r="AH101" s="9" t="e">
        <f>IF(AND(#REF!=2017,AE$4=1),-IFERROR(VLOOKUP(AG101,#REF!,9,0),0),IF(AND(#REF!=2017,AE$4=2),-IFERROR(VLOOKUP(AG101,#REF!,9,0),0),IFERROR(VLOOKUP(AG101,#REF!,12,0),0)))</f>
        <v>#REF!</v>
      </c>
    </row>
    <row r="102" spans="1:34" ht="15" customHeight="1" outlineLevel="2">
      <c r="A102" s="7" t="s">
        <v>37</v>
      </c>
      <c r="B102" s="36" t="s">
        <v>38</v>
      </c>
      <c r="C102" s="7" t="s">
        <v>38</v>
      </c>
      <c r="D102" s="7" t="s">
        <v>13</v>
      </c>
      <c r="E102" s="7" t="s">
        <v>506</v>
      </c>
      <c r="F102" s="7" t="s">
        <v>358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40">
        <v>0</v>
      </c>
      <c r="O102" s="8">
        <v>0</v>
      </c>
      <c r="P102" s="8"/>
      <c r="Q102" s="8"/>
      <c r="R102" s="8"/>
      <c r="S102" s="8"/>
      <c r="T102" s="8"/>
      <c r="U102" s="8"/>
      <c r="V102" s="8"/>
      <c r="W102" s="14">
        <f t="shared" si="30"/>
        <v>0</v>
      </c>
      <c r="X102" s="10"/>
      <c r="Y102" s="28" t="e">
        <f t="shared" si="31"/>
        <v>#REF!</v>
      </c>
      <c r="Z102" s="13"/>
      <c r="AA102" s="13" t="e">
        <f t="shared" si="33"/>
        <v>#REF!</v>
      </c>
      <c r="AB102" s="12"/>
      <c r="AC102" s="12"/>
      <c r="AE102" s="9" t="e">
        <f t="shared" si="34"/>
        <v>#REF!</v>
      </c>
      <c r="AG102" s="1" t="str">
        <f t="shared" si="32"/>
        <v>32132110005802</v>
      </c>
      <c r="AH102" s="9" t="e">
        <f>IF(AND(#REF!=2017,AE$4=1),-IFERROR(VLOOKUP(AG102,#REF!,9,0),0),IF(AND(#REF!=2017,AE$4=2),-IFERROR(VLOOKUP(AG102,#REF!,9,0),0),IFERROR(VLOOKUP(AG102,#REF!,12,0),0)))</f>
        <v>#REF!</v>
      </c>
    </row>
    <row r="103" spans="1:34" ht="15" customHeight="1" outlineLevel="2">
      <c r="A103" s="7" t="s">
        <v>37</v>
      </c>
      <c r="B103" s="36" t="s">
        <v>38</v>
      </c>
      <c r="C103" s="7" t="s">
        <v>38</v>
      </c>
      <c r="D103" s="7" t="s">
        <v>13</v>
      </c>
      <c r="E103" s="7" t="s">
        <v>507</v>
      </c>
      <c r="F103" s="7" t="s">
        <v>362</v>
      </c>
      <c r="G103" s="8">
        <v>0</v>
      </c>
      <c r="H103" s="8">
        <v>0</v>
      </c>
      <c r="I103" s="8">
        <v>0</v>
      </c>
      <c r="J103" s="8">
        <v>-982.5</v>
      </c>
      <c r="K103" s="8">
        <v>0</v>
      </c>
      <c r="L103" s="8">
        <v>0</v>
      </c>
      <c r="M103" s="8">
        <v>-982.5</v>
      </c>
      <c r="N103" s="40">
        <v>0</v>
      </c>
      <c r="O103" s="8">
        <v>0</v>
      </c>
      <c r="P103" s="8"/>
      <c r="Q103" s="8"/>
      <c r="R103" s="8"/>
      <c r="S103" s="8"/>
      <c r="T103" s="8"/>
      <c r="U103" s="8"/>
      <c r="V103" s="8"/>
      <c r="W103" s="14">
        <f t="shared" si="30"/>
        <v>-1965</v>
      </c>
      <c r="X103" s="10"/>
      <c r="Y103" s="28" t="e">
        <f t="shared" si="31"/>
        <v>#REF!</v>
      </c>
      <c r="Z103" s="13"/>
      <c r="AA103" s="13" t="e">
        <f t="shared" si="33"/>
        <v>#REF!</v>
      </c>
      <c r="AB103" s="12">
        <v>1</v>
      </c>
      <c r="AC103" s="12">
        <v>1</v>
      </c>
      <c r="AE103" s="9" t="e">
        <f t="shared" si="34"/>
        <v>#REF!</v>
      </c>
      <c r="AG103" s="1" t="str">
        <f t="shared" si="32"/>
        <v>32132110007003</v>
      </c>
      <c r="AH103" s="9" t="e">
        <f>IF(AND(#REF!=2017,AE$4=1),-IFERROR(VLOOKUP(AG103,#REF!,9,0),0),IF(AND(#REF!=2017,AE$4=2),-IFERROR(VLOOKUP(AG103,#REF!,9,0),0),IFERROR(VLOOKUP(AG103,#REF!,12,0),0)))</f>
        <v>#REF!</v>
      </c>
    </row>
    <row r="104" spans="1:34" ht="15" customHeight="1" outlineLevel="1">
      <c r="A104" s="42" t="s">
        <v>592</v>
      </c>
      <c r="B104" s="36"/>
      <c r="C104" s="7"/>
      <c r="D104" s="7"/>
      <c r="E104" s="7"/>
      <c r="F104" s="7"/>
      <c r="G104" s="8">
        <f t="shared" ref="G104:O104" si="35">SUBTOTAL(9,G83:G103)</f>
        <v>0</v>
      </c>
      <c r="H104" s="8">
        <f t="shared" si="35"/>
        <v>0</v>
      </c>
      <c r="I104" s="8">
        <f t="shared" si="35"/>
        <v>0</v>
      </c>
      <c r="J104" s="8">
        <f t="shared" si="35"/>
        <v>67785.460000000006</v>
      </c>
      <c r="K104" s="8">
        <f t="shared" si="35"/>
        <v>10240.049999999999</v>
      </c>
      <c r="L104" s="8">
        <f t="shared" si="35"/>
        <v>0</v>
      </c>
      <c r="M104" s="8">
        <f t="shared" si="35"/>
        <v>22701.070000000003</v>
      </c>
      <c r="N104" s="40">
        <f t="shared" si="35"/>
        <v>38044.400000000001</v>
      </c>
      <c r="O104" s="8">
        <f t="shared" si="35"/>
        <v>3673.8399999999956</v>
      </c>
      <c r="P104" s="8"/>
      <c r="Q104" s="8"/>
      <c r="R104" s="8"/>
      <c r="S104" s="8"/>
      <c r="T104" s="8"/>
      <c r="U104" s="8"/>
      <c r="V104" s="8"/>
      <c r="W104" s="14">
        <f>SUBTOTAL(9,W83:W103)</f>
        <v>142444.81999999998</v>
      </c>
      <c r="X104" s="10"/>
      <c r="Y104" s="28"/>
      <c r="Z104" s="13"/>
      <c r="AA104" s="13"/>
      <c r="AB104" s="12"/>
      <c r="AC104" s="12"/>
      <c r="AE104" s="9"/>
      <c r="AH104" s="9"/>
    </row>
    <row r="105" spans="1:34" ht="15" customHeight="1" outlineLevel="2">
      <c r="A105" s="7" t="s">
        <v>48</v>
      </c>
      <c r="B105" s="36" t="s">
        <v>49</v>
      </c>
      <c r="C105" s="7" t="s">
        <v>49</v>
      </c>
      <c r="D105" s="7" t="s">
        <v>13</v>
      </c>
      <c r="E105" s="7" t="s">
        <v>366</v>
      </c>
      <c r="F105" s="7" t="s">
        <v>307</v>
      </c>
      <c r="G105" s="8">
        <v>0</v>
      </c>
      <c r="H105" s="8">
        <v>0</v>
      </c>
      <c r="I105" s="8">
        <v>0</v>
      </c>
      <c r="J105" s="8">
        <v>32104.6</v>
      </c>
      <c r="K105" s="8">
        <v>11647.150000000001</v>
      </c>
      <c r="L105" s="8">
        <v>0</v>
      </c>
      <c r="M105" s="8">
        <v>23582.720000000001</v>
      </c>
      <c r="N105" s="40">
        <v>8748.39</v>
      </c>
      <c r="O105" s="8">
        <v>900.25</v>
      </c>
      <c r="P105" s="8"/>
      <c r="Q105" s="8"/>
      <c r="R105" s="8"/>
      <c r="S105" s="8"/>
      <c r="T105" s="8"/>
      <c r="U105" s="8"/>
      <c r="V105" s="8"/>
      <c r="W105" s="14">
        <f t="shared" ref="W105:W113" si="36">SUM(G105:V105)</f>
        <v>76983.11</v>
      </c>
      <c r="X105" s="10"/>
      <c r="Y105" s="28" t="e">
        <f t="shared" ref="Y105:Y113" si="37">IF(AE$2="Y",IF(RIGHT(A105,4)="CITY",AH105,0),AH105)</f>
        <v>#REF!</v>
      </c>
      <c r="Z105" s="13"/>
      <c r="AA105" s="13" t="e">
        <f t="shared" si="33"/>
        <v>#REF!</v>
      </c>
      <c r="AB105" s="12">
        <v>1</v>
      </c>
      <c r="AC105" s="12">
        <v>1</v>
      </c>
      <c r="AE105" s="9" t="e">
        <f t="shared" si="34"/>
        <v>#REF!</v>
      </c>
      <c r="AG105" s="1" t="str">
        <f t="shared" ref="AG105:AG113" si="38">B105&amp;C105&amp;D105&amp;E105</f>
        <v>33033010004001</v>
      </c>
      <c r="AH105" s="9" t="e">
        <f>IF(AND(#REF!=2017,AE$4=1),-IFERROR(VLOOKUP(AG105,#REF!,9,0),0),IF(AND(#REF!=2017,AE$4=2),-IFERROR(VLOOKUP(AG105,#REF!,9,0),0),IFERROR(VLOOKUP(AG105,#REF!,12,0),0)))</f>
        <v>#REF!</v>
      </c>
    </row>
    <row r="106" spans="1:34" ht="15" customHeight="1" outlineLevel="2">
      <c r="A106" s="7" t="s">
        <v>48</v>
      </c>
      <c r="B106" s="36" t="s">
        <v>49</v>
      </c>
      <c r="C106" s="7" t="s">
        <v>49</v>
      </c>
      <c r="D106" s="7" t="s">
        <v>13</v>
      </c>
      <c r="E106" s="7" t="s">
        <v>368</v>
      </c>
      <c r="F106" s="7" t="s">
        <v>308</v>
      </c>
      <c r="G106" s="8">
        <v>0</v>
      </c>
      <c r="H106" s="8">
        <v>0</v>
      </c>
      <c r="I106" s="8">
        <v>0</v>
      </c>
      <c r="J106" s="8">
        <v>4106.8</v>
      </c>
      <c r="K106" s="8">
        <v>25.4399999999996</v>
      </c>
      <c r="L106" s="8">
        <v>0</v>
      </c>
      <c r="M106" s="8">
        <v>96.149999999999636</v>
      </c>
      <c r="N106" s="40">
        <v>-7.4399999999995998</v>
      </c>
      <c r="O106" s="8">
        <v>6.5500000000001819</v>
      </c>
      <c r="P106" s="8"/>
      <c r="Q106" s="8"/>
      <c r="R106" s="8"/>
      <c r="S106" s="8"/>
      <c r="T106" s="8"/>
      <c r="U106" s="8"/>
      <c r="V106" s="8"/>
      <c r="W106" s="14">
        <f t="shared" si="36"/>
        <v>4227.5</v>
      </c>
      <c r="X106" s="10"/>
      <c r="Y106" s="28" t="e">
        <f t="shared" si="37"/>
        <v>#REF!</v>
      </c>
      <c r="Z106" s="13"/>
      <c r="AA106" s="13" t="e">
        <f t="shared" si="33"/>
        <v>#REF!</v>
      </c>
      <c r="AB106" s="12">
        <v>1</v>
      </c>
      <c r="AC106" s="12">
        <v>1</v>
      </c>
      <c r="AE106" s="9" t="e">
        <f t="shared" si="34"/>
        <v>#REF!</v>
      </c>
      <c r="AG106" s="1" t="str">
        <f t="shared" si="38"/>
        <v>33033010004006</v>
      </c>
      <c r="AH106" s="9" t="e">
        <f>IF(AND(#REF!=2017,AE$4=1),-IFERROR(VLOOKUP(AG106,#REF!,9,0),0),IF(AND(#REF!=2017,AE$4=2),-IFERROR(VLOOKUP(AG106,#REF!,9,0),0),IFERROR(VLOOKUP(AG106,#REF!,12,0),0)))</f>
        <v>#REF!</v>
      </c>
    </row>
    <row r="107" spans="1:34" ht="15" customHeight="1" outlineLevel="2">
      <c r="A107" s="7" t="s">
        <v>48</v>
      </c>
      <c r="B107" s="36" t="s">
        <v>49</v>
      </c>
      <c r="C107" s="7" t="s">
        <v>49</v>
      </c>
      <c r="D107" s="7" t="s">
        <v>13</v>
      </c>
      <c r="E107" s="7" t="s">
        <v>370</v>
      </c>
      <c r="F107" s="7" t="s">
        <v>309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40">
        <v>0</v>
      </c>
      <c r="O107" s="8">
        <v>1450.65</v>
      </c>
      <c r="P107" s="8"/>
      <c r="Q107" s="8"/>
      <c r="R107" s="8"/>
      <c r="S107" s="8"/>
      <c r="T107" s="8"/>
      <c r="U107" s="8"/>
      <c r="V107" s="8"/>
      <c r="W107" s="14">
        <f t="shared" si="36"/>
        <v>1450.65</v>
      </c>
      <c r="X107" s="10"/>
      <c r="Y107" s="28" t="e">
        <f t="shared" si="37"/>
        <v>#REF!</v>
      </c>
      <c r="Z107" s="13"/>
      <c r="AA107" s="13" t="e">
        <f t="shared" si="33"/>
        <v>#REF!</v>
      </c>
      <c r="AB107" s="12">
        <v>1</v>
      </c>
      <c r="AC107" s="12">
        <v>1</v>
      </c>
      <c r="AE107" s="9" t="e">
        <f t="shared" si="34"/>
        <v>#REF!</v>
      </c>
      <c r="AG107" s="1" t="str">
        <f t="shared" si="38"/>
        <v>33033010004008</v>
      </c>
      <c r="AH107" s="9" t="e">
        <f>IF(AND(#REF!=2017,AE$4=1),-IFERROR(VLOOKUP(AG107,#REF!,9,0),0),IF(AND(#REF!=2017,AE$4=2),-IFERROR(VLOOKUP(AG107,#REF!,9,0),0),IFERROR(VLOOKUP(AG107,#REF!,12,0),0)))</f>
        <v>#REF!</v>
      </c>
    </row>
    <row r="108" spans="1:34" ht="15" customHeight="1" outlineLevel="2">
      <c r="A108" s="7" t="s">
        <v>48</v>
      </c>
      <c r="B108" s="36" t="s">
        <v>49</v>
      </c>
      <c r="C108" s="7" t="s">
        <v>49</v>
      </c>
      <c r="D108" s="7" t="s">
        <v>13</v>
      </c>
      <c r="E108" s="7" t="s">
        <v>372</v>
      </c>
      <c r="F108" s="7" t="s">
        <v>310</v>
      </c>
      <c r="G108" s="8">
        <v>0</v>
      </c>
      <c r="H108" s="8">
        <v>0</v>
      </c>
      <c r="I108" s="8">
        <v>0</v>
      </c>
      <c r="J108" s="8">
        <v>0</v>
      </c>
      <c r="K108" s="8">
        <v>40.14</v>
      </c>
      <c r="L108" s="8">
        <v>0</v>
      </c>
      <c r="M108" s="8">
        <v>0</v>
      </c>
      <c r="N108" s="40">
        <v>28.239999999999995</v>
      </c>
      <c r="O108" s="8">
        <v>62.680000000000007</v>
      </c>
      <c r="P108" s="8"/>
      <c r="Q108" s="8"/>
      <c r="R108" s="8"/>
      <c r="S108" s="8"/>
      <c r="T108" s="8"/>
      <c r="U108" s="8"/>
      <c r="V108" s="8"/>
      <c r="W108" s="14">
        <f t="shared" si="36"/>
        <v>131.06</v>
      </c>
      <c r="X108" s="10"/>
      <c r="Y108" s="28" t="e">
        <f t="shared" si="37"/>
        <v>#REF!</v>
      </c>
      <c r="Z108" s="13"/>
      <c r="AA108" s="13" t="e">
        <f t="shared" si="33"/>
        <v>#REF!</v>
      </c>
      <c r="AB108" s="12">
        <v>1</v>
      </c>
      <c r="AC108" s="12">
        <v>1</v>
      </c>
      <c r="AE108" s="9" t="e">
        <f t="shared" si="34"/>
        <v>#REF!</v>
      </c>
      <c r="AG108" s="1" t="str">
        <f t="shared" si="38"/>
        <v>33033010004009</v>
      </c>
      <c r="AH108" s="9" t="e">
        <f>IF(AND(#REF!=2017,AE$4=1),-IFERROR(VLOOKUP(AG108,#REF!,9,0),0),IF(AND(#REF!=2017,AE$4=2),-IFERROR(VLOOKUP(AG108,#REF!,9,0),0),IFERROR(VLOOKUP(AG108,#REF!,12,0),0)))</f>
        <v>#REF!</v>
      </c>
    </row>
    <row r="109" spans="1:34" ht="15" customHeight="1" outlineLevel="2">
      <c r="A109" s="7" t="s">
        <v>48</v>
      </c>
      <c r="B109" s="36" t="s">
        <v>49</v>
      </c>
      <c r="C109" s="20" t="s">
        <v>49</v>
      </c>
      <c r="D109" s="7" t="s">
        <v>13</v>
      </c>
      <c r="E109" s="7" t="s">
        <v>397</v>
      </c>
      <c r="F109" s="7" t="s">
        <v>35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40">
        <v>0</v>
      </c>
      <c r="O109" s="8">
        <v>0</v>
      </c>
      <c r="P109" s="8"/>
      <c r="Q109" s="8"/>
      <c r="R109" s="8"/>
      <c r="S109" s="8"/>
      <c r="T109" s="8"/>
      <c r="U109" s="8"/>
      <c r="V109" s="8"/>
      <c r="W109" s="14">
        <f t="shared" si="36"/>
        <v>0</v>
      </c>
      <c r="X109" s="10"/>
      <c r="Y109" s="28" t="e">
        <f t="shared" si="37"/>
        <v>#REF!</v>
      </c>
      <c r="Z109" s="13"/>
      <c r="AA109" s="13" t="e">
        <f t="shared" si="33"/>
        <v>#REF!</v>
      </c>
      <c r="AB109" s="12"/>
      <c r="AC109" s="12"/>
      <c r="AE109" s="9" t="e">
        <f t="shared" si="34"/>
        <v>#REF!</v>
      </c>
      <c r="AG109" s="1" t="str">
        <f t="shared" si="38"/>
        <v>33033010004056</v>
      </c>
      <c r="AH109" s="9" t="e">
        <f>IF(AND(#REF!=2017,AE$4=1),-IFERROR(VLOOKUP(AG109,#REF!,9,0),0),IF(AND(#REF!=2017,AE$4=2),-IFERROR(VLOOKUP(AG109,#REF!,9,0),0),IFERROR(VLOOKUP(AG109,#REF!,12,0),0)))</f>
        <v>#REF!</v>
      </c>
    </row>
    <row r="110" spans="1:34" ht="15" customHeight="1" outlineLevel="2">
      <c r="A110" s="7" t="s">
        <v>48</v>
      </c>
      <c r="B110" s="36" t="s">
        <v>49</v>
      </c>
      <c r="C110" s="7" t="s">
        <v>49</v>
      </c>
      <c r="D110" s="7" t="s">
        <v>13</v>
      </c>
      <c r="E110" s="7" t="s">
        <v>403</v>
      </c>
      <c r="F110" s="7" t="s">
        <v>365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40">
        <v>0</v>
      </c>
      <c r="O110" s="8">
        <v>0</v>
      </c>
      <c r="P110" s="8"/>
      <c r="Q110" s="8"/>
      <c r="R110" s="8"/>
      <c r="S110" s="8"/>
      <c r="T110" s="8"/>
      <c r="U110" s="8"/>
      <c r="V110" s="8"/>
      <c r="W110" s="14">
        <f t="shared" si="36"/>
        <v>0</v>
      </c>
      <c r="X110" s="10"/>
      <c r="Y110" s="28" t="e">
        <f t="shared" si="37"/>
        <v>#REF!</v>
      </c>
      <c r="Z110" s="13"/>
      <c r="AA110" s="13" t="e">
        <f t="shared" ref="AA110:AA144" si="39">Y110+Z110</f>
        <v>#REF!</v>
      </c>
      <c r="AB110" s="12">
        <v>1</v>
      </c>
      <c r="AC110" s="12">
        <v>0</v>
      </c>
      <c r="AE110" s="9" t="e">
        <f t="shared" si="34"/>
        <v>#REF!</v>
      </c>
      <c r="AG110" s="1" t="str">
        <f t="shared" si="38"/>
        <v>33033010004058</v>
      </c>
      <c r="AH110" s="9" t="e">
        <f>IF(AND(#REF!=2017,AE$4=1),-IFERROR(VLOOKUP(AG110,#REF!,9,0),0),IF(AND(#REF!=2017,AE$4=2),-IFERROR(VLOOKUP(AG110,#REF!,9,0),0),IFERROR(VLOOKUP(AG110,#REF!,12,0),0)))</f>
        <v>#REF!</v>
      </c>
    </row>
    <row r="111" spans="1:34" ht="15" customHeight="1" outlineLevel="2">
      <c r="A111" s="7" t="s">
        <v>48</v>
      </c>
      <c r="B111" s="36" t="s">
        <v>49</v>
      </c>
      <c r="C111" s="7" t="s">
        <v>49</v>
      </c>
      <c r="D111" s="7" t="s">
        <v>13</v>
      </c>
      <c r="E111" s="7" t="s">
        <v>380</v>
      </c>
      <c r="F111" s="7" t="s">
        <v>17</v>
      </c>
      <c r="G111" s="8">
        <v>0</v>
      </c>
      <c r="H111" s="8">
        <v>0</v>
      </c>
      <c r="I111" s="8">
        <v>0</v>
      </c>
      <c r="J111" s="8">
        <v>1.1399999999999999</v>
      </c>
      <c r="K111" s="8">
        <v>0</v>
      </c>
      <c r="L111" s="8">
        <v>0</v>
      </c>
      <c r="M111" s="8">
        <v>47.86</v>
      </c>
      <c r="N111" s="40">
        <v>0</v>
      </c>
      <c r="O111" s="8">
        <v>116.99000000000001</v>
      </c>
      <c r="P111" s="8"/>
      <c r="Q111" s="8"/>
      <c r="R111" s="8"/>
      <c r="S111" s="8"/>
      <c r="T111" s="8"/>
      <c r="U111" s="8"/>
      <c r="V111" s="8"/>
      <c r="W111" s="14">
        <f t="shared" si="36"/>
        <v>165.99</v>
      </c>
      <c r="X111" s="10"/>
      <c r="Y111" s="28" t="e">
        <f t="shared" si="37"/>
        <v>#REF!</v>
      </c>
      <c r="Z111" s="13"/>
      <c r="AA111" s="13" t="e">
        <f t="shared" si="39"/>
        <v>#REF!</v>
      </c>
      <c r="AB111" s="12">
        <v>1</v>
      </c>
      <c r="AC111" s="12">
        <v>1</v>
      </c>
      <c r="AE111" s="9" t="e">
        <f t="shared" si="34"/>
        <v>#REF!</v>
      </c>
      <c r="AG111" s="1" t="str">
        <f t="shared" si="38"/>
        <v>33033010004801</v>
      </c>
      <c r="AH111" s="9" t="e">
        <f>IF(AND(#REF!=2017,AE$4=1),-IFERROR(VLOOKUP(AG111,#REF!,9,0),0),IF(AND(#REF!=2017,AE$4=2),-IFERROR(VLOOKUP(AG111,#REF!,9,0),0),IFERROR(VLOOKUP(AG111,#REF!,12,0),0)))</f>
        <v>#REF!</v>
      </c>
    </row>
    <row r="112" spans="1:34" ht="15" customHeight="1" outlineLevel="2">
      <c r="A112" s="7" t="s">
        <v>48</v>
      </c>
      <c r="B112" s="36" t="s">
        <v>49</v>
      </c>
      <c r="C112" s="7" t="s">
        <v>49</v>
      </c>
      <c r="D112" s="7" t="s">
        <v>13</v>
      </c>
      <c r="E112" s="7" t="s">
        <v>381</v>
      </c>
      <c r="F112" s="7" t="s">
        <v>311</v>
      </c>
      <c r="G112" s="8">
        <v>0</v>
      </c>
      <c r="H112" s="8">
        <v>0</v>
      </c>
      <c r="I112" s="8">
        <v>0</v>
      </c>
      <c r="J112" s="8">
        <v>0</v>
      </c>
      <c r="K112" s="8">
        <v>326.89</v>
      </c>
      <c r="L112" s="8">
        <v>0</v>
      </c>
      <c r="M112" s="8">
        <v>0</v>
      </c>
      <c r="N112" s="40">
        <v>0</v>
      </c>
      <c r="O112" s="8">
        <v>326.89</v>
      </c>
      <c r="P112" s="8"/>
      <c r="Q112" s="8"/>
      <c r="R112" s="8"/>
      <c r="S112" s="8"/>
      <c r="T112" s="8"/>
      <c r="U112" s="8"/>
      <c r="V112" s="8"/>
      <c r="W112" s="14">
        <f t="shared" si="36"/>
        <v>653.78</v>
      </c>
      <c r="X112" s="10"/>
      <c r="Y112" s="28" t="e">
        <f t="shared" si="37"/>
        <v>#REF!</v>
      </c>
      <c r="Z112" s="13"/>
      <c r="AA112" s="13" t="e">
        <f t="shared" si="39"/>
        <v>#REF!</v>
      </c>
      <c r="AB112" s="12">
        <v>1</v>
      </c>
      <c r="AC112" s="12">
        <v>1</v>
      </c>
      <c r="AE112" s="9" t="e">
        <f t="shared" si="34"/>
        <v>#REF!</v>
      </c>
      <c r="AG112" s="1" t="str">
        <f t="shared" si="38"/>
        <v>33033010005050</v>
      </c>
      <c r="AH112" s="9" t="e">
        <f>IF(AND(#REF!=2017,AE$4=1),-IFERROR(VLOOKUP(AG112,#REF!,9,0),0),IF(AND(#REF!=2017,AE$4=2),-IFERROR(VLOOKUP(AG112,#REF!,9,0),0),IFERROR(VLOOKUP(AG112,#REF!,12,0),0)))</f>
        <v>#REF!</v>
      </c>
    </row>
    <row r="113" spans="1:34" ht="15" customHeight="1" outlineLevel="2">
      <c r="A113" s="7" t="s">
        <v>48</v>
      </c>
      <c r="B113" s="35" t="s">
        <v>49</v>
      </c>
      <c r="C113" s="7" t="s">
        <v>49</v>
      </c>
      <c r="D113" s="7" t="s">
        <v>13</v>
      </c>
      <c r="E113" s="7" t="s">
        <v>391</v>
      </c>
      <c r="F113" s="7" t="s">
        <v>306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40">
        <v>0</v>
      </c>
      <c r="O113" s="8">
        <v>0</v>
      </c>
      <c r="P113" s="8"/>
      <c r="Q113" s="8"/>
      <c r="R113" s="8"/>
      <c r="S113" s="8"/>
      <c r="T113" s="8"/>
      <c r="U113" s="8"/>
      <c r="V113" s="8"/>
      <c r="W113" s="14">
        <f t="shared" si="36"/>
        <v>0</v>
      </c>
      <c r="X113" s="10"/>
      <c r="Y113" s="28" t="e">
        <f t="shared" si="37"/>
        <v>#REF!</v>
      </c>
      <c r="Z113" s="13"/>
      <c r="AA113" s="13" t="e">
        <f t="shared" si="39"/>
        <v>#REF!</v>
      </c>
      <c r="AB113" s="12">
        <v>1</v>
      </c>
      <c r="AC113" s="12">
        <v>1</v>
      </c>
      <c r="AE113" s="9" t="e">
        <f t="shared" si="34"/>
        <v>#REF!</v>
      </c>
      <c r="AG113" s="1" t="str">
        <f t="shared" si="38"/>
        <v>33033010005537</v>
      </c>
      <c r="AH113" s="9" t="e">
        <f>IF(AND(#REF!=2017,AE$4=1),-IFERROR(VLOOKUP(AG113,#REF!,9,0),0),IF(AND(#REF!=2017,AE$4=2),-IFERROR(VLOOKUP(AG113,#REF!,9,0),0),IFERROR(VLOOKUP(AG113,#REF!,12,0),0)))</f>
        <v>#REF!</v>
      </c>
    </row>
    <row r="114" spans="1:34" ht="15" customHeight="1" outlineLevel="1">
      <c r="A114" s="42" t="s">
        <v>593</v>
      </c>
      <c r="B114" s="35"/>
      <c r="C114" s="7"/>
      <c r="D114" s="7"/>
      <c r="E114" s="7"/>
      <c r="F114" s="7"/>
      <c r="G114" s="8">
        <f t="shared" ref="G114:O114" si="40">SUBTOTAL(9,G105:G113)</f>
        <v>0</v>
      </c>
      <c r="H114" s="8">
        <f t="shared" si="40"/>
        <v>0</v>
      </c>
      <c r="I114" s="8">
        <f t="shared" si="40"/>
        <v>0</v>
      </c>
      <c r="J114" s="8">
        <f t="shared" si="40"/>
        <v>36212.54</v>
      </c>
      <c r="K114" s="8">
        <f t="shared" si="40"/>
        <v>12039.619999999999</v>
      </c>
      <c r="L114" s="8">
        <f t="shared" si="40"/>
        <v>0</v>
      </c>
      <c r="M114" s="8">
        <f t="shared" si="40"/>
        <v>23726.730000000003</v>
      </c>
      <c r="N114" s="40">
        <f t="shared" si="40"/>
        <v>8769.19</v>
      </c>
      <c r="O114" s="8">
        <f t="shared" si="40"/>
        <v>2864.0099999999998</v>
      </c>
      <c r="P114" s="8"/>
      <c r="Q114" s="8"/>
      <c r="R114" s="8"/>
      <c r="S114" s="8"/>
      <c r="T114" s="8"/>
      <c r="U114" s="8"/>
      <c r="V114" s="8"/>
      <c r="W114" s="14">
        <f>SUBTOTAL(9,W105:W113)</f>
        <v>83612.09</v>
      </c>
      <c r="X114" s="10"/>
      <c r="Y114" s="28"/>
      <c r="Z114" s="13"/>
      <c r="AA114" s="13"/>
      <c r="AB114" s="12"/>
      <c r="AC114" s="12"/>
      <c r="AE114" s="9"/>
      <c r="AH114" s="9"/>
    </row>
    <row r="115" spans="1:34" ht="15" customHeight="1" outlineLevel="2">
      <c r="A115" s="7" t="s">
        <v>52</v>
      </c>
      <c r="B115" s="36" t="s">
        <v>53</v>
      </c>
      <c r="C115" s="7" t="s">
        <v>53</v>
      </c>
      <c r="D115" s="7" t="s">
        <v>13</v>
      </c>
      <c r="E115" s="7" t="s">
        <v>366</v>
      </c>
      <c r="F115" s="7" t="s">
        <v>307</v>
      </c>
      <c r="G115" s="8">
        <v>0</v>
      </c>
      <c r="H115" s="8">
        <v>0</v>
      </c>
      <c r="I115" s="8">
        <v>0</v>
      </c>
      <c r="J115" s="8">
        <v>40351.65</v>
      </c>
      <c r="K115" s="8">
        <v>10155.739999999998</v>
      </c>
      <c r="L115" s="8">
        <v>0</v>
      </c>
      <c r="M115" s="8">
        <v>29640.67</v>
      </c>
      <c r="N115" s="40">
        <v>6612.1000000000058</v>
      </c>
      <c r="O115" s="8">
        <v>1082.4799999999959</v>
      </c>
      <c r="P115" s="8"/>
      <c r="Q115" s="8"/>
      <c r="R115" s="8"/>
      <c r="S115" s="8"/>
      <c r="T115" s="8"/>
      <c r="U115" s="8"/>
      <c r="V115" s="8"/>
      <c r="W115" s="14">
        <f t="shared" ref="W115:W126" si="41">SUM(G115:V115)</f>
        <v>87842.64</v>
      </c>
      <c r="X115" s="10"/>
      <c r="Y115" s="28" t="e">
        <f t="shared" ref="Y115:Y126" si="42">IF(AE$2="Y",IF(RIGHT(A115,4)="CITY",AH115,0),AH115)</f>
        <v>#REF!</v>
      </c>
      <c r="Z115" s="13"/>
      <c r="AA115" s="13" t="e">
        <f t="shared" si="39"/>
        <v>#REF!</v>
      </c>
      <c r="AB115" s="12">
        <v>1</v>
      </c>
      <c r="AC115" s="12">
        <v>1</v>
      </c>
      <c r="AE115" s="9" t="e">
        <f t="shared" si="34"/>
        <v>#REF!</v>
      </c>
      <c r="AG115" s="1" t="str">
        <f t="shared" ref="AG115:AG126" si="43">B115&amp;C115&amp;D115&amp;E115</f>
        <v>33333310004001</v>
      </c>
      <c r="AH115" s="9" t="e">
        <f>IF(AND(#REF!=2017,AE$4=1),-IFERROR(VLOOKUP(AG115,#REF!,9,0),0),IF(AND(#REF!=2017,AE$4=2),-IFERROR(VLOOKUP(AG115,#REF!,9,0),0),IFERROR(VLOOKUP(AG115,#REF!,12,0),0)))</f>
        <v>#REF!</v>
      </c>
    </row>
    <row r="116" spans="1:34" ht="15" customHeight="1" outlineLevel="2">
      <c r="A116" s="7" t="s">
        <v>52</v>
      </c>
      <c r="B116" s="36" t="s">
        <v>53</v>
      </c>
      <c r="C116" s="7" t="s">
        <v>53</v>
      </c>
      <c r="D116" s="7" t="s">
        <v>13</v>
      </c>
      <c r="E116" s="7" t="s">
        <v>368</v>
      </c>
      <c r="F116" s="7" t="s">
        <v>308</v>
      </c>
      <c r="G116" s="8">
        <v>0</v>
      </c>
      <c r="H116" s="8">
        <v>0</v>
      </c>
      <c r="I116" s="8">
        <v>0</v>
      </c>
      <c r="J116" s="8">
        <v>5161.76</v>
      </c>
      <c r="K116" s="8">
        <v>31.979999999999563</v>
      </c>
      <c r="L116" s="8">
        <v>0</v>
      </c>
      <c r="M116" s="8">
        <v>120.85000000000036</v>
      </c>
      <c r="N116" s="40">
        <v>-9.3600000000005821</v>
      </c>
      <c r="O116" s="8">
        <v>8.2400000000006912</v>
      </c>
      <c r="P116" s="8"/>
      <c r="Q116" s="8"/>
      <c r="R116" s="8"/>
      <c r="S116" s="8"/>
      <c r="T116" s="8"/>
      <c r="U116" s="8"/>
      <c r="V116" s="8"/>
      <c r="W116" s="14">
        <f t="shared" si="41"/>
        <v>5313.47</v>
      </c>
      <c r="X116" s="10"/>
      <c r="Y116" s="28" t="e">
        <f t="shared" si="42"/>
        <v>#REF!</v>
      </c>
      <c r="Z116" s="13"/>
      <c r="AA116" s="13" t="e">
        <f t="shared" si="39"/>
        <v>#REF!</v>
      </c>
      <c r="AB116" s="12">
        <v>1</v>
      </c>
      <c r="AC116" s="12">
        <v>1</v>
      </c>
      <c r="AE116" s="9" t="e">
        <f t="shared" si="34"/>
        <v>#REF!</v>
      </c>
      <c r="AG116" s="1" t="str">
        <f t="shared" si="43"/>
        <v>33333310004006</v>
      </c>
      <c r="AH116" s="9" t="e">
        <f>IF(AND(#REF!=2017,AE$4=1),-IFERROR(VLOOKUP(AG116,#REF!,9,0),0),IF(AND(#REF!=2017,AE$4=2),-IFERROR(VLOOKUP(AG116,#REF!,9,0),0),IFERROR(VLOOKUP(AG116,#REF!,12,0),0)))</f>
        <v>#REF!</v>
      </c>
    </row>
    <row r="117" spans="1:34" ht="15" customHeight="1" outlineLevel="2">
      <c r="A117" s="7" t="s">
        <v>52</v>
      </c>
      <c r="B117" s="36" t="s">
        <v>53</v>
      </c>
      <c r="C117" s="7" t="s">
        <v>53</v>
      </c>
      <c r="D117" s="7" t="s">
        <v>13</v>
      </c>
      <c r="E117" s="7" t="s">
        <v>370</v>
      </c>
      <c r="F117" s="7" t="s">
        <v>309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40">
        <v>0</v>
      </c>
      <c r="O117" s="8">
        <v>1877.3</v>
      </c>
      <c r="P117" s="8"/>
      <c r="Q117" s="8"/>
      <c r="R117" s="8"/>
      <c r="S117" s="8"/>
      <c r="T117" s="8"/>
      <c r="U117" s="8"/>
      <c r="V117" s="8"/>
      <c r="W117" s="14">
        <f t="shared" si="41"/>
        <v>1877.3</v>
      </c>
      <c r="X117" s="10"/>
      <c r="Y117" s="28" t="e">
        <f t="shared" si="42"/>
        <v>#REF!</v>
      </c>
      <c r="Z117" s="13"/>
      <c r="AA117" s="13" t="e">
        <f t="shared" si="39"/>
        <v>#REF!</v>
      </c>
      <c r="AB117" s="12">
        <v>1</v>
      </c>
      <c r="AC117" s="12">
        <v>1</v>
      </c>
      <c r="AE117" s="9" t="e">
        <f t="shared" si="34"/>
        <v>#REF!</v>
      </c>
      <c r="AG117" s="1" t="str">
        <f t="shared" si="43"/>
        <v>33333310004008</v>
      </c>
      <c r="AH117" s="9" t="e">
        <f>IF(AND(#REF!=2017,AE$4=1),-IFERROR(VLOOKUP(AG117,#REF!,9,0),0),IF(AND(#REF!=2017,AE$4=2),-IFERROR(VLOOKUP(AG117,#REF!,9,0),0),IFERROR(VLOOKUP(AG117,#REF!,12,0),0)))</f>
        <v>#REF!</v>
      </c>
    </row>
    <row r="118" spans="1:34" ht="15" customHeight="1" outlineLevel="2">
      <c r="A118" s="7" t="s">
        <v>52</v>
      </c>
      <c r="B118" s="36" t="s">
        <v>53</v>
      </c>
      <c r="C118" s="7" t="s">
        <v>53</v>
      </c>
      <c r="D118" s="7" t="s">
        <v>13</v>
      </c>
      <c r="E118" s="7" t="s">
        <v>372</v>
      </c>
      <c r="F118" s="7" t="s">
        <v>310</v>
      </c>
      <c r="G118" s="8">
        <v>0</v>
      </c>
      <c r="H118" s="8">
        <v>0</v>
      </c>
      <c r="I118" s="8">
        <v>0</v>
      </c>
      <c r="J118" s="8">
        <v>0</v>
      </c>
      <c r="K118" s="8">
        <v>51.94</v>
      </c>
      <c r="L118" s="8">
        <v>0</v>
      </c>
      <c r="M118" s="8">
        <v>0</v>
      </c>
      <c r="N118" s="40">
        <v>36.539999999999992</v>
      </c>
      <c r="O118" s="8">
        <v>81.12</v>
      </c>
      <c r="P118" s="8"/>
      <c r="Q118" s="8"/>
      <c r="R118" s="8"/>
      <c r="S118" s="8"/>
      <c r="T118" s="8"/>
      <c r="U118" s="8"/>
      <c r="V118" s="8"/>
      <c r="W118" s="14">
        <f t="shared" si="41"/>
        <v>169.6</v>
      </c>
      <c r="X118" s="10"/>
      <c r="Y118" s="28" t="e">
        <f t="shared" si="42"/>
        <v>#REF!</v>
      </c>
      <c r="Z118" s="13"/>
      <c r="AA118" s="13" t="e">
        <f t="shared" si="39"/>
        <v>#REF!</v>
      </c>
      <c r="AB118" s="12">
        <v>1</v>
      </c>
      <c r="AC118" s="12">
        <v>1</v>
      </c>
      <c r="AE118" s="9" t="e">
        <f t="shared" si="34"/>
        <v>#REF!</v>
      </c>
      <c r="AG118" s="1" t="str">
        <f t="shared" si="43"/>
        <v>33333310004009</v>
      </c>
      <c r="AH118" s="9" t="e">
        <f>IF(AND(#REF!=2017,AE$4=1),-IFERROR(VLOOKUP(AG118,#REF!,9,0),0),IF(AND(#REF!=2017,AE$4=2),-IFERROR(VLOOKUP(AG118,#REF!,9,0),0),IFERROR(VLOOKUP(AG118,#REF!,12,0),0)))</f>
        <v>#REF!</v>
      </c>
    </row>
    <row r="119" spans="1:34" ht="15" customHeight="1" outlineLevel="2">
      <c r="A119" s="7" t="s">
        <v>52</v>
      </c>
      <c r="B119" s="36" t="s">
        <v>53</v>
      </c>
      <c r="C119" s="7" t="s">
        <v>53</v>
      </c>
      <c r="D119" s="7" t="s">
        <v>13</v>
      </c>
      <c r="E119" s="7" t="s">
        <v>374</v>
      </c>
      <c r="F119" s="7" t="s">
        <v>361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40">
        <v>0</v>
      </c>
      <c r="O119" s="8">
        <v>0</v>
      </c>
      <c r="P119" s="8"/>
      <c r="Q119" s="8"/>
      <c r="R119" s="8"/>
      <c r="S119" s="8"/>
      <c r="T119" s="8"/>
      <c r="U119" s="8"/>
      <c r="V119" s="8"/>
      <c r="W119" s="14">
        <f t="shared" si="41"/>
        <v>0</v>
      </c>
      <c r="X119" s="10"/>
      <c r="Y119" s="28" t="e">
        <f t="shared" si="42"/>
        <v>#REF!</v>
      </c>
      <c r="Z119" s="13"/>
      <c r="AA119" s="13" t="e">
        <f t="shared" si="39"/>
        <v>#REF!</v>
      </c>
      <c r="AB119" s="12">
        <v>1</v>
      </c>
      <c r="AC119" s="12">
        <v>1</v>
      </c>
      <c r="AE119" s="9" t="e">
        <f t="shared" si="34"/>
        <v>#REF!</v>
      </c>
      <c r="AG119" s="1" t="str">
        <f t="shared" si="43"/>
        <v>33333310004030</v>
      </c>
      <c r="AH119" s="9" t="e">
        <f>IF(AND(#REF!=2017,AE$4=1),-IFERROR(VLOOKUP(AG119,#REF!,9,0),0),IF(AND(#REF!=2017,AE$4=2),-IFERROR(VLOOKUP(AG119,#REF!,9,0),0),IFERROR(VLOOKUP(AG119,#REF!,12,0),0)))</f>
        <v>#REF!</v>
      </c>
    </row>
    <row r="120" spans="1:34" ht="15" customHeight="1" outlineLevel="2">
      <c r="A120" s="7" t="s">
        <v>52</v>
      </c>
      <c r="B120" s="36" t="s">
        <v>53</v>
      </c>
      <c r="C120" s="7" t="s">
        <v>53</v>
      </c>
      <c r="D120" s="7" t="s">
        <v>13</v>
      </c>
      <c r="E120" s="7" t="s">
        <v>389</v>
      </c>
      <c r="F120" s="7" t="s">
        <v>360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40">
        <v>0</v>
      </c>
      <c r="O120" s="8">
        <v>0</v>
      </c>
      <c r="P120" s="8"/>
      <c r="Q120" s="8"/>
      <c r="R120" s="8"/>
      <c r="S120" s="8"/>
      <c r="T120" s="8"/>
      <c r="U120" s="8"/>
      <c r="V120" s="8"/>
      <c r="W120" s="14">
        <f t="shared" si="41"/>
        <v>0</v>
      </c>
      <c r="X120" s="10"/>
      <c r="Y120" s="28" t="e">
        <f t="shared" si="42"/>
        <v>#REF!</v>
      </c>
      <c r="Z120" s="13"/>
      <c r="AA120" s="13" t="e">
        <f t="shared" si="39"/>
        <v>#REF!</v>
      </c>
      <c r="AB120" s="12">
        <v>1</v>
      </c>
      <c r="AC120" s="12">
        <v>1</v>
      </c>
      <c r="AE120" s="9" t="e">
        <f t="shared" si="34"/>
        <v>#REF!</v>
      </c>
      <c r="AG120" s="1" t="str">
        <f t="shared" si="43"/>
        <v>33333310004033</v>
      </c>
      <c r="AH120" s="9" t="e">
        <f>IF(AND(#REF!=2017,AE$4=1),-IFERROR(VLOOKUP(AG120,#REF!,9,0),0),IF(AND(#REF!=2017,AE$4=2),-IFERROR(VLOOKUP(AG120,#REF!,9,0),0),IFERROR(VLOOKUP(AG120,#REF!,12,0),0)))</f>
        <v>#REF!</v>
      </c>
    </row>
    <row r="121" spans="1:34" ht="15" customHeight="1" outlineLevel="2">
      <c r="A121" s="7" t="s">
        <v>52</v>
      </c>
      <c r="B121" s="36" t="s">
        <v>53</v>
      </c>
      <c r="C121" s="7" t="s">
        <v>53</v>
      </c>
      <c r="D121" s="7" t="s">
        <v>13</v>
      </c>
      <c r="E121" s="7" t="s">
        <v>393</v>
      </c>
      <c r="F121" s="7" t="s">
        <v>25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40">
        <v>0</v>
      </c>
      <c r="O121" s="8">
        <v>0</v>
      </c>
      <c r="P121" s="8"/>
      <c r="Q121" s="8"/>
      <c r="R121" s="8"/>
      <c r="S121" s="8"/>
      <c r="T121" s="8"/>
      <c r="U121" s="8"/>
      <c r="V121" s="8"/>
      <c r="W121" s="14">
        <f t="shared" si="41"/>
        <v>0</v>
      </c>
      <c r="X121" s="10"/>
      <c r="Y121" s="28" t="e">
        <f t="shared" si="42"/>
        <v>#REF!</v>
      </c>
      <c r="Z121" s="13"/>
      <c r="AA121" s="13" t="e">
        <f t="shared" si="39"/>
        <v>#REF!</v>
      </c>
      <c r="AB121" s="12">
        <v>1</v>
      </c>
      <c r="AC121" s="12">
        <v>1</v>
      </c>
      <c r="AE121" s="9" t="e">
        <f t="shared" si="34"/>
        <v>#REF!</v>
      </c>
      <c r="AG121" s="1" t="str">
        <f t="shared" si="43"/>
        <v>33333310004052</v>
      </c>
      <c r="AH121" s="9" t="e">
        <f>IF(AND(#REF!=2017,AE$4=1),-IFERROR(VLOOKUP(AG121,#REF!,9,0),0),IF(AND(#REF!=2017,AE$4=2),-IFERROR(VLOOKUP(AG121,#REF!,9,0),0),IFERROR(VLOOKUP(AG121,#REF!,12,0),0)))</f>
        <v>#REF!</v>
      </c>
    </row>
    <row r="122" spans="1:34" ht="15" customHeight="1" outlineLevel="2">
      <c r="A122" s="7" t="s">
        <v>52</v>
      </c>
      <c r="B122" s="36" t="s">
        <v>53</v>
      </c>
      <c r="C122" s="7" t="s">
        <v>53</v>
      </c>
      <c r="D122" s="7" t="s">
        <v>13</v>
      </c>
      <c r="E122" s="7" t="s">
        <v>397</v>
      </c>
      <c r="F122" s="7" t="s">
        <v>35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40">
        <v>0</v>
      </c>
      <c r="O122" s="8">
        <v>0</v>
      </c>
      <c r="P122" s="8"/>
      <c r="Q122" s="8"/>
      <c r="R122" s="8"/>
      <c r="S122" s="8"/>
      <c r="T122" s="8"/>
      <c r="U122" s="8"/>
      <c r="V122" s="8"/>
      <c r="W122" s="14">
        <f t="shared" si="41"/>
        <v>0</v>
      </c>
      <c r="X122" s="10"/>
      <c r="Y122" s="28" t="e">
        <f t="shared" si="42"/>
        <v>#REF!</v>
      </c>
      <c r="Z122" s="13"/>
      <c r="AA122" s="13" t="e">
        <f t="shared" si="39"/>
        <v>#REF!</v>
      </c>
      <c r="AB122" s="12">
        <v>1</v>
      </c>
      <c r="AC122" s="12">
        <v>1</v>
      </c>
      <c r="AE122" s="9" t="e">
        <f t="shared" si="34"/>
        <v>#REF!</v>
      </c>
      <c r="AG122" s="1" t="str">
        <f t="shared" si="43"/>
        <v>33333310004056</v>
      </c>
      <c r="AH122" s="9" t="e">
        <f>IF(AND(#REF!=2017,AE$4=1),-IFERROR(VLOOKUP(AG122,#REF!,9,0),0),IF(AND(#REF!=2017,AE$4=2),-IFERROR(VLOOKUP(AG122,#REF!,9,0),0),IFERROR(VLOOKUP(AG122,#REF!,12,0),0)))</f>
        <v>#REF!</v>
      </c>
    </row>
    <row r="123" spans="1:34" ht="15" customHeight="1" outlineLevel="2">
      <c r="A123" s="7" t="s">
        <v>52</v>
      </c>
      <c r="B123" s="36" t="s">
        <v>53</v>
      </c>
      <c r="C123" s="7" t="s">
        <v>53</v>
      </c>
      <c r="D123" s="7" t="s">
        <v>13</v>
      </c>
      <c r="E123" s="7" t="s">
        <v>403</v>
      </c>
      <c r="F123" s="7" t="s">
        <v>365</v>
      </c>
      <c r="G123" s="8">
        <v>0</v>
      </c>
      <c r="H123" s="8">
        <v>0</v>
      </c>
      <c r="I123" s="8">
        <v>0</v>
      </c>
      <c r="J123" s="8">
        <v>-2394</v>
      </c>
      <c r="K123" s="8">
        <v>0</v>
      </c>
      <c r="L123" s="8">
        <v>0</v>
      </c>
      <c r="M123" s="8">
        <v>-4947.6000000000004</v>
      </c>
      <c r="N123" s="40">
        <v>0</v>
      </c>
      <c r="O123" s="8">
        <v>7581</v>
      </c>
      <c r="P123" s="8"/>
      <c r="Q123" s="8"/>
      <c r="R123" s="8"/>
      <c r="S123" s="8"/>
      <c r="T123" s="8"/>
      <c r="U123" s="8"/>
      <c r="V123" s="8"/>
      <c r="W123" s="14">
        <f t="shared" si="41"/>
        <v>239.39999999999964</v>
      </c>
      <c r="X123" s="10"/>
      <c r="Y123" s="28" t="e">
        <f t="shared" si="42"/>
        <v>#REF!</v>
      </c>
      <c r="Z123" s="13"/>
      <c r="AA123" s="13" t="e">
        <f t="shared" si="39"/>
        <v>#REF!</v>
      </c>
      <c r="AB123" s="12">
        <v>1</v>
      </c>
      <c r="AC123" s="12">
        <v>0</v>
      </c>
      <c r="AE123" s="9" t="e">
        <f t="shared" si="34"/>
        <v>#REF!</v>
      </c>
      <c r="AG123" s="1" t="str">
        <f t="shared" si="43"/>
        <v>33333310004058</v>
      </c>
      <c r="AH123" s="9" t="e">
        <f>IF(AND(#REF!=2017,AE$4=1),-IFERROR(VLOOKUP(AG123,#REF!,9,0),0),IF(AND(#REF!=2017,AE$4=2),-IFERROR(VLOOKUP(AG123,#REF!,9,0),0),IFERROR(VLOOKUP(AG123,#REF!,12,0),0)))</f>
        <v>#REF!</v>
      </c>
    </row>
    <row r="124" spans="1:34" ht="15" customHeight="1" outlineLevel="2">
      <c r="A124" s="7" t="s">
        <v>52</v>
      </c>
      <c r="B124" s="36" t="s">
        <v>53</v>
      </c>
      <c r="C124" s="7" t="s">
        <v>53</v>
      </c>
      <c r="D124" s="7" t="s">
        <v>13</v>
      </c>
      <c r="E124" s="7" t="s">
        <v>380</v>
      </c>
      <c r="F124" s="7" t="s">
        <v>17</v>
      </c>
      <c r="G124" s="8">
        <v>0</v>
      </c>
      <c r="H124" s="8">
        <v>0</v>
      </c>
      <c r="I124" s="8">
        <v>0</v>
      </c>
      <c r="J124" s="8">
        <v>2.15</v>
      </c>
      <c r="K124" s="8">
        <v>0</v>
      </c>
      <c r="L124" s="8">
        <v>0</v>
      </c>
      <c r="M124" s="8">
        <v>29.610000000000003</v>
      </c>
      <c r="N124" s="40">
        <v>0</v>
      </c>
      <c r="O124" s="8">
        <v>120.92</v>
      </c>
      <c r="P124" s="8"/>
      <c r="Q124" s="8"/>
      <c r="R124" s="8"/>
      <c r="S124" s="8"/>
      <c r="T124" s="8"/>
      <c r="U124" s="8"/>
      <c r="V124" s="8"/>
      <c r="W124" s="14">
        <f t="shared" si="41"/>
        <v>152.68</v>
      </c>
      <c r="X124" s="10"/>
      <c r="Y124" s="28" t="e">
        <f t="shared" si="42"/>
        <v>#REF!</v>
      </c>
      <c r="Z124" s="13"/>
      <c r="AA124" s="13" t="e">
        <f t="shared" si="39"/>
        <v>#REF!</v>
      </c>
      <c r="AB124" s="12">
        <v>1</v>
      </c>
      <c r="AC124" s="12">
        <v>1</v>
      </c>
      <c r="AE124" s="9" t="e">
        <f t="shared" si="34"/>
        <v>#REF!</v>
      </c>
      <c r="AG124" s="1" t="str">
        <f t="shared" si="43"/>
        <v>33333310004801</v>
      </c>
      <c r="AH124" s="9" t="e">
        <f>IF(AND(#REF!=2017,AE$4=1),-IFERROR(VLOOKUP(AG124,#REF!,9,0),0),IF(AND(#REF!=2017,AE$4=2),-IFERROR(VLOOKUP(AG124,#REF!,9,0),0),IFERROR(VLOOKUP(AG124,#REF!,12,0),0)))</f>
        <v>#REF!</v>
      </c>
    </row>
    <row r="125" spans="1:34" ht="15" customHeight="1" outlineLevel="2">
      <c r="A125" s="7" t="s">
        <v>52</v>
      </c>
      <c r="B125" s="36" t="s">
        <v>53</v>
      </c>
      <c r="C125" s="7" t="s">
        <v>53</v>
      </c>
      <c r="D125" s="7" t="s">
        <v>13</v>
      </c>
      <c r="E125" s="7" t="s">
        <v>398</v>
      </c>
      <c r="F125" s="7" t="s">
        <v>316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40">
        <v>0</v>
      </c>
      <c r="O125" s="8">
        <v>0</v>
      </c>
      <c r="P125" s="8"/>
      <c r="Q125" s="8"/>
      <c r="R125" s="8"/>
      <c r="S125" s="8"/>
      <c r="T125" s="8"/>
      <c r="U125" s="8"/>
      <c r="V125" s="8"/>
      <c r="W125" s="14">
        <f t="shared" si="41"/>
        <v>0</v>
      </c>
      <c r="X125" s="10"/>
      <c r="Y125" s="28" t="e">
        <f t="shared" si="42"/>
        <v>#REF!</v>
      </c>
      <c r="Z125" s="13"/>
      <c r="AA125" s="13" t="e">
        <f t="shared" si="39"/>
        <v>#REF!</v>
      </c>
      <c r="AB125" s="12">
        <v>1</v>
      </c>
      <c r="AC125" s="12">
        <v>1</v>
      </c>
      <c r="AE125" s="9" t="e">
        <f t="shared" si="34"/>
        <v>#REF!</v>
      </c>
      <c r="AG125" s="1" t="str">
        <f t="shared" si="43"/>
        <v>33333310005017</v>
      </c>
      <c r="AH125" s="9" t="e">
        <f>IF(AND(#REF!=2017,AE$4=1),-IFERROR(VLOOKUP(AG125,#REF!,9,0),0),IF(AND(#REF!=2017,AE$4=2),-IFERROR(VLOOKUP(AG125,#REF!,9,0),0),IFERROR(VLOOKUP(AG125,#REF!,12,0),0)))</f>
        <v>#REF!</v>
      </c>
    </row>
    <row r="126" spans="1:34" ht="15" customHeight="1" outlineLevel="2">
      <c r="A126" s="7" t="s">
        <v>52</v>
      </c>
      <c r="B126" s="36" t="s">
        <v>53</v>
      </c>
      <c r="C126" s="7" t="s">
        <v>53</v>
      </c>
      <c r="D126" s="7" t="s">
        <v>13</v>
      </c>
      <c r="E126" s="7" t="s">
        <v>381</v>
      </c>
      <c r="F126" s="7" t="s">
        <v>311</v>
      </c>
      <c r="G126" s="8">
        <v>0</v>
      </c>
      <c r="H126" s="8">
        <v>0</v>
      </c>
      <c r="I126" s="8">
        <v>0</v>
      </c>
      <c r="J126" s="8">
        <v>0</v>
      </c>
      <c r="K126" s="8">
        <v>412.03</v>
      </c>
      <c r="L126" s="8">
        <v>0</v>
      </c>
      <c r="M126" s="8">
        <v>0</v>
      </c>
      <c r="N126" s="40">
        <v>0</v>
      </c>
      <c r="O126" s="8">
        <v>412.03</v>
      </c>
      <c r="P126" s="8"/>
      <c r="Q126" s="8"/>
      <c r="R126" s="8"/>
      <c r="S126" s="8"/>
      <c r="T126" s="8"/>
      <c r="U126" s="8"/>
      <c r="V126" s="8"/>
      <c r="W126" s="14">
        <f t="shared" si="41"/>
        <v>824.06</v>
      </c>
      <c r="X126" s="10"/>
      <c r="Y126" s="28" t="e">
        <f t="shared" si="42"/>
        <v>#REF!</v>
      </c>
      <c r="Z126" s="13"/>
      <c r="AA126" s="13" t="e">
        <f t="shared" si="39"/>
        <v>#REF!</v>
      </c>
      <c r="AB126" s="12">
        <v>1</v>
      </c>
      <c r="AC126" s="12">
        <v>1</v>
      </c>
      <c r="AE126" s="9" t="e">
        <f t="shared" si="34"/>
        <v>#REF!</v>
      </c>
      <c r="AG126" s="1" t="str">
        <f t="shared" si="43"/>
        <v>33333310005050</v>
      </c>
      <c r="AH126" s="9" t="e">
        <f>IF(AND(#REF!=2017,AE$4=1),-IFERROR(VLOOKUP(AG126,#REF!,9,0),0),IF(AND(#REF!=2017,AE$4=2),-IFERROR(VLOOKUP(AG126,#REF!,9,0),0),IFERROR(VLOOKUP(AG126,#REF!,12,0),0)))</f>
        <v>#REF!</v>
      </c>
    </row>
    <row r="127" spans="1:34" ht="15" customHeight="1" outlineLevel="1">
      <c r="A127" s="42" t="s">
        <v>594</v>
      </c>
      <c r="B127" s="36"/>
      <c r="C127" s="7"/>
      <c r="D127" s="7"/>
      <c r="E127" s="7"/>
      <c r="F127" s="7"/>
      <c r="G127" s="8">
        <f t="shared" ref="G127:O127" si="44">SUBTOTAL(9,G115:G126)</f>
        <v>0</v>
      </c>
      <c r="H127" s="8">
        <f t="shared" si="44"/>
        <v>0</v>
      </c>
      <c r="I127" s="8">
        <f t="shared" si="44"/>
        <v>0</v>
      </c>
      <c r="J127" s="8">
        <f t="shared" si="44"/>
        <v>43121.560000000005</v>
      </c>
      <c r="K127" s="8">
        <f t="shared" si="44"/>
        <v>10651.689999999999</v>
      </c>
      <c r="L127" s="8">
        <f t="shared" si="44"/>
        <v>0</v>
      </c>
      <c r="M127" s="8">
        <f t="shared" si="44"/>
        <v>24843.53</v>
      </c>
      <c r="N127" s="40">
        <f t="shared" si="44"/>
        <v>6639.2800000000052</v>
      </c>
      <c r="O127" s="8">
        <f t="shared" si="44"/>
        <v>11163.089999999997</v>
      </c>
      <c r="P127" s="8"/>
      <c r="Q127" s="8"/>
      <c r="R127" s="8"/>
      <c r="S127" s="8"/>
      <c r="T127" s="8"/>
      <c r="U127" s="8"/>
      <c r="V127" s="8"/>
      <c r="W127" s="14">
        <f>SUBTOTAL(9,W115:W126)</f>
        <v>96419.15</v>
      </c>
      <c r="X127" s="10"/>
      <c r="Y127" s="28"/>
      <c r="Z127" s="13"/>
      <c r="AA127" s="13"/>
      <c r="AB127" s="12"/>
      <c r="AC127" s="12"/>
      <c r="AE127" s="9"/>
      <c r="AH127" s="9"/>
    </row>
    <row r="128" spans="1:34" ht="15" customHeight="1" outlineLevel="2">
      <c r="A128" s="7" t="s">
        <v>243</v>
      </c>
      <c r="B128" s="36" t="s">
        <v>54</v>
      </c>
      <c r="C128" s="7" t="s">
        <v>54</v>
      </c>
      <c r="D128" s="7" t="s">
        <v>13</v>
      </c>
      <c r="E128" s="7" t="s">
        <v>366</v>
      </c>
      <c r="F128" s="7" t="s">
        <v>307</v>
      </c>
      <c r="G128" s="8">
        <v>0</v>
      </c>
      <c r="H128" s="8">
        <v>0</v>
      </c>
      <c r="I128" s="8">
        <v>0</v>
      </c>
      <c r="J128" s="8">
        <v>37259</v>
      </c>
      <c r="K128" s="8">
        <v>9947.9800000000032</v>
      </c>
      <c r="L128" s="8">
        <v>0</v>
      </c>
      <c r="M128" s="8">
        <v>27368.93</v>
      </c>
      <c r="N128" s="40">
        <v>6663.679999999993</v>
      </c>
      <c r="O128" s="8">
        <v>1002.8399999999965</v>
      </c>
      <c r="P128" s="8"/>
      <c r="Q128" s="8"/>
      <c r="R128" s="8"/>
      <c r="S128" s="8"/>
      <c r="T128" s="8"/>
      <c r="U128" s="8"/>
      <c r="V128" s="8"/>
      <c r="W128" s="14">
        <f t="shared" ref="W128:W139" si="45">SUM(G128:V128)</f>
        <v>82242.429999999993</v>
      </c>
      <c r="X128" s="10"/>
      <c r="Y128" s="28" t="e">
        <f t="shared" ref="Y128:Y139" si="46">IF(AE$2="Y",IF(RIGHT(A128,4)="CITY",AH128,0),AH128)</f>
        <v>#REF!</v>
      </c>
      <c r="Z128" s="13"/>
      <c r="AA128" s="13" t="e">
        <f t="shared" si="39"/>
        <v>#REF!</v>
      </c>
      <c r="AB128" s="12">
        <v>1</v>
      </c>
      <c r="AC128" s="12">
        <v>1</v>
      </c>
      <c r="AE128" s="9" t="e">
        <f t="shared" si="34"/>
        <v>#REF!</v>
      </c>
      <c r="AG128" s="1" t="str">
        <f t="shared" ref="AG128:AG139" si="47">B128&amp;C128&amp;D128&amp;E128</f>
        <v>33433410004001</v>
      </c>
      <c r="AH128" s="9" t="e">
        <f>IF(AND(#REF!=2017,AE$4=1),-IFERROR(VLOOKUP(AG128,#REF!,9,0),0),IF(AND(#REF!=2017,AE$4=2),-IFERROR(VLOOKUP(AG128,#REF!,9,0),0),IFERROR(VLOOKUP(AG128,#REF!,12,0),0)))</f>
        <v>#REF!</v>
      </c>
    </row>
    <row r="129" spans="1:34" ht="15" customHeight="1" outlineLevel="2">
      <c r="A129" s="7" t="s">
        <v>243</v>
      </c>
      <c r="B129" s="36" t="s">
        <v>54</v>
      </c>
      <c r="C129" s="7" t="s">
        <v>54</v>
      </c>
      <c r="D129" s="7" t="s">
        <v>13</v>
      </c>
      <c r="E129" s="7" t="s">
        <v>368</v>
      </c>
      <c r="F129" s="7" t="s">
        <v>308</v>
      </c>
      <c r="G129" s="8">
        <v>0</v>
      </c>
      <c r="H129" s="8">
        <v>0</v>
      </c>
      <c r="I129" s="8">
        <v>0</v>
      </c>
      <c r="J129" s="8">
        <v>4766.1499999999996</v>
      </c>
      <c r="K129" s="8">
        <v>29.529999999999745</v>
      </c>
      <c r="L129" s="8">
        <v>0</v>
      </c>
      <c r="M129" s="8">
        <v>111.57999999999993</v>
      </c>
      <c r="N129" s="40">
        <v>-8.6400000000003274</v>
      </c>
      <c r="O129" s="8">
        <v>7.6100000000005821</v>
      </c>
      <c r="P129" s="8"/>
      <c r="Q129" s="8"/>
      <c r="R129" s="8"/>
      <c r="S129" s="8"/>
      <c r="T129" s="8"/>
      <c r="U129" s="8"/>
      <c r="V129" s="8"/>
      <c r="W129" s="14">
        <f t="shared" si="45"/>
        <v>4906.2299999999996</v>
      </c>
      <c r="X129" s="10"/>
      <c r="Y129" s="28" t="e">
        <f t="shared" si="46"/>
        <v>#REF!</v>
      </c>
      <c r="Z129" s="13"/>
      <c r="AA129" s="13" t="e">
        <f t="shared" si="39"/>
        <v>#REF!</v>
      </c>
      <c r="AB129" s="12">
        <v>1</v>
      </c>
      <c r="AC129" s="12">
        <v>1</v>
      </c>
      <c r="AE129" s="9" t="e">
        <f t="shared" si="34"/>
        <v>#REF!</v>
      </c>
      <c r="AG129" s="1" t="str">
        <f t="shared" si="47"/>
        <v>33433410004006</v>
      </c>
      <c r="AH129" s="9" t="e">
        <f>IF(AND(#REF!=2017,AE$4=1),-IFERROR(VLOOKUP(AG129,#REF!,9,0),0),IF(AND(#REF!=2017,AE$4=2),-IFERROR(VLOOKUP(AG129,#REF!,9,0),0),IFERROR(VLOOKUP(AG129,#REF!,12,0),0)))</f>
        <v>#REF!</v>
      </c>
    </row>
    <row r="130" spans="1:34" ht="15" customHeight="1" outlineLevel="2">
      <c r="A130" s="7" t="s">
        <v>243</v>
      </c>
      <c r="B130" s="36" t="s">
        <v>54</v>
      </c>
      <c r="C130" s="7" t="s">
        <v>54</v>
      </c>
      <c r="D130" s="7" t="s">
        <v>13</v>
      </c>
      <c r="E130" s="7" t="s">
        <v>370</v>
      </c>
      <c r="F130" s="7" t="s">
        <v>309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40">
        <v>0</v>
      </c>
      <c r="O130" s="8">
        <v>1643.22</v>
      </c>
      <c r="P130" s="8"/>
      <c r="Q130" s="8"/>
      <c r="R130" s="8"/>
      <c r="S130" s="8"/>
      <c r="T130" s="8"/>
      <c r="U130" s="8"/>
      <c r="V130" s="8"/>
      <c r="W130" s="14">
        <f t="shared" si="45"/>
        <v>1643.22</v>
      </c>
      <c r="X130" s="10"/>
      <c r="Y130" s="28" t="e">
        <f t="shared" si="46"/>
        <v>#REF!</v>
      </c>
      <c r="Z130" s="13"/>
      <c r="AA130" s="13" t="e">
        <f t="shared" si="39"/>
        <v>#REF!</v>
      </c>
      <c r="AB130" s="12">
        <v>1</v>
      </c>
      <c r="AC130" s="12">
        <v>1</v>
      </c>
      <c r="AE130" s="9" t="e">
        <f t="shared" si="34"/>
        <v>#REF!</v>
      </c>
      <c r="AG130" s="1" t="str">
        <f t="shared" si="47"/>
        <v>33433410004008</v>
      </c>
      <c r="AH130" s="9" t="e">
        <f>IF(AND(#REF!=2017,AE$4=1),-IFERROR(VLOOKUP(AG130,#REF!,9,0),0),IF(AND(#REF!=2017,AE$4=2),-IFERROR(VLOOKUP(AG130,#REF!,9,0),0),IFERROR(VLOOKUP(AG130,#REF!,12,0),0)))</f>
        <v>#REF!</v>
      </c>
    </row>
    <row r="131" spans="1:34" ht="15" customHeight="1" outlineLevel="2">
      <c r="A131" s="7" t="s">
        <v>243</v>
      </c>
      <c r="B131" s="36" t="s">
        <v>54</v>
      </c>
      <c r="C131" s="7" t="s">
        <v>54</v>
      </c>
      <c r="D131" s="7" t="s">
        <v>13</v>
      </c>
      <c r="E131" s="7" t="s">
        <v>372</v>
      </c>
      <c r="F131" s="7" t="s">
        <v>310</v>
      </c>
      <c r="G131" s="8">
        <v>0</v>
      </c>
      <c r="H131" s="8">
        <v>0</v>
      </c>
      <c r="I131" s="8">
        <v>0</v>
      </c>
      <c r="J131" s="8">
        <v>0</v>
      </c>
      <c r="K131" s="8">
        <v>46.31</v>
      </c>
      <c r="L131" s="8">
        <v>0</v>
      </c>
      <c r="M131" s="8">
        <v>0</v>
      </c>
      <c r="N131" s="40">
        <v>32.58</v>
      </c>
      <c r="O131" s="8">
        <v>72.319999999999979</v>
      </c>
      <c r="P131" s="8"/>
      <c r="Q131" s="8"/>
      <c r="R131" s="8"/>
      <c r="S131" s="8"/>
      <c r="T131" s="8"/>
      <c r="U131" s="8"/>
      <c r="V131" s="8"/>
      <c r="W131" s="14">
        <f t="shared" si="45"/>
        <v>151.20999999999998</v>
      </c>
      <c r="X131" s="10"/>
      <c r="Y131" s="28" t="e">
        <f t="shared" si="46"/>
        <v>#REF!</v>
      </c>
      <c r="Z131" s="13"/>
      <c r="AA131" s="13" t="e">
        <f t="shared" si="39"/>
        <v>#REF!</v>
      </c>
      <c r="AB131" s="12">
        <v>1</v>
      </c>
      <c r="AC131" s="12">
        <v>1</v>
      </c>
      <c r="AE131" s="9" t="e">
        <f t="shared" si="34"/>
        <v>#REF!</v>
      </c>
      <c r="AG131" s="1" t="str">
        <f t="shared" si="47"/>
        <v>33433410004009</v>
      </c>
      <c r="AH131" s="9" t="e">
        <f>IF(AND(#REF!=2017,AE$4=1),-IFERROR(VLOOKUP(AG131,#REF!,9,0),0),IF(AND(#REF!=2017,AE$4=2),-IFERROR(VLOOKUP(AG131,#REF!,9,0),0),IFERROR(VLOOKUP(AG131,#REF!,12,0),0)))</f>
        <v>#REF!</v>
      </c>
    </row>
    <row r="132" spans="1:34" ht="15" customHeight="1" outlineLevel="2">
      <c r="A132" s="7" t="s">
        <v>243</v>
      </c>
      <c r="B132" s="36" t="s">
        <v>54</v>
      </c>
      <c r="C132" s="7" t="s">
        <v>54</v>
      </c>
      <c r="D132" s="7" t="s">
        <v>13</v>
      </c>
      <c r="E132" s="7" t="s">
        <v>374</v>
      </c>
      <c r="F132" s="7" t="s">
        <v>361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40">
        <v>0</v>
      </c>
      <c r="O132" s="8">
        <v>0</v>
      </c>
      <c r="P132" s="8"/>
      <c r="Q132" s="8"/>
      <c r="R132" s="8"/>
      <c r="S132" s="8"/>
      <c r="T132" s="8"/>
      <c r="U132" s="8"/>
      <c r="V132" s="8"/>
      <c r="W132" s="14">
        <f t="shared" si="45"/>
        <v>0</v>
      </c>
      <c r="X132" s="10"/>
      <c r="Y132" s="28" t="e">
        <f t="shared" si="46"/>
        <v>#REF!</v>
      </c>
      <c r="Z132" s="13"/>
      <c r="AA132" s="13" t="e">
        <f t="shared" si="39"/>
        <v>#REF!</v>
      </c>
      <c r="AB132" s="12">
        <v>1</v>
      </c>
      <c r="AC132" s="12">
        <v>1</v>
      </c>
      <c r="AE132" s="9" t="e">
        <f t="shared" si="34"/>
        <v>#REF!</v>
      </c>
      <c r="AG132" s="1" t="str">
        <f t="shared" si="47"/>
        <v>33433410004030</v>
      </c>
      <c r="AH132" s="9" t="e">
        <f>IF(AND(#REF!=2017,AE$4=1),-IFERROR(VLOOKUP(AG132,#REF!,9,0),0),IF(AND(#REF!=2017,AE$4=2),-IFERROR(VLOOKUP(AG132,#REF!,9,0),0),IFERROR(VLOOKUP(AG132,#REF!,12,0),0)))</f>
        <v>#REF!</v>
      </c>
    </row>
    <row r="133" spans="1:34" ht="15" customHeight="1" outlineLevel="2">
      <c r="A133" s="7" t="s">
        <v>243</v>
      </c>
      <c r="B133" s="36" t="s">
        <v>54</v>
      </c>
      <c r="C133" s="7" t="s">
        <v>54</v>
      </c>
      <c r="D133" s="7" t="s">
        <v>13</v>
      </c>
      <c r="E133" s="7" t="s">
        <v>389</v>
      </c>
      <c r="F133" s="7" t="s">
        <v>360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40">
        <v>0</v>
      </c>
      <c r="O133" s="8">
        <v>0</v>
      </c>
      <c r="P133" s="8"/>
      <c r="Q133" s="8"/>
      <c r="R133" s="8"/>
      <c r="S133" s="8"/>
      <c r="T133" s="8"/>
      <c r="U133" s="8"/>
      <c r="V133" s="8"/>
      <c r="W133" s="14">
        <f t="shared" si="45"/>
        <v>0</v>
      </c>
      <c r="X133" s="10"/>
      <c r="Y133" s="28" t="e">
        <f t="shared" si="46"/>
        <v>#REF!</v>
      </c>
      <c r="Z133" s="13"/>
      <c r="AA133" s="13" t="e">
        <f t="shared" si="39"/>
        <v>#REF!</v>
      </c>
      <c r="AB133" s="12">
        <v>1</v>
      </c>
      <c r="AC133" s="12">
        <v>1</v>
      </c>
      <c r="AE133" s="9" t="e">
        <f t="shared" si="34"/>
        <v>#REF!</v>
      </c>
      <c r="AG133" s="1" t="str">
        <f t="shared" si="47"/>
        <v>33433410004033</v>
      </c>
      <c r="AH133" s="9" t="e">
        <f>IF(AND(#REF!=2017,AE$4=1),-IFERROR(VLOOKUP(AG133,#REF!,9,0),0),IF(AND(#REF!=2017,AE$4=2),-IFERROR(VLOOKUP(AG133,#REF!,9,0),0),IFERROR(VLOOKUP(AG133,#REF!,12,0),0)))</f>
        <v>#REF!</v>
      </c>
    </row>
    <row r="134" spans="1:34" ht="15" customHeight="1" outlineLevel="2">
      <c r="A134" s="7" t="s">
        <v>243</v>
      </c>
      <c r="B134" s="36" t="s">
        <v>54</v>
      </c>
      <c r="C134" s="7" t="s">
        <v>54</v>
      </c>
      <c r="D134" s="7" t="s">
        <v>13</v>
      </c>
      <c r="E134" s="7" t="s">
        <v>393</v>
      </c>
      <c r="F134" s="7" t="s">
        <v>25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40">
        <v>0</v>
      </c>
      <c r="O134" s="8">
        <v>0</v>
      </c>
      <c r="P134" s="8"/>
      <c r="Q134" s="8"/>
      <c r="R134" s="8"/>
      <c r="S134" s="8"/>
      <c r="T134" s="8"/>
      <c r="U134" s="8"/>
      <c r="V134" s="8"/>
      <c r="W134" s="14">
        <f t="shared" si="45"/>
        <v>0</v>
      </c>
      <c r="X134" s="10"/>
      <c r="Y134" s="28" t="e">
        <f t="shared" si="46"/>
        <v>#REF!</v>
      </c>
      <c r="Z134" s="13"/>
      <c r="AA134" s="13" t="e">
        <f t="shared" si="39"/>
        <v>#REF!</v>
      </c>
      <c r="AB134" s="12">
        <v>1</v>
      </c>
      <c r="AC134" s="12">
        <v>1</v>
      </c>
      <c r="AE134" s="9" t="e">
        <f t="shared" si="34"/>
        <v>#REF!</v>
      </c>
      <c r="AG134" s="1" t="str">
        <f t="shared" si="47"/>
        <v>33433410004052</v>
      </c>
      <c r="AH134" s="9" t="e">
        <f>IF(AND(#REF!=2017,AE$4=1),-IFERROR(VLOOKUP(AG134,#REF!,9,0),0),IF(AND(#REF!=2017,AE$4=2),-IFERROR(VLOOKUP(AG134,#REF!,9,0),0),IFERROR(VLOOKUP(AG134,#REF!,12,0),0)))</f>
        <v>#REF!</v>
      </c>
    </row>
    <row r="135" spans="1:34" ht="15" customHeight="1" outlineLevel="2">
      <c r="A135" s="7" t="s">
        <v>243</v>
      </c>
      <c r="B135" s="36" t="s">
        <v>54</v>
      </c>
      <c r="C135" s="7" t="s">
        <v>54</v>
      </c>
      <c r="D135" s="7" t="s">
        <v>13</v>
      </c>
      <c r="E135" s="7" t="s">
        <v>397</v>
      </c>
      <c r="F135" s="7" t="s">
        <v>35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40">
        <v>0</v>
      </c>
      <c r="O135" s="8">
        <v>0</v>
      </c>
      <c r="P135" s="8"/>
      <c r="Q135" s="8"/>
      <c r="R135" s="8"/>
      <c r="S135" s="8"/>
      <c r="T135" s="8"/>
      <c r="U135" s="8"/>
      <c r="V135" s="8"/>
      <c r="W135" s="14">
        <f t="shared" si="45"/>
        <v>0</v>
      </c>
      <c r="X135" s="10"/>
      <c r="Y135" s="28" t="e">
        <f t="shared" si="46"/>
        <v>#REF!</v>
      </c>
      <c r="Z135" s="13"/>
      <c r="AA135" s="13" t="e">
        <f t="shared" si="39"/>
        <v>#REF!</v>
      </c>
      <c r="AB135" s="12">
        <v>1</v>
      </c>
      <c r="AC135" s="12">
        <v>1</v>
      </c>
      <c r="AE135" s="9" t="e">
        <f t="shared" si="34"/>
        <v>#REF!</v>
      </c>
      <c r="AG135" s="1" t="str">
        <f t="shared" si="47"/>
        <v>33433410004056</v>
      </c>
      <c r="AH135" s="9" t="e">
        <f>IF(AND(#REF!=2017,AE$4=1),-IFERROR(VLOOKUP(AG135,#REF!,9,0),0),IF(AND(#REF!=2017,AE$4=2),-IFERROR(VLOOKUP(AG135,#REF!,9,0),0),IFERROR(VLOOKUP(AG135,#REF!,12,0),0)))</f>
        <v>#REF!</v>
      </c>
    </row>
    <row r="136" spans="1:34" ht="15" customHeight="1" outlineLevel="2">
      <c r="A136" s="7" t="s">
        <v>243</v>
      </c>
      <c r="B136" s="36" t="s">
        <v>54</v>
      </c>
      <c r="C136" s="7" t="s">
        <v>54</v>
      </c>
      <c r="D136" s="7" t="s">
        <v>13</v>
      </c>
      <c r="E136" s="7" t="s">
        <v>403</v>
      </c>
      <c r="F136" s="7" t="s">
        <v>365</v>
      </c>
      <c r="G136" s="8">
        <v>0</v>
      </c>
      <c r="H136" s="8">
        <v>0</v>
      </c>
      <c r="I136" s="8">
        <v>0</v>
      </c>
      <c r="J136" s="8">
        <v>-2208</v>
      </c>
      <c r="K136" s="8">
        <v>0</v>
      </c>
      <c r="L136" s="8">
        <v>0</v>
      </c>
      <c r="M136" s="8">
        <v>-4563.2</v>
      </c>
      <c r="N136" s="40">
        <v>0</v>
      </c>
      <c r="O136" s="8">
        <v>6992</v>
      </c>
      <c r="P136" s="8"/>
      <c r="Q136" s="8"/>
      <c r="R136" s="8"/>
      <c r="S136" s="8"/>
      <c r="T136" s="8"/>
      <c r="U136" s="8"/>
      <c r="V136" s="8"/>
      <c r="W136" s="14">
        <f t="shared" si="45"/>
        <v>220.80000000000018</v>
      </c>
      <c r="X136" s="10"/>
      <c r="Y136" s="28" t="e">
        <f t="shared" si="46"/>
        <v>#REF!</v>
      </c>
      <c r="Z136" s="13"/>
      <c r="AA136" s="13" t="e">
        <f t="shared" si="39"/>
        <v>#REF!</v>
      </c>
      <c r="AB136" s="12">
        <v>1</v>
      </c>
      <c r="AC136" s="12">
        <v>0</v>
      </c>
      <c r="AE136" s="9" t="e">
        <f t="shared" si="34"/>
        <v>#REF!</v>
      </c>
      <c r="AG136" s="1" t="str">
        <f t="shared" si="47"/>
        <v>33433410004058</v>
      </c>
      <c r="AH136" s="9" t="e">
        <f>IF(AND(#REF!=2017,AE$4=1),-IFERROR(VLOOKUP(AG136,#REF!,9,0),0),IF(AND(#REF!=2017,AE$4=2),-IFERROR(VLOOKUP(AG136,#REF!,9,0),0),IFERROR(VLOOKUP(AG136,#REF!,12,0),0)))</f>
        <v>#REF!</v>
      </c>
    </row>
    <row r="137" spans="1:34" ht="15" customHeight="1" outlineLevel="2">
      <c r="A137" s="7" t="s">
        <v>243</v>
      </c>
      <c r="B137" s="36" t="s">
        <v>54</v>
      </c>
      <c r="C137" s="7" t="s">
        <v>54</v>
      </c>
      <c r="D137" s="7" t="s">
        <v>13</v>
      </c>
      <c r="E137" s="7" t="s">
        <v>380</v>
      </c>
      <c r="F137" s="7" t="s">
        <v>17</v>
      </c>
      <c r="G137" s="8">
        <v>0</v>
      </c>
      <c r="H137" s="8">
        <v>0</v>
      </c>
      <c r="I137" s="8">
        <v>0</v>
      </c>
      <c r="J137" s="8">
        <v>2.31</v>
      </c>
      <c r="K137" s="8">
        <v>0</v>
      </c>
      <c r="L137" s="8">
        <v>0</v>
      </c>
      <c r="M137" s="8">
        <v>37.97</v>
      </c>
      <c r="N137" s="40">
        <v>0</v>
      </c>
      <c r="O137" s="8">
        <v>119.9</v>
      </c>
      <c r="P137" s="8"/>
      <c r="Q137" s="8"/>
      <c r="R137" s="8"/>
      <c r="S137" s="8"/>
      <c r="T137" s="8"/>
      <c r="U137" s="8"/>
      <c r="V137" s="8"/>
      <c r="W137" s="14">
        <f t="shared" si="45"/>
        <v>160.18</v>
      </c>
      <c r="X137" s="10"/>
      <c r="Y137" s="28" t="e">
        <f t="shared" si="46"/>
        <v>#REF!</v>
      </c>
      <c r="Z137" s="13"/>
      <c r="AA137" s="13" t="e">
        <f t="shared" si="39"/>
        <v>#REF!</v>
      </c>
      <c r="AB137" s="12">
        <v>1</v>
      </c>
      <c r="AC137" s="12">
        <v>1</v>
      </c>
      <c r="AE137" s="9" t="e">
        <f t="shared" si="34"/>
        <v>#REF!</v>
      </c>
      <c r="AG137" s="1" t="str">
        <f t="shared" si="47"/>
        <v>33433410004801</v>
      </c>
      <c r="AH137" s="9" t="e">
        <f>IF(AND(#REF!=2017,AE$4=1),-IFERROR(VLOOKUP(AG137,#REF!,9,0),0),IF(AND(#REF!=2017,AE$4=2),-IFERROR(VLOOKUP(AG137,#REF!,9,0),0),IFERROR(VLOOKUP(AG137,#REF!,12,0),0)))</f>
        <v>#REF!</v>
      </c>
    </row>
    <row r="138" spans="1:34" ht="15" customHeight="1" outlineLevel="2">
      <c r="A138" s="7" t="s">
        <v>243</v>
      </c>
      <c r="B138" s="36" t="s">
        <v>54</v>
      </c>
      <c r="C138" s="7" t="s">
        <v>54</v>
      </c>
      <c r="D138" s="7" t="s">
        <v>13</v>
      </c>
      <c r="E138" s="7" t="s">
        <v>398</v>
      </c>
      <c r="F138" s="7" t="s">
        <v>316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40">
        <v>0</v>
      </c>
      <c r="O138" s="8">
        <v>0</v>
      </c>
      <c r="P138" s="8"/>
      <c r="Q138" s="8"/>
      <c r="R138" s="8"/>
      <c r="S138" s="8"/>
      <c r="T138" s="8"/>
      <c r="U138" s="8"/>
      <c r="V138" s="8"/>
      <c r="W138" s="14">
        <f t="shared" si="45"/>
        <v>0</v>
      </c>
      <c r="X138" s="10"/>
      <c r="Y138" s="28" t="e">
        <f t="shared" si="46"/>
        <v>#REF!</v>
      </c>
      <c r="Z138" s="13"/>
      <c r="AA138" s="13" t="e">
        <f t="shared" si="39"/>
        <v>#REF!</v>
      </c>
      <c r="AB138" s="12">
        <v>1</v>
      </c>
      <c r="AC138" s="12">
        <v>1</v>
      </c>
      <c r="AE138" s="9" t="e">
        <f t="shared" si="34"/>
        <v>#REF!</v>
      </c>
      <c r="AG138" s="1" t="str">
        <f t="shared" si="47"/>
        <v>33433410005017</v>
      </c>
      <c r="AH138" s="9" t="e">
        <f>IF(AND(#REF!=2017,AE$4=1),-IFERROR(VLOOKUP(AG138,#REF!,9,0),0),IF(AND(#REF!=2017,AE$4=2),-IFERROR(VLOOKUP(AG138,#REF!,9,0),0),IFERROR(VLOOKUP(AG138,#REF!,12,0),0)))</f>
        <v>#REF!</v>
      </c>
    </row>
    <row r="139" spans="1:34" ht="15" customHeight="1" outlineLevel="2">
      <c r="A139" s="7" t="s">
        <v>243</v>
      </c>
      <c r="B139" s="36" t="s">
        <v>54</v>
      </c>
      <c r="C139" s="7" t="s">
        <v>54</v>
      </c>
      <c r="D139" s="7" t="s">
        <v>13</v>
      </c>
      <c r="E139" s="7" t="s">
        <v>381</v>
      </c>
      <c r="F139" s="7" t="s">
        <v>311</v>
      </c>
      <c r="G139" s="8">
        <v>0</v>
      </c>
      <c r="H139" s="8">
        <v>0</v>
      </c>
      <c r="I139" s="8">
        <v>0</v>
      </c>
      <c r="J139" s="8">
        <v>0</v>
      </c>
      <c r="K139" s="8">
        <v>380.1</v>
      </c>
      <c r="L139" s="8">
        <v>0</v>
      </c>
      <c r="M139" s="8">
        <v>0</v>
      </c>
      <c r="N139" s="40">
        <v>0</v>
      </c>
      <c r="O139" s="8">
        <v>380.1</v>
      </c>
      <c r="P139" s="8"/>
      <c r="Q139" s="8"/>
      <c r="R139" s="8"/>
      <c r="S139" s="8"/>
      <c r="T139" s="8"/>
      <c r="U139" s="8"/>
      <c r="V139" s="8"/>
      <c r="W139" s="14">
        <f t="shared" si="45"/>
        <v>760.2</v>
      </c>
      <c r="X139" s="10"/>
      <c r="Y139" s="28" t="e">
        <f t="shared" si="46"/>
        <v>#REF!</v>
      </c>
      <c r="Z139" s="13"/>
      <c r="AA139" s="13" t="e">
        <f t="shared" si="39"/>
        <v>#REF!</v>
      </c>
      <c r="AB139" s="12">
        <v>1</v>
      </c>
      <c r="AC139" s="12">
        <v>1</v>
      </c>
      <c r="AE139" s="9" t="e">
        <f t="shared" si="34"/>
        <v>#REF!</v>
      </c>
      <c r="AG139" s="1" t="str">
        <f t="shared" si="47"/>
        <v>33433410005050</v>
      </c>
      <c r="AH139" s="9" t="e">
        <f>IF(AND(#REF!=2017,AE$4=1),-IFERROR(VLOOKUP(AG139,#REF!,9,0),0),IF(AND(#REF!=2017,AE$4=2),-IFERROR(VLOOKUP(AG139,#REF!,9,0),0),IFERROR(VLOOKUP(AG139,#REF!,12,0),0)))</f>
        <v>#REF!</v>
      </c>
    </row>
    <row r="140" spans="1:34" ht="15" customHeight="1" outlineLevel="1">
      <c r="A140" s="42" t="s">
        <v>595</v>
      </c>
      <c r="B140" s="36"/>
      <c r="C140" s="7"/>
      <c r="D140" s="7"/>
      <c r="E140" s="7"/>
      <c r="F140" s="7"/>
      <c r="G140" s="8">
        <f t="shared" ref="G140:O140" si="48">SUBTOTAL(9,G128:G139)</f>
        <v>0</v>
      </c>
      <c r="H140" s="8">
        <f t="shared" si="48"/>
        <v>0</v>
      </c>
      <c r="I140" s="8">
        <f t="shared" si="48"/>
        <v>0</v>
      </c>
      <c r="J140" s="8">
        <f t="shared" si="48"/>
        <v>39819.46</v>
      </c>
      <c r="K140" s="8">
        <f t="shared" si="48"/>
        <v>10403.920000000002</v>
      </c>
      <c r="L140" s="8">
        <f t="shared" si="48"/>
        <v>0</v>
      </c>
      <c r="M140" s="8">
        <f t="shared" si="48"/>
        <v>22955.280000000002</v>
      </c>
      <c r="N140" s="40">
        <f t="shared" si="48"/>
        <v>6687.6199999999926</v>
      </c>
      <c r="O140" s="8">
        <f t="shared" si="48"/>
        <v>10217.989999999998</v>
      </c>
      <c r="P140" s="8"/>
      <c r="Q140" s="8"/>
      <c r="R140" s="8"/>
      <c r="S140" s="8"/>
      <c r="T140" s="8"/>
      <c r="U140" s="8"/>
      <c r="V140" s="8"/>
      <c r="W140" s="14">
        <f>SUBTOTAL(9,W128:W139)</f>
        <v>90084.26999999999</v>
      </c>
      <c r="X140" s="10"/>
      <c r="Y140" s="28"/>
      <c r="Z140" s="13"/>
      <c r="AA140" s="13"/>
      <c r="AB140" s="12"/>
      <c r="AC140" s="12"/>
      <c r="AE140" s="9"/>
      <c r="AH140" s="9"/>
    </row>
    <row r="141" spans="1:34" ht="15" customHeight="1" outlineLevel="2">
      <c r="A141" s="7" t="s">
        <v>55</v>
      </c>
      <c r="B141" s="36" t="s">
        <v>56</v>
      </c>
      <c r="C141" s="7" t="s">
        <v>56</v>
      </c>
      <c r="D141" s="7" t="s">
        <v>13</v>
      </c>
      <c r="E141" s="7" t="s">
        <v>366</v>
      </c>
      <c r="F141" s="7" t="s">
        <v>307</v>
      </c>
      <c r="G141" s="8">
        <v>0</v>
      </c>
      <c r="H141" s="8">
        <v>0</v>
      </c>
      <c r="I141" s="8">
        <v>0</v>
      </c>
      <c r="J141" s="8">
        <v>113102.42</v>
      </c>
      <c r="K141" s="8">
        <v>29840.819999999992</v>
      </c>
      <c r="L141" s="8">
        <v>0</v>
      </c>
      <c r="M141" s="8">
        <v>83080.390000000014</v>
      </c>
      <c r="N141" s="40">
        <v>19846.949999999983</v>
      </c>
      <c r="O141" s="8">
        <v>3039.429999999993</v>
      </c>
      <c r="P141" s="8"/>
      <c r="Q141" s="8"/>
      <c r="R141" s="8"/>
      <c r="S141" s="8"/>
      <c r="T141" s="8"/>
      <c r="U141" s="8"/>
      <c r="V141" s="8"/>
      <c r="W141" s="14">
        <f t="shared" ref="W141:W159" si="49">SUM(G141:V141)</f>
        <v>248910.00999999998</v>
      </c>
      <c r="X141" s="10"/>
      <c r="Y141" s="28" t="e">
        <f t="shared" ref="Y141:Y159" si="50">IF(AE$2="Y",IF(RIGHT(A141,4)="CITY",AH141,0),AH141)</f>
        <v>#REF!</v>
      </c>
      <c r="Z141" s="13"/>
      <c r="AA141" s="13" t="e">
        <f t="shared" si="39"/>
        <v>#REF!</v>
      </c>
      <c r="AB141" s="12">
        <v>1</v>
      </c>
      <c r="AC141" s="12">
        <v>1</v>
      </c>
      <c r="AE141" s="9" t="e">
        <f t="shared" si="34"/>
        <v>#REF!</v>
      </c>
      <c r="AG141" s="1" t="str">
        <f t="shared" ref="AG141:AG159" si="51">B141&amp;C141&amp;D141&amp;E141</f>
        <v>33533510004001</v>
      </c>
      <c r="AH141" s="9" t="e">
        <f>IF(AND(#REF!=2017,AE$4=1),-IFERROR(VLOOKUP(AG141,#REF!,9,0),0),IF(AND(#REF!=2017,AE$4=2),-IFERROR(VLOOKUP(AG141,#REF!,9,0),0),IFERROR(VLOOKUP(AG141,#REF!,12,0),0)))</f>
        <v>#REF!</v>
      </c>
    </row>
    <row r="142" spans="1:34" ht="15" customHeight="1" outlineLevel="2">
      <c r="A142" s="7" t="s">
        <v>55</v>
      </c>
      <c r="B142" s="36" t="s">
        <v>56</v>
      </c>
      <c r="C142" s="7" t="s">
        <v>56</v>
      </c>
      <c r="D142" s="7" t="s">
        <v>13</v>
      </c>
      <c r="E142" s="7" t="s">
        <v>368</v>
      </c>
      <c r="F142" s="7" t="s">
        <v>308</v>
      </c>
      <c r="G142" s="8">
        <v>0</v>
      </c>
      <c r="H142" s="8">
        <v>0</v>
      </c>
      <c r="I142" s="8">
        <v>0</v>
      </c>
      <c r="J142" s="8">
        <v>14468.01</v>
      </c>
      <c r="K142" s="8">
        <v>89.6299999999992</v>
      </c>
      <c r="L142" s="8">
        <v>0</v>
      </c>
      <c r="M142" s="8">
        <v>338.71999999999935</v>
      </c>
      <c r="N142" s="40">
        <v>-26.229999999999563</v>
      </c>
      <c r="O142" s="8">
        <v>23.079999999999927</v>
      </c>
      <c r="P142" s="8"/>
      <c r="Q142" s="8"/>
      <c r="R142" s="8"/>
      <c r="S142" s="8"/>
      <c r="T142" s="8"/>
      <c r="U142" s="8"/>
      <c r="V142" s="8"/>
      <c r="W142" s="14">
        <f t="shared" si="49"/>
        <v>14893.21</v>
      </c>
      <c r="X142" s="10"/>
      <c r="Y142" s="28" t="e">
        <f t="shared" si="50"/>
        <v>#REF!</v>
      </c>
      <c r="Z142" s="13"/>
      <c r="AA142" s="13" t="e">
        <f t="shared" si="39"/>
        <v>#REF!</v>
      </c>
      <c r="AB142" s="12">
        <v>1</v>
      </c>
      <c r="AC142" s="12">
        <v>0</v>
      </c>
      <c r="AE142" s="9" t="e">
        <f t="shared" si="34"/>
        <v>#REF!</v>
      </c>
      <c r="AG142" s="1" t="str">
        <f t="shared" si="51"/>
        <v>33533510004006</v>
      </c>
      <c r="AH142" s="9" t="e">
        <f>IF(AND(#REF!=2017,AE$4=1),-IFERROR(VLOOKUP(AG142,#REF!,9,0),0),IF(AND(#REF!=2017,AE$4=2),-IFERROR(VLOOKUP(AG142,#REF!,9,0),0),IFERROR(VLOOKUP(AG142,#REF!,12,0),0)))</f>
        <v>#REF!</v>
      </c>
    </row>
    <row r="143" spans="1:34" ht="15" customHeight="1" outlineLevel="2">
      <c r="A143" s="7" t="s">
        <v>55</v>
      </c>
      <c r="B143" s="36" t="s">
        <v>56</v>
      </c>
      <c r="C143" s="7" t="s">
        <v>56</v>
      </c>
      <c r="D143" s="7" t="s">
        <v>13</v>
      </c>
      <c r="E143" s="7" t="s">
        <v>370</v>
      </c>
      <c r="F143" s="7" t="s">
        <v>309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40">
        <v>0</v>
      </c>
      <c r="O143" s="8">
        <v>5026.34</v>
      </c>
      <c r="P143" s="8"/>
      <c r="Q143" s="8"/>
      <c r="R143" s="8"/>
      <c r="S143" s="8"/>
      <c r="T143" s="8"/>
      <c r="U143" s="8"/>
      <c r="V143" s="8"/>
      <c r="W143" s="14">
        <f t="shared" si="49"/>
        <v>5026.34</v>
      </c>
      <c r="X143" s="10"/>
      <c r="Y143" s="28" t="e">
        <f t="shared" si="50"/>
        <v>#REF!</v>
      </c>
      <c r="Z143" s="13"/>
      <c r="AA143" s="13" t="e">
        <f t="shared" si="39"/>
        <v>#REF!</v>
      </c>
      <c r="AB143" s="12">
        <v>1</v>
      </c>
      <c r="AC143" s="12">
        <v>1</v>
      </c>
      <c r="AE143" s="9" t="e">
        <f t="shared" si="34"/>
        <v>#REF!</v>
      </c>
      <c r="AG143" s="1" t="str">
        <f t="shared" si="51"/>
        <v>33533510004008</v>
      </c>
      <c r="AH143" s="9" t="e">
        <f>IF(AND(#REF!=2017,AE$4=1),-IFERROR(VLOOKUP(AG143,#REF!,9,0),0),IF(AND(#REF!=2017,AE$4=2),-IFERROR(VLOOKUP(AG143,#REF!,9,0),0),IFERROR(VLOOKUP(AG143,#REF!,12,0),0)))</f>
        <v>#REF!</v>
      </c>
    </row>
    <row r="144" spans="1:34" ht="15" customHeight="1" outlineLevel="2">
      <c r="A144" s="7" t="s">
        <v>55</v>
      </c>
      <c r="B144" s="36" t="s">
        <v>56</v>
      </c>
      <c r="C144" s="7" t="s">
        <v>56</v>
      </c>
      <c r="D144" s="7" t="s">
        <v>13</v>
      </c>
      <c r="E144" s="7" t="s">
        <v>372</v>
      </c>
      <c r="F144" s="7" t="s">
        <v>310</v>
      </c>
      <c r="G144" s="8">
        <v>0</v>
      </c>
      <c r="H144" s="8">
        <v>0</v>
      </c>
      <c r="I144" s="8">
        <v>0</v>
      </c>
      <c r="J144" s="8">
        <v>0</v>
      </c>
      <c r="K144" s="8">
        <v>141.66</v>
      </c>
      <c r="L144" s="8">
        <v>0</v>
      </c>
      <c r="M144" s="8">
        <v>0</v>
      </c>
      <c r="N144" s="40">
        <v>99.65</v>
      </c>
      <c r="O144" s="8">
        <v>221.21999999999997</v>
      </c>
      <c r="P144" s="8"/>
      <c r="Q144" s="8"/>
      <c r="R144" s="8"/>
      <c r="S144" s="8"/>
      <c r="T144" s="8"/>
      <c r="U144" s="8"/>
      <c r="V144" s="8"/>
      <c r="W144" s="14">
        <f t="shared" si="49"/>
        <v>462.53</v>
      </c>
      <c r="X144" s="10"/>
      <c r="Y144" s="28" t="e">
        <f t="shared" si="50"/>
        <v>#REF!</v>
      </c>
      <c r="Z144" s="13"/>
      <c r="AA144" s="13" t="e">
        <f t="shared" si="39"/>
        <v>#REF!</v>
      </c>
      <c r="AB144" s="12">
        <v>1</v>
      </c>
      <c r="AC144" s="12">
        <v>0</v>
      </c>
      <c r="AE144" s="9" t="e">
        <f t="shared" si="34"/>
        <v>#REF!</v>
      </c>
      <c r="AG144" s="1" t="str">
        <f t="shared" si="51"/>
        <v>33533510004009</v>
      </c>
      <c r="AH144" s="9" t="e">
        <f>IF(AND(#REF!=2017,AE$4=1),-IFERROR(VLOOKUP(AG144,#REF!,9,0),0),IF(AND(#REF!=2017,AE$4=2),-IFERROR(VLOOKUP(AG144,#REF!,9,0),0),IFERROR(VLOOKUP(AG144,#REF!,12,0),0)))</f>
        <v>#REF!</v>
      </c>
    </row>
    <row r="145" spans="1:34" ht="15" customHeight="1" outlineLevel="2">
      <c r="A145" s="7" t="s">
        <v>55</v>
      </c>
      <c r="B145" s="36" t="s">
        <v>56</v>
      </c>
      <c r="C145" s="7" t="s">
        <v>56</v>
      </c>
      <c r="D145" s="7" t="s">
        <v>13</v>
      </c>
      <c r="E145" s="7" t="s">
        <v>374</v>
      </c>
      <c r="F145" s="7" t="s">
        <v>361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40">
        <v>0</v>
      </c>
      <c r="O145" s="8">
        <v>0</v>
      </c>
      <c r="P145" s="8"/>
      <c r="Q145" s="8"/>
      <c r="R145" s="8"/>
      <c r="S145" s="8"/>
      <c r="T145" s="8"/>
      <c r="U145" s="8"/>
      <c r="V145" s="8"/>
      <c r="W145" s="14">
        <f t="shared" si="49"/>
        <v>0</v>
      </c>
      <c r="X145" s="10"/>
      <c r="Y145" s="28" t="e">
        <f t="shared" si="50"/>
        <v>#REF!</v>
      </c>
      <c r="Z145" s="13"/>
      <c r="AA145" s="13" t="e">
        <f t="shared" ref="AA145:AA177" si="52">Y145+Z145</f>
        <v>#REF!</v>
      </c>
      <c r="AB145" s="12">
        <v>1</v>
      </c>
      <c r="AC145" s="12">
        <v>1</v>
      </c>
      <c r="AE145" s="9" t="e">
        <f t="shared" si="34"/>
        <v>#REF!</v>
      </c>
      <c r="AG145" s="1" t="str">
        <f t="shared" si="51"/>
        <v>33533510004030</v>
      </c>
      <c r="AH145" s="9" t="e">
        <f>IF(AND(#REF!=2017,AE$4=1),-IFERROR(VLOOKUP(AG145,#REF!,9,0),0),IF(AND(#REF!=2017,AE$4=2),-IFERROR(VLOOKUP(AG145,#REF!,9,0),0),IFERROR(VLOOKUP(AG145,#REF!,12,0),0)))</f>
        <v>#REF!</v>
      </c>
    </row>
    <row r="146" spans="1:34" ht="15" customHeight="1" outlineLevel="2">
      <c r="A146" s="7" t="s">
        <v>55</v>
      </c>
      <c r="B146" s="36" t="s">
        <v>56</v>
      </c>
      <c r="C146" s="7" t="s">
        <v>56</v>
      </c>
      <c r="D146" s="7" t="s">
        <v>13</v>
      </c>
      <c r="E146" s="7" t="s">
        <v>389</v>
      </c>
      <c r="F146" s="7" t="s">
        <v>360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40">
        <v>0</v>
      </c>
      <c r="O146" s="8">
        <v>0</v>
      </c>
      <c r="P146" s="8"/>
      <c r="Q146" s="8"/>
      <c r="R146" s="8"/>
      <c r="S146" s="8"/>
      <c r="T146" s="8"/>
      <c r="U146" s="8"/>
      <c r="V146" s="8"/>
      <c r="W146" s="14">
        <f t="shared" si="49"/>
        <v>0</v>
      </c>
      <c r="X146" s="10"/>
      <c r="Y146" s="28" t="e">
        <f t="shared" si="50"/>
        <v>#REF!</v>
      </c>
      <c r="Z146" s="13"/>
      <c r="AA146" s="13" t="e">
        <f t="shared" si="52"/>
        <v>#REF!</v>
      </c>
      <c r="AB146" s="12">
        <v>1</v>
      </c>
      <c r="AC146" s="12">
        <v>0</v>
      </c>
      <c r="AE146" s="9" t="e">
        <f t="shared" si="34"/>
        <v>#REF!</v>
      </c>
      <c r="AG146" s="1" t="str">
        <f t="shared" si="51"/>
        <v>33533510004033</v>
      </c>
      <c r="AH146" s="9" t="e">
        <f>IF(AND(#REF!=2017,AE$4=1),-IFERROR(VLOOKUP(AG146,#REF!,9,0),0),IF(AND(#REF!=2017,AE$4=2),-IFERROR(VLOOKUP(AG146,#REF!,9,0),0),IFERROR(VLOOKUP(AG146,#REF!,12,0),0)))</f>
        <v>#REF!</v>
      </c>
    </row>
    <row r="147" spans="1:34" ht="15" customHeight="1" outlineLevel="2">
      <c r="A147" s="7" t="s">
        <v>55</v>
      </c>
      <c r="B147" s="36" t="s">
        <v>56</v>
      </c>
      <c r="C147" s="7" t="s">
        <v>56</v>
      </c>
      <c r="D147" s="7" t="s">
        <v>13</v>
      </c>
      <c r="E147" s="7" t="s">
        <v>393</v>
      </c>
      <c r="F147" s="7" t="s">
        <v>25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40">
        <v>0</v>
      </c>
      <c r="O147" s="8">
        <v>0</v>
      </c>
      <c r="P147" s="8"/>
      <c r="Q147" s="8"/>
      <c r="R147" s="8"/>
      <c r="S147" s="8"/>
      <c r="T147" s="8"/>
      <c r="U147" s="8"/>
      <c r="V147" s="8"/>
      <c r="W147" s="14">
        <f t="shared" si="49"/>
        <v>0</v>
      </c>
      <c r="X147" s="10"/>
      <c r="Y147" s="28" t="e">
        <f t="shared" si="50"/>
        <v>#REF!</v>
      </c>
      <c r="Z147" s="13"/>
      <c r="AA147" s="13" t="e">
        <f t="shared" si="52"/>
        <v>#REF!</v>
      </c>
      <c r="AB147" s="12">
        <v>1</v>
      </c>
      <c r="AC147" s="12">
        <v>1</v>
      </c>
      <c r="AE147" s="9" t="e">
        <f t="shared" si="34"/>
        <v>#REF!</v>
      </c>
      <c r="AG147" s="1" t="str">
        <f t="shared" si="51"/>
        <v>33533510004052</v>
      </c>
      <c r="AH147" s="9" t="e">
        <f>IF(AND(#REF!=2017,AE$4=1),-IFERROR(VLOOKUP(AG147,#REF!,9,0),0),IF(AND(#REF!=2017,AE$4=2),-IFERROR(VLOOKUP(AG147,#REF!,9,0),0),IFERROR(VLOOKUP(AG147,#REF!,12,0),0)))</f>
        <v>#REF!</v>
      </c>
    </row>
    <row r="148" spans="1:34" ht="15" customHeight="1" outlineLevel="2">
      <c r="A148" s="7" t="s">
        <v>55</v>
      </c>
      <c r="B148" s="36" t="s">
        <v>56</v>
      </c>
      <c r="C148" s="7" t="s">
        <v>56</v>
      </c>
      <c r="D148" s="7" t="s">
        <v>13</v>
      </c>
      <c r="E148" s="7" t="s">
        <v>397</v>
      </c>
      <c r="F148" s="7" t="s">
        <v>35</v>
      </c>
      <c r="G148" s="8">
        <v>0</v>
      </c>
      <c r="H148" s="8">
        <v>0</v>
      </c>
      <c r="I148" s="8">
        <v>0</v>
      </c>
      <c r="J148" s="8">
        <v>1745.92</v>
      </c>
      <c r="K148" s="8">
        <v>0</v>
      </c>
      <c r="L148" s="8">
        <v>0</v>
      </c>
      <c r="M148" s="8">
        <v>0</v>
      </c>
      <c r="N148" s="40">
        <v>0</v>
      </c>
      <c r="O148" s="8">
        <v>0</v>
      </c>
      <c r="P148" s="8"/>
      <c r="Q148" s="8"/>
      <c r="R148" s="8"/>
      <c r="S148" s="8"/>
      <c r="T148" s="8"/>
      <c r="U148" s="8"/>
      <c r="V148" s="8"/>
      <c r="W148" s="14">
        <f t="shared" si="49"/>
        <v>1745.92</v>
      </c>
      <c r="X148" s="10"/>
      <c r="Y148" s="28" t="e">
        <f t="shared" si="50"/>
        <v>#REF!</v>
      </c>
      <c r="Z148" s="13"/>
      <c r="AA148" s="13" t="e">
        <f t="shared" si="52"/>
        <v>#REF!</v>
      </c>
      <c r="AB148" s="12">
        <v>1</v>
      </c>
      <c r="AC148" s="12">
        <v>0</v>
      </c>
      <c r="AE148" s="9" t="e">
        <f t="shared" si="34"/>
        <v>#REF!</v>
      </c>
      <c r="AG148" s="1" t="str">
        <f t="shared" si="51"/>
        <v>33533510004056</v>
      </c>
      <c r="AH148" s="9" t="e">
        <f>IF(AND(#REF!=2017,AE$4=1),-IFERROR(VLOOKUP(AG148,#REF!,9,0),0),IF(AND(#REF!=2017,AE$4=2),-IFERROR(VLOOKUP(AG148,#REF!,9,0),0),IFERROR(VLOOKUP(AG148,#REF!,12,0),0)))</f>
        <v>#REF!</v>
      </c>
    </row>
    <row r="149" spans="1:34" ht="15" customHeight="1" outlineLevel="2">
      <c r="A149" s="7" t="s">
        <v>55</v>
      </c>
      <c r="B149" s="36" t="s">
        <v>56</v>
      </c>
      <c r="C149" s="7" t="s">
        <v>56</v>
      </c>
      <c r="D149" s="7" t="s">
        <v>13</v>
      </c>
      <c r="E149" s="7" t="s">
        <v>403</v>
      </c>
      <c r="F149" s="7" t="s">
        <v>365</v>
      </c>
      <c r="G149" s="8">
        <v>0</v>
      </c>
      <c r="H149" s="8">
        <v>0</v>
      </c>
      <c r="I149" s="8">
        <v>0</v>
      </c>
      <c r="J149" s="8">
        <v>-6708</v>
      </c>
      <c r="K149" s="8">
        <v>0</v>
      </c>
      <c r="L149" s="8">
        <v>0</v>
      </c>
      <c r="M149" s="8">
        <v>-13863.2</v>
      </c>
      <c r="N149" s="40">
        <v>0</v>
      </c>
      <c r="O149" s="8">
        <v>21242</v>
      </c>
      <c r="P149" s="8"/>
      <c r="Q149" s="8"/>
      <c r="R149" s="8"/>
      <c r="S149" s="8"/>
      <c r="T149" s="8"/>
      <c r="U149" s="8"/>
      <c r="V149" s="8"/>
      <c r="W149" s="14">
        <f t="shared" si="49"/>
        <v>670.79999999999927</v>
      </c>
      <c r="X149" s="10"/>
      <c r="Y149" s="28" t="e">
        <f t="shared" si="50"/>
        <v>#REF!</v>
      </c>
      <c r="Z149" s="13"/>
      <c r="AA149" s="13" t="e">
        <f t="shared" si="52"/>
        <v>#REF!</v>
      </c>
      <c r="AB149" s="12">
        <v>1</v>
      </c>
      <c r="AC149" s="12">
        <v>1</v>
      </c>
      <c r="AE149" s="9" t="e">
        <f t="shared" si="34"/>
        <v>#REF!</v>
      </c>
      <c r="AG149" s="1" t="str">
        <f t="shared" si="51"/>
        <v>33533510004058</v>
      </c>
      <c r="AH149" s="9" t="e">
        <f>IF(AND(#REF!=2017,AE$4=1),-IFERROR(VLOOKUP(AG149,#REF!,9,0),0),IF(AND(#REF!=2017,AE$4=2),-IFERROR(VLOOKUP(AG149,#REF!,9,0),0),IFERROR(VLOOKUP(AG149,#REF!,12,0),0)))</f>
        <v>#REF!</v>
      </c>
    </row>
    <row r="150" spans="1:34" ht="15" customHeight="1" outlineLevel="2">
      <c r="A150" s="7" t="s">
        <v>55</v>
      </c>
      <c r="B150" s="36" t="s">
        <v>56</v>
      </c>
      <c r="C150" s="7" t="s">
        <v>56</v>
      </c>
      <c r="D150" s="7" t="s">
        <v>13</v>
      </c>
      <c r="E150" s="7" t="s">
        <v>380</v>
      </c>
      <c r="F150" s="7" t="s">
        <v>17</v>
      </c>
      <c r="G150" s="8">
        <v>0</v>
      </c>
      <c r="H150" s="8">
        <v>0</v>
      </c>
      <c r="I150" s="8">
        <v>0</v>
      </c>
      <c r="J150" s="8">
        <v>5.78</v>
      </c>
      <c r="K150" s="8">
        <v>0</v>
      </c>
      <c r="L150" s="8">
        <v>0</v>
      </c>
      <c r="M150" s="8">
        <v>84.81</v>
      </c>
      <c r="N150" s="40">
        <v>0</v>
      </c>
      <c r="O150" s="8">
        <v>342.91999999999996</v>
      </c>
      <c r="P150" s="8"/>
      <c r="Q150" s="8"/>
      <c r="R150" s="8"/>
      <c r="S150" s="8"/>
      <c r="T150" s="8"/>
      <c r="U150" s="8"/>
      <c r="V150" s="8"/>
      <c r="W150" s="14">
        <f t="shared" si="49"/>
        <v>433.51</v>
      </c>
      <c r="X150" s="10"/>
      <c r="Y150" s="28" t="e">
        <f t="shared" si="50"/>
        <v>#REF!</v>
      </c>
      <c r="Z150" s="13"/>
      <c r="AA150" s="13" t="e">
        <f t="shared" si="52"/>
        <v>#REF!</v>
      </c>
      <c r="AB150" s="12">
        <v>1</v>
      </c>
      <c r="AC150" s="12">
        <v>0</v>
      </c>
      <c r="AE150" s="9" t="e">
        <f t="shared" si="34"/>
        <v>#REF!</v>
      </c>
      <c r="AG150" s="1" t="str">
        <f t="shared" si="51"/>
        <v>33533510004801</v>
      </c>
      <c r="AH150" s="9" t="e">
        <f>IF(AND(#REF!=2017,AE$4=1),-IFERROR(VLOOKUP(AG150,#REF!,9,0),0),IF(AND(#REF!=2017,AE$4=2),-IFERROR(VLOOKUP(AG150,#REF!,9,0),0),IFERROR(VLOOKUP(AG150,#REF!,12,0),0)))</f>
        <v>#REF!</v>
      </c>
    </row>
    <row r="151" spans="1:34" ht="15" customHeight="1" outlineLevel="2">
      <c r="A151" s="7" t="s">
        <v>55</v>
      </c>
      <c r="B151" s="36" t="s">
        <v>56</v>
      </c>
      <c r="C151" s="7" t="s">
        <v>56</v>
      </c>
      <c r="D151" s="7" t="s">
        <v>13</v>
      </c>
      <c r="E151" s="7" t="s">
        <v>398</v>
      </c>
      <c r="F151" s="7" t="s">
        <v>316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40">
        <v>0</v>
      </c>
      <c r="O151" s="8">
        <v>0</v>
      </c>
      <c r="P151" s="8"/>
      <c r="Q151" s="8"/>
      <c r="R151" s="8"/>
      <c r="S151" s="8"/>
      <c r="T151" s="8"/>
      <c r="U151" s="8"/>
      <c r="V151" s="8"/>
      <c r="W151" s="14">
        <f t="shared" si="49"/>
        <v>0</v>
      </c>
      <c r="X151" s="10"/>
      <c r="Y151" s="28" t="e">
        <f t="shared" si="50"/>
        <v>#REF!</v>
      </c>
      <c r="Z151" s="13"/>
      <c r="AA151" s="13" t="e">
        <f t="shared" si="52"/>
        <v>#REF!</v>
      </c>
      <c r="AB151" s="12">
        <v>1</v>
      </c>
      <c r="AC151" s="12">
        <v>1</v>
      </c>
      <c r="AE151" s="9" t="e">
        <f t="shared" si="34"/>
        <v>#REF!</v>
      </c>
      <c r="AG151" s="1" t="str">
        <f t="shared" si="51"/>
        <v>33533510005017</v>
      </c>
      <c r="AH151" s="9" t="e">
        <f>IF(AND(#REF!=2017,AE$4=1),-IFERROR(VLOOKUP(AG151,#REF!,9,0),0),IF(AND(#REF!=2017,AE$4=2),-IFERROR(VLOOKUP(AG151,#REF!,9,0),0),IFERROR(VLOOKUP(AG151,#REF!,12,0),0)))</f>
        <v>#REF!</v>
      </c>
    </row>
    <row r="152" spans="1:34" ht="15" customHeight="1" outlineLevel="2">
      <c r="A152" s="7" t="s">
        <v>55</v>
      </c>
      <c r="B152" s="36" t="s">
        <v>56</v>
      </c>
      <c r="C152" s="7" t="s">
        <v>56</v>
      </c>
      <c r="D152" s="7" t="s">
        <v>13</v>
      </c>
      <c r="E152" s="7" t="s">
        <v>381</v>
      </c>
      <c r="F152" s="7" t="s">
        <v>311</v>
      </c>
      <c r="G152" s="8">
        <v>0</v>
      </c>
      <c r="H152" s="8">
        <v>0</v>
      </c>
      <c r="I152" s="8">
        <v>0</v>
      </c>
      <c r="J152" s="8">
        <v>0</v>
      </c>
      <c r="K152" s="8">
        <v>1152.47</v>
      </c>
      <c r="L152" s="8">
        <v>0</v>
      </c>
      <c r="M152" s="8">
        <v>0</v>
      </c>
      <c r="N152" s="40">
        <v>0</v>
      </c>
      <c r="O152" s="8">
        <v>1152.47</v>
      </c>
      <c r="P152" s="8"/>
      <c r="Q152" s="8"/>
      <c r="R152" s="8"/>
      <c r="S152" s="8"/>
      <c r="T152" s="8"/>
      <c r="U152" s="8"/>
      <c r="V152" s="8"/>
      <c r="W152" s="14">
        <f t="shared" si="49"/>
        <v>2304.94</v>
      </c>
      <c r="X152" s="10"/>
      <c r="Y152" s="28" t="e">
        <f t="shared" si="50"/>
        <v>#REF!</v>
      </c>
      <c r="Z152" s="13"/>
      <c r="AA152" s="13" t="e">
        <f t="shared" si="52"/>
        <v>#REF!</v>
      </c>
      <c r="AB152" s="12">
        <v>0</v>
      </c>
      <c r="AC152" s="12">
        <v>0</v>
      </c>
      <c r="AE152" s="9" t="e">
        <f t="shared" si="34"/>
        <v>#REF!</v>
      </c>
      <c r="AG152" s="1" t="str">
        <f t="shared" si="51"/>
        <v>33533510005050</v>
      </c>
      <c r="AH152" s="9" t="e">
        <f>IF(AND(#REF!=2017,AE$4=1),-IFERROR(VLOOKUP(AG152,#REF!,9,0),0),IF(AND(#REF!=2017,AE$4=2),-IFERROR(VLOOKUP(AG152,#REF!,9,0),0),IFERROR(VLOOKUP(AG152,#REF!,12,0),0)))</f>
        <v>#REF!</v>
      </c>
    </row>
    <row r="153" spans="1:34" ht="15" customHeight="1" outlineLevel="2">
      <c r="A153" s="7" t="s">
        <v>55</v>
      </c>
      <c r="B153" s="36" t="s">
        <v>56</v>
      </c>
      <c r="C153" s="7" t="s">
        <v>56</v>
      </c>
      <c r="D153" s="7" t="s">
        <v>14</v>
      </c>
      <c r="E153" s="7" t="s">
        <v>366</v>
      </c>
      <c r="F153" s="7" t="s">
        <v>307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40">
        <v>0</v>
      </c>
      <c r="O153" s="8">
        <v>0</v>
      </c>
      <c r="P153" s="8"/>
      <c r="Q153" s="8"/>
      <c r="R153" s="8"/>
      <c r="S153" s="8"/>
      <c r="T153" s="8"/>
      <c r="U153" s="8"/>
      <c r="V153" s="8"/>
      <c r="W153" s="14">
        <f t="shared" si="49"/>
        <v>0</v>
      </c>
      <c r="X153" s="10"/>
      <c r="Y153" s="28" t="e">
        <f t="shared" si="50"/>
        <v>#REF!</v>
      </c>
      <c r="Z153" s="13"/>
      <c r="AA153" s="13" t="e">
        <f t="shared" si="52"/>
        <v>#REF!</v>
      </c>
      <c r="AB153" s="12">
        <v>1</v>
      </c>
      <c r="AC153" s="12">
        <v>1</v>
      </c>
      <c r="AE153" s="9" t="e">
        <f t="shared" si="34"/>
        <v>#REF!</v>
      </c>
      <c r="AG153" s="1" t="str">
        <f t="shared" si="51"/>
        <v>33533510104001</v>
      </c>
      <c r="AH153" s="9" t="e">
        <f>IF(AND(#REF!=2017,AE$4=1),-IFERROR(VLOOKUP(AG153,#REF!,9,0),0),IF(AND(#REF!=2017,AE$4=2),-IFERROR(VLOOKUP(AG153,#REF!,9,0),0),IFERROR(VLOOKUP(AG153,#REF!,12,0),0)))</f>
        <v>#REF!</v>
      </c>
    </row>
    <row r="154" spans="1:34" ht="15" customHeight="1" outlineLevel="2">
      <c r="A154" s="7" t="s">
        <v>55</v>
      </c>
      <c r="B154" s="36" t="s">
        <v>56</v>
      </c>
      <c r="C154" s="7" t="s">
        <v>56</v>
      </c>
      <c r="D154" s="7" t="s">
        <v>14</v>
      </c>
      <c r="E154" s="7" t="s">
        <v>368</v>
      </c>
      <c r="F154" s="7" t="s">
        <v>308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40">
        <v>0</v>
      </c>
      <c r="O154" s="8">
        <v>0</v>
      </c>
      <c r="P154" s="8"/>
      <c r="Q154" s="8"/>
      <c r="R154" s="8"/>
      <c r="S154" s="8"/>
      <c r="T154" s="8"/>
      <c r="U154" s="8"/>
      <c r="V154" s="8"/>
      <c r="W154" s="14">
        <f t="shared" si="49"/>
        <v>0</v>
      </c>
      <c r="X154" s="10"/>
      <c r="Y154" s="28" t="e">
        <f t="shared" si="50"/>
        <v>#REF!</v>
      </c>
      <c r="Z154" s="13"/>
      <c r="AA154" s="13" t="e">
        <f t="shared" si="52"/>
        <v>#REF!</v>
      </c>
      <c r="AB154" s="12">
        <v>1</v>
      </c>
      <c r="AC154" s="12">
        <v>1</v>
      </c>
      <c r="AE154" s="9" t="e">
        <f t="shared" si="34"/>
        <v>#REF!</v>
      </c>
      <c r="AG154" s="1" t="str">
        <f t="shared" si="51"/>
        <v>33533510104006</v>
      </c>
      <c r="AH154" s="9" t="e">
        <f>IF(AND(#REF!=2017,AE$4=1),-IFERROR(VLOOKUP(AG154,#REF!,9,0),0),IF(AND(#REF!=2017,AE$4=2),-IFERROR(VLOOKUP(AG154,#REF!,9,0),0),IFERROR(VLOOKUP(AG154,#REF!,12,0),0)))</f>
        <v>#REF!</v>
      </c>
    </row>
    <row r="155" spans="1:34" ht="15" customHeight="1" outlineLevel="2">
      <c r="A155" s="7" t="s">
        <v>55</v>
      </c>
      <c r="B155" s="36" t="s">
        <v>56</v>
      </c>
      <c r="C155" s="7" t="s">
        <v>56</v>
      </c>
      <c r="D155" s="7" t="s">
        <v>14</v>
      </c>
      <c r="E155" s="7" t="s">
        <v>370</v>
      </c>
      <c r="F155" s="7" t="s">
        <v>309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40">
        <v>0</v>
      </c>
      <c r="O155" s="8">
        <v>0</v>
      </c>
      <c r="P155" s="8"/>
      <c r="Q155" s="8"/>
      <c r="R155" s="8"/>
      <c r="S155" s="8"/>
      <c r="T155" s="8"/>
      <c r="U155" s="8"/>
      <c r="V155" s="8"/>
      <c r="W155" s="14">
        <f t="shared" si="49"/>
        <v>0</v>
      </c>
      <c r="X155" s="10"/>
      <c r="Y155" s="28" t="e">
        <f t="shared" si="50"/>
        <v>#REF!</v>
      </c>
      <c r="Z155" s="13"/>
      <c r="AA155" s="13" t="e">
        <f t="shared" si="52"/>
        <v>#REF!</v>
      </c>
      <c r="AB155" s="12">
        <v>1</v>
      </c>
      <c r="AC155" s="12">
        <v>0</v>
      </c>
      <c r="AE155" s="9" t="e">
        <f t="shared" si="34"/>
        <v>#REF!</v>
      </c>
      <c r="AG155" s="1" t="str">
        <f t="shared" si="51"/>
        <v>33533510104008</v>
      </c>
      <c r="AH155" s="9" t="e">
        <f>IF(AND(#REF!=2017,AE$4=1),-IFERROR(VLOOKUP(AG155,#REF!,9,0),0),IF(AND(#REF!=2017,AE$4=2),-IFERROR(VLOOKUP(AG155,#REF!,9,0),0),IFERROR(VLOOKUP(AG155,#REF!,12,0),0)))</f>
        <v>#REF!</v>
      </c>
    </row>
    <row r="156" spans="1:34" ht="15" customHeight="1" outlineLevel="2">
      <c r="A156" s="7" t="s">
        <v>55</v>
      </c>
      <c r="B156" s="36" t="s">
        <v>56</v>
      </c>
      <c r="C156" s="7" t="s">
        <v>56</v>
      </c>
      <c r="D156" s="7" t="s">
        <v>14</v>
      </c>
      <c r="E156" s="7" t="s">
        <v>372</v>
      </c>
      <c r="F156" s="7" t="s">
        <v>310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40">
        <v>0</v>
      </c>
      <c r="O156" s="8">
        <v>0</v>
      </c>
      <c r="P156" s="8"/>
      <c r="Q156" s="8"/>
      <c r="R156" s="8"/>
      <c r="S156" s="8"/>
      <c r="T156" s="8"/>
      <c r="U156" s="8"/>
      <c r="V156" s="8"/>
      <c r="W156" s="14">
        <f t="shared" si="49"/>
        <v>0</v>
      </c>
      <c r="X156" s="10"/>
      <c r="Y156" s="28" t="e">
        <f t="shared" si="50"/>
        <v>#REF!</v>
      </c>
      <c r="Z156" s="13"/>
      <c r="AA156" s="13" t="e">
        <f t="shared" si="52"/>
        <v>#REF!</v>
      </c>
      <c r="AB156" s="12">
        <v>1</v>
      </c>
      <c r="AC156" s="12">
        <v>1</v>
      </c>
      <c r="AE156" s="9" t="e">
        <f t="shared" si="34"/>
        <v>#REF!</v>
      </c>
      <c r="AG156" s="1" t="str">
        <f t="shared" si="51"/>
        <v>33533510104009</v>
      </c>
      <c r="AH156" s="9" t="e">
        <f>IF(AND(#REF!=2017,AE$4=1),-IFERROR(VLOOKUP(AG156,#REF!,9,0),0),IF(AND(#REF!=2017,AE$4=2),-IFERROR(VLOOKUP(AG156,#REF!,9,0),0),IFERROR(VLOOKUP(AG156,#REF!,12,0),0)))</f>
        <v>#REF!</v>
      </c>
    </row>
    <row r="157" spans="1:34" ht="15" customHeight="1" outlineLevel="2">
      <c r="A157" s="7" t="s">
        <v>55</v>
      </c>
      <c r="B157" s="36" t="s">
        <v>56</v>
      </c>
      <c r="C157" s="7" t="s">
        <v>56</v>
      </c>
      <c r="D157" s="7" t="s">
        <v>14</v>
      </c>
      <c r="E157" s="7" t="s">
        <v>374</v>
      </c>
      <c r="F157" s="7" t="s">
        <v>361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40">
        <v>0</v>
      </c>
      <c r="O157" s="8">
        <v>0</v>
      </c>
      <c r="P157" s="8"/>
      <c r="Q157" s="8"/>
      <c r="R157" s="8"/>
      <c r="S157" s="8"/>
      <c r="T157" s="8"/>
      <c r="U157" s="8"/>
      <c r="V157" s="8"/>
      <c r="W157" s="14">
        <f t="shared" si="49"/>
        <v>0</v>
      </c>
      <c r="X157" s="10"/>
      <c r="Y157" s="28" t="e">
        <f t="shared" si="50"/>
        <v>#REF!</v>
      </c>
      <c r="Z157" s="13"/>
      <c r="AA157" s="13" t="e">
        <f t="shared" si="52"/>
        <v>#REF!</v>
      </c>
      <c r="AB157" s="12">
        <v>1</v>
      </c>
      <c r="AC157" s="12">
        <v>1</v>
      </c>
      <c r="AE157" s="9" t="e">
        <f t="shared" si="34"/>
        <v>#REF!</v>
      </c>
      <c r="AG157" s="1" t="str">
        <f t="shared" si="51"/>
        <v>33533510104030</v>
      </c>
      <c r="AH157" s="9" t="e">
        <f>IF(AND(#REF!=2017,AE$4=1),-IFERROR(VLOOKUP(AG157,#REF!,9,0),0),IF(AND(#REF!=2017,AE$4=2),-IFERROR(VLOOKUP(AG157,#REF!,9,0),0),IFERROR(VLOOKUP(AG157,#REF!,12,0),0)))</f>
        <v>#REF!</v>
      </c>
    </row>
    <row r="158" spans="1:34" ht="15" customHeight="1" outlineLevel="2">
      <c r="A158" s="7" t="s">
        <v>55</v>
      </c>
      <c r="B158" s="36" t="s">
        <v>56</v>
      </c>
      <c r="C158" s="7" t="s">
        <v>56</v>
      </c>
      <c r="D158" s="7" t="s">
        <v>14</v>
      </c>
      <c r="E158" s="7" t="s">
        <v>389</v>
      </c>
      <c r="F158" s="7" t="s">
        <v>360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40">
        <v>0</v>
      </c>
      <c r="O158" s="8">
        <v>0</v>
      </c>
      <c r="P158" s="8"/>
      <c r="Q158" s="8"/>
      <c r="R158" s="8"/>
      <c r="S158" s="8"/>
      <c r="T158" s="8"/>
      <c r="U158" s="8"/>
      <c r="V158" s="8"/>
      <c r="W158" s="14">
        <f t="shared" si="49"/>
        <v>0</v>
      </c>
      <c r="X158" s="10"/>
      <c r="Y158" s="28" t="e">
        <f t="shared" si="50"/>
        <v>#REF!</v>
      </c>
      <c r="Z158" s="13"/>
      <c r="AA158" s="13" t="e">
        <f t="shared" si="52"/>
        <v>#REF!</v>
      </c>
      <c r="AB158" s="12">
        <v>1</v>
      </c>
      <c r="AC158" s="12">
        <v>1</v>
      </c>
      <c r="AE158" s="9" t="e">
        <f t="shared" si="34"/>
        <v>#REF!</v>
      </c>
      <c r="AG158" s="1" t="str">
        <f t="shared" si="51"/>
        <v>33533510104033</v>
      </c>
      <c r="AH158" s="9" t="e">
        <f>IF(AND(#REF!=2017,AE$4=1),-IFERROR(VLOOKUP(AG158,#REF!,9,0),0),IF(AND(#REF!=2017,AE$4=2),-IFERROR(VLOOKUP(AG158,#REF!,9,0),0),IFERROR(VLOOKUP(AG158,#REF!,12,0),0)))</f>
        <v>#REF!</v>
      </c>
    </row>
    <row r="159" spans="1:34" ht="15" customHeight="1" outlineLevel="2">
      <c r="A159" s="7" t="s">
        <v>55</v>
      </c>
      <c r="B159" s="36" t="s">
        <v>56</v>
      </c>
      <c r="C159" s="7" t="s">
        <v>56</v>
      </c>
      <c r="D159" s="7" t="s">
        <v>14</v>
      </c>
      <c r="E159" s="7" t="s">
        <v>381</v>
      </c>
      <c r="F159" s="7" t="s">
        <v>311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40">
        <v>0</v>
      </c>
      <c r="O159" s="8">
        <v>0</v>
      </c>
      <c r="P159" s="8"/>
      <c r="Q159" s="8"/>
      <c r="R159" s="8"/>
      <c r="S159" s="8"/>
      <c r="T159" s="8"/>
      <c r="U159" s="8"/>
      <c r="V159" s="8"/>
      <c r="W159" s="14">
        <f t="shared" si="49"/>
        <v>0</v>
      </c>
      <c r="X159" s="10"/>
      <c r="Y159" s="28" t="e">
        <f t="shared" si="50"/>
        <v>#REF!</v>
      </c>
      <c r="Z159" s="13"/>
      <c r="AA159" s="13" t="e">
        <f t="shared" si="52"/>
        <v>#REF!</v>
      </c>
      <c r="AB159" s="12">
        <v>1</v>
      </c>
      <c r="AC159" s="12">
        <v>0</v>
      </c>
      <c r="AE159" s="9" t="e">
        <f t="shared" si="34"/>
        <v>#REF!</v>
      </c>
      <c r="AG159" s="1" t="str">
        <f t="shared" si="51"/>
        <v>33533510105050</v>
      </c>
      <c r="AH159" s="9" t="e">
        <f>IF(AND(#REF!=2017,AE$4=1),-IFERROR(VLOOKUP(AG159,#REF!,9,0),0),IF(AND(#REF!=2017,AE$4=2),-IFERROR(VLOOKUP(AG159,#REF!,9,0),0),IFERROR(VLOOKUP(AG159,#REF!,12,0),0)))</f>
        <v>#REF!</v>
      </c>
    </row>
    <row r="160" spans="1:34" ht="15" customHeight="1" outlineLevel="1">
      <c r="A160" s="42" t="s">
        <v>596</v>
      </c>
      <c r="B160" s="36"/>
      <c r="C160" s="7"/>
      <c r="D160" s="7"/>
      <c r="E160" s="7"/>
      <c r="F160" s="7"/>
      <c r="G160" s="8">
        <f t="shared" ref="G160:O160" si="53">SUBTOTAL(9,G141:G159)</f>
        <v>0</v>
      </c>
      <c r="H160" s="8">
        <f t="shared" si="53"/>
        <v>0</v>
      </c>
      <c r="I160" s="8">
        <f t="shared" si="53"/>
        <v>0</v>
      </c>
      <c r="J160" s="8">
        <f t="shared" si="53"/>
        <v>122614.12999999999</v>
      </c>
      <c r="K160" s="8">
        <f t="shared" si="53"/>
        <v>31224.579999999991</v>
      </c>
      <c r="L160" s="8">
        <f t="shared" si="53"/>
        <v>0</v>
      </c>
      <c r="M160" s="8">
        <f t="shared" si="53"/>
        <v>69640.720000000016</v>
      </c>
      <c r="N160" s="40">
        <f t="shared" si="53"/>
        <v>19920.369999999984</v>
      </c>
      <c r="O160" s="8">
        <f t="shared" si="53"/>
        <v>31047.459999999992</v>
      </c>
      <c r="P160" s="8"/>
      <c r="Q160" s="8"/>
      <c r="R160" s="8"/>
      <c r="S160" s="8"/>
      <c r="T160" s="8"/>
      <c r="U160" s="8"/>
      <c r="V160" s="8"/>
      <c r="W160" s="14">
        <f>SUBTOTAL(9,W141:W159)</f>
        <v>274447.26</v>
      </c>
      <c r="X160" s="10"/>
      <c r="Y160" s="28"/>
      <c r="Z160" s="13"/>
      <c r="AA160" s="13"/>
      <c r="AB160" s="12"/>
      <c r="AC160" s="12"/>
      <c r="AE160" s="9"/>
      <c r="AH160" s="9"/>
    </row>
    <row r="161" spans="1:34" ht="15" customHeight="1" outlineLevel="2">
      <c r="A161" s="7" t="s">
        <v>57</v>
      </c>
      <c r="B161" s="36" t="s">
        <v>58</v>
      </c>
      <c r="C161" s="7" t="s">
        <v>58</v>
      </c>
      <c r="D161" s="7" t="s">
        <v>13</v>
      </c>
      <c r="E161" s="7" t="s">
        <v>366</v>
      </c>
      <c r="F161" s="7" t="s">
        <v>307</v>
      </c>
      <c r="G161" s="8">
        <v>0</v>
      </c>
      <c r="H161" s="8">
        <v>0</v>
      </c>
      <c r="I161" s="8">
        <v>0</v>
      </c>
      <c r="J161" s="8">
        <v>728096.85</v>
      </c>
      <c r="K161" s="8">
        <v>192102.21000000008</v>
      </c>
      <c r="L161" s="8">
        <v>0</v>
      </c>
      <c r="M161" s="8">
        <v>534830.03</v>
      </c>
      <c r="N161" s="40">
        <v>127606.31999999983</v>
      </c>
      <c r="O161" s="8">
        <v>19619.710000000196</v>
      </c>
      <c r="P161" s="8"/>
      <c r="Q161" s="8"/>
      <c r="R161" s="8"/>
      <c r="S161" s="8"/>
      <c r="T161" s="8"/>
      <c r="U161" s="8"/>
      <c r="V161" s="8"/>
      <c r="W161" s="14">
        <f t="shared" ref="W161:W180" si="54">SUM(G161:V161)</f>
        <v>1602255.12</v>
      </c>
      <c r="X161" s="10"/>
      <c r="Y161" s="28" t="e">
        <f t="shared" ref="Y161:Y180" si="55">IF(AE$2="Y",IF(RIGHT(A161,4)="CITY",AH161,0),AH161)</f>
        <v>#REF!</v>
      </c>
      <c r="Z161" s="13"/>
      <c r="AA161" s="13" t="e">
        <f t="shared" si="52"/>
        <v>#REF!</v>
      </c>
      <c r="AB161" s="12">
        <v>1</v>
      </c>
      <c r="AC161" s="12">
        <v>1</v>
      </c>
      <c r="AE161" s="9" t="e">
        <f t="shared" si="34"/>
        <v>#REF!</v>
      </c>
      <c r="AG161" s="1" t="str">
        <f t="shared" ref="AG161:AG180" si="56">B161&amp;C161&amp;D161&amp;E161</f>
        <v>33633610004001</v>
      </c>
      <c r="AH161" s="9" t="e">
        <f>IF(AND(#REF!=2017,AE$4=1),-IFERROR(VLOOKUP(AG161,#REF!,9,0),0),IF(AND(#REF!=2017,AE$4=2),-IFERROR(VLOOKUP(AG161,#REF!,9,0),0),IFERROR(VLOOKUP(AG161,#REF!,12,0),0)))</f>
        <v>#REF!</v>
      </c>
    </row>
    <row r="162" spans="1:34" ht="15" customHeight="1" outlineLevel="2">
      <c r="A162" s="7" t="s">
        <v>57</v>
      </c>
      <c r="B162" s="36" t="s">
        <v>58</v>
      </c>
      <c r="C162" s="7" t="s">
        <v>58</v>
      </c>
      <c r="D162" s="7" t="s">
        <v>13</v>
      </c>
      <c r="E162" s="7" t="s">
        <v>368</v>
      </c>
      <c r="F162" s="7" t="s">
        <v>308</v>
      </c>
      <c r="G162" s="8">
        <v>0</v>
      </c>
      <c r="H162" s="8">
        <v>0</v>
      </c>
      <c r="I162" s="8">
        <v>0</v>
      </c>
      <c r="J162" s="8">
        <v>93137.79</v>
      </c>
      <c r="K162" s="8">
        <v>576.97999999999593</v>
      </c>
      <c r="L162" s="8">
        <v>0</v>
      </c>
      <c r="M162" s="8">
        <v>2180.5200000000041</v>
      </c>
      <c r="N162" s="40">
        <v>-168.82999999998719</v>
      </c>
      <c r="O162" s="8">
        <v>148.61000000000058</v>
      </c>
      <c r="P162" s="8"/>
      <c r="Q162" s="8"/>
      <c r="R162" s="8"/>
      <c r="S162" s="8"/>
      <c r="T162" s="8"/>
      <c r="U162" s="8"/>
      <c r="V162" s="8"/>
      <c r="W162" s="14">
        <f t="shared" si="54"/>
        <v>95875.07</v>
      </c>
      <c r="X162" s="10"/>
      <c r="Y162" s="28" t="e">
        <f t="shared" si="55"/>
        <v>#REF!</v>
      </c>
      <c r="Z162" s="13"/>
      <c r="AA162" s="13" t="e">
        <f t="shared" si="52"/>
        <v>#REF!</v>
      </c>
      <c r="AB162" s="12">
        <v>1</v>
      </c>
      <c r="AC162" s="12">
        <v>1</v>
      </c>
      <c r="AE162" s="9" t="e">
        <f t="shared" si="34"/>
        <v>#REF!</v>
      </c>
      <c r="AG162" s="1" t="str">
        <f t="shared" si="56"/>
        <v>33633610004006</v>
      </c>
      <c r="AH162" s="9" t="e">
        <f>IF(AND(#REF!=2017,AE$4=1),-IFERROR(VLOOKUP(AG162,#REF!,9,0),0),IF(AND(#REF!=2017,AE$4=2),-IFERROR(VLOOKUP(AG162,#REF!,9,0),0),IFERROR(VLOOKUP(AG162,#REF!,12,0),0)))</f>
        <v>#REF!</v>
      </c>
    </row>
    <row r="163" spans="1:34" ht="15" customHeight="1" outlineLevel="2">
      <c r="A163" s="7" t="s">
        <v>57</v>
      </c>
      <c r="B163" s="36" t="s">
        <v>58</v>
      </c>
      <c r="C163" s="7" t="s">
        <v>58</v>
      </c>
      <c r="D163" s="7" t="s">
        <v>13</v>
      </c>
      <c r="E163" s="7" t="s">
        <v>370</v>
      </c>
      <c r="F163" s="7" t="s">
        <v>309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40">
        <v>0</v>
      </c>
      <c r="O163" s="8">
        <v>32052.080000000002</v>
      </c>
      <c r="P163" s="8"/>
      <c r="Q163" s="8"/>
      <c r="R163" s="8"/>
      <c r="S163" s="8"/>
      <c r="T163" s="8"/>
      <c r="U163" s="8"/>
      <c r="V163" s="8"/>
      <c r="W163" s="14">
        <f t="shared" si="54"/>
        <v>32052.080000000002</v>
      </c>
      <c r="X163" s="10"/>
      <c r="Y163" s="28" t="e">
        <f t="shared" si="55"/>
        <v>#REF!</v>
      </c>
      <c r="Z163" s="13"/>
      <c r="AA163" s="13" t="e">
        <f t="shared" si="52"/>
        <v>#REF!</v>
      </c>
      <c r="AB163" s="12"/>
      <c r="AC163" s="12"/>
      <c r="AE163" s="9" t="e">
        <f t="shared" si="34"/>
        <v>#REF!</v>
      </c>
      <c r="AG163" s="1" t="str">
        <f t="shared" si="56"/>
        <v>33633610004008</v>
      </c>
      <c r="AH163" s="9" t="e">
        <f>IF(AND(#REF!=2017,AE$4=1),-IFERROR(VLOOKUP(AG163,#REF!,9,0),0),IF(AND(#REF!=2017,AE$4=2),-IFERROR(VLOOKUP(AG163,#REF!,9,0),0),IFERROR(VLOOKUP(AG163,#REF!,12,0),0)))</f>
        <v>#REF!</v>
      </c>
    </row>
    <row r="164" spans="1:34" ht="15" customHeight="1" outlineLevel="2">
      <c r="A164" s="7" t="s">
        <v>57</v>
      </c>
      <c r="B164" s="36" t="s">
        <v>58</v>
      </c>
      <c r="C164" s="7" t="s">
        <v>58</v>
      </c>
      <c r="D164" s="7" t="s">
        <v>13</v>
      </c>
      <c r="E164" s="7" t="s">
        <v>372</v>
      </c>
      <c r="F164" s="7" t="s">
        <v>310</v>
      </c>
      <c r="G164" s="8">
        <v>0</v>
      </c>
      <c r="H164" s="8">
        <v>0</v>
      </c>
      <c r="I164" s="8">
        <v>0</v>
      </c>
      <c r="J164" s="8">
        <v>0</v>
      </c>
      <c r="K164" s="8">
        <v>886.83</v>
      </c>
      <c r="L164" s="8">
        <v>0</v>
      </c>
      <c r="M164" s="8">
        <v>0</v>
      </c>
      <c r="N164" s="40">
        <v>623.86</v>
      </c>
      <c r="O164" s="8">
        <v>1384.9</v>
      </c>
      <c r="P164" s="8"/>
      <c r="Q164" s="8"/>
      <c r="R164" s="8"/>
      <c r="S164" s="8"/>
      <c r="T164" s="8"/>
      <c r="U164" s="8"/>
      <c r="V164" s="8"/>
      <c r="W164" s="14">
        <f t="shared" si="54"/>
        <v>2895.59</v>
      </c>
      <c r="X164" s="10"/>
      <c r="Y164" s="28" t="e">
        <f t="shared" si="55"/>
        <v>#REF!</v>
      </c>
      <c r="Z164" s="13"/>
      <c r="AA164" s="13" t="e">
        <f t="shared" si="52"/>
        <v>#REF!</v>
      </c>
      <c r="AB164" s="12"/>
      <c r="AC164" s="12"/>
      <c r="AE164" s="9" t="e">
        <f t="shared" si="34"/>
        <v>#REF!</v>
      </c>
      <c r="AG164" s="1" t="str">
        <f t="shared" si="56"/>
        <v>33633610004009</v>
      </c>
      <c r="AH164" s="9" t="e">
        <f>IF(AND(#REF!=2017,AE$4=1),-IFERROR(VLOOKUP(AG164,#REF!,9,0),0),IF(AND(#REF!=2017,AE$4=2),-IFERROR(VLOOKUP(AG164,#REF!,9,0),0),IFERROR(VLOOKUP(AG164,#REF!,12,0),0)))</f>
        <v>#REF!</v>
      </c>
    </row>
    <row r="165" spans="1:34" ht="15" customHeight="1" outlineLevel="2">
      <c r="A165" s="7" t="s">
        <v>57</v>
      </c>
      <c r="B165" s="36" t="s">
        <v>58</v>
      </c>
      <c r="C165" s="7" t="s">
        <v>58</v>
      </c>
      <c r="D165" s="7" t="s">
        <v>13</v>
      </c>
      <c r="E165" s="7" t="s">
        <v>16</v>
      </c>
      <c r="F165" s="7" t="s">
        <v>315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40">
        <v>0</v>
      </c>
      <c r="O165" s="8">
        <v>0</v>
      </c>
      <c r="P165" s="8"/>
      <c r="Q165" s="8"/>
      <c r="R165" s="8"/>
      <c r="S165" s="8"/>
      <c r="T165" s="8"/>
      <c r="U165" s="8"/>
      <c r="V165" s="8"/>
      <c r="W165" s="14">
        <f t="shared" si="54"/>
        <v>0</v>
      </c>
      <c r="X165" s="10"/>
      <c r="Y165" s="28" t="e">
        <f t="shared" si="55"/>
        <v>#REF!</v>
      </c>
      <c r="Z165" s="13"/>
      <c r="AA165" s="13" t="e">
        <f t="shared" si="52"/>
        <v>#REF!</v>
      </c>
      <c r="AB165" s="12"/>
      <c r="AC165" s="12"/>
      <c r="AE165" s="9" t="e">
        <f t="shared" si="34"/>
        <v>#REF!</v>
      </c>
      <c r="AG165" s="1" t="str">
        <f t="shared" si="56"/>
        <v>33633610004010</v>
      </c>
      <c r="AH165" s="9" t="e">
        <f>IF(AND(#REF!=2017,AE$4=1),-IFERROR(VLOOKUP(AG165,#REF!,9,0),0),IF(AND(#REF!=2017,AE$4=2),-IFERROR(VLOOKUP(AG165,#REF!,9,0),0),IFERROR(VLOOKUP(AG165,#REF!,12,0),0)))</f>
        <v>#REF!</v>
      </c>
    </row>
    <row r="166" spans="1:34" ht="15" customHeight="1" outlineLevel="2">
      <c r="A166" s="7" t="s">
        <v>57</v>
      </c>
      <c r="B166" s="36" t="s">
        <v>58</v>
      </c>
      <c r="C166" s="7" t="s">
        <v>58</v>
      </c>
      <c r="D166" s="7" t="s">
        <v>13</v>
      </c>
      <c r="E166" s="7" t="s">
        <v>374</v>
      </c>
      <c r="F166" s="7" t="s">
        <v>361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40">
        <v>0</v>
      </c>
      <c r="O166" s="8">
        <v>0</v>
      </c>
      <c r="P166" s="8"/>
      <c r="Q166" s="8"/>
      <c r="R166" s="8"/>
      <c r="S166" s="8"/>
      <c r="T166" s="8"/>
      <c r="U166" s="8"/>
      <c r="V166" s="8"/>
      <c r="W166" s="14">
        <f t="shared" si="54"/>
        <v>0</v>
      </c>
      <c r="X166" s="10"/>
      <c r="Y166" s="28" t="e">
        <f t="shared" si="55"/>
        <v>#REF!</v>
      </c>
      <c r="Z166" s="13"/>
      <c r="AA166" s="13" t="e">
        <f t="shared" si="52"/>
        <v>#REF!</v>
      </c>
      <c r="AB166" s="12">
        <v>1</v>
      </c>
      <c r="AC166" s="12">
        <v>1</v>
      </c>
      <c r="AE166" s="9" t="e">
        <f t="shared" si="34"/>
        <v>#REF!</v>
      </c>
      <c r="AG166" s="1" t="str">
        <f t="shared" si="56"/>
        <v>33633610004030</v>
      </c>
      <c r="AH166" s="9" t="e">
        <f>IF(AND(#REF!=2017,AE$4=1),-IFERROR(VLOOKUP(AG166,#REF!,9,0),0),IF(AND(#REF!=2017,AE$4=2),-IFERROR(VLOOKUP(AG166,#REF!,9,0),0),IFERROR(VLOOKUP(AG166,#REF!,12,0),0)))</f>
        <v>#REF!</v>
      </c>
    </row>
    <row r="167" spans="1:34" ht="15" customHeight="1" outlineLevel="2">
      <c r="A167" s="7" t="s">
        <v>57</v>
      </c>
      <c r="B167" s="36" t="s">
        <v>58</v>
      </c>
      <c r="C167" s="7" t="s">
        <v>58</v>
      </c>
      <c r="D167" s="7" t="s">
        <v>13</v>
      </c>
      <c r="E167" s="7" t="s">
        <v>389</v>
      </c>
      <c r="F167" s="7" t="s">
        <v>360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40">
        <v>0</v>
      </c>
      <c r="O167" s="8">
        <v>0</v>
      </c>
      <c r="P167" s="8"/>
      <c r="Q167" s="8"/>
      <c r="R167" s="8"/>
      <c r="S167" s="8"/>
      <c r="T167" s="8"/>
      <c r="U167" s="8"/>
      <c r="V167" s="8"/>
      <c r="W167" s="14">
        <f t="shared" si="54"/>
        <v>0</v>
      </c>
      <c r="X167" s="10"/>
      <c r="Y167" s="28" t="e">
        <f t="shared" si="55"/>
        <v>#REF!</v>
      </c>
      <c r="Z167" s="13"/>
      <c r="AA167" s="13" t="e">
        <f t="shared" si="52"/>
        <v>#REF!</v>
      </c>
      <c r="AB167" s="12">
        <v>1</v>
      </c>
      <c r="AC167" s="12">
        <v>1</v>
      </c>
      <c r="AE167" s="9" t="e">
        <f t="shared" si="34"/>
        <v>#REF!</v>
      </c>
      <c r="AG167" s="1" t="str">
        <f t="shared" si="56"/>
        <v>33633610004033</v>
      </c>
      <c r="AH167" s="9" t="e">
        <f>IF(AND(#REF!=2017,AE$4=1),-IFERROR(VLOOKUP(AG167,#REF!,9,0),0),IF(AND(#REF!=2017,AE$4=2),-IFERROR(VLOOKUP(AG167,#REF!,9,0),0),IFERROR(VLOOKUP(AG167,#REF!,12,0),0)))</f>
        <v>#REF!</v>
      </c>
    </row>
    <row r="168" spans="1:34" ht="15" customHeight="1" outlineLevel="2">
      <c r="A168" s="7" t="s">
        <v>57</v>
      </c>
      <c r="B168" s="36" t="s">
        <v>58</v>
      </c>
      <c r="C168" s="7" t="s">
        <v>58</v>
      </c>
      <c r="D168" s="7" t="s">
        <v>13</v>
      </c>
      <c r="E168" s="7" t="s">
        <v>393</v>
      </c>
      <c r="F168" s="7" t="s">
        <v>25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40">
        <v>0</v>
      </c>
      <c r="O168" s="8">
        <v>0</v>
      </c>
      <c r="P168" s="8"/>
      <c r="Q168" s="8"/>
      <c r="R168" s="8"/>
      <c r="S168" s="8"/>
      <c r="T168" s="8"/>
      <c r="U168" s="8"/>
      <c r="V168" s="8"/>
      <c r="W168" s="14">
        <f t="shared" si="54"/>
        <v>0</v>
      </c>
      <c r="X168" s="10"/>
      <c r="Y168" s="28" t="e">
        <f t="shared" si="55"/>
        <v>#REF!</v>
      </c>
      <c r="Z168" s="13"/>
      <c r="AA168" s="13" t="e">
        <f t="shared" si="52"/>
        <v>#REF!</v>
      </c>
      <c r="AB168" s="12">
        <v>1</v>
      </c>
      <c r="AC168" s="12">
        <v>1</v>
      </c>
      <c r="AE168" s="9" t="e">
        <f t="shared" si="34"/>
        <v>#REF!</v>
      </c>
      <c r="AG168" s="1" t="str">
        <f t="shared" si="56"/>
        <v>33633610004052</v>
      </c>
      <c r="AH168" s="9" t="e">
        <f>IF(AND(#REF!=2017,AE$4=1),-IFERROR(VLOOKUP(AG168,#REF!,9,0),0),IF(AND(#REF!=2017,AE$4=2),-IFERROR(VLOOKUP(AG168,#REF!,9,0),0),IFERROR(VLOOKUP(AG168,#REF!,12,0),0)))</f>
        <v>#REF!</v>
      </c>
    </row>
    <row r="169" spans="1:34" ht="15" customHeight="1" outlineLevel="2">
      <c r="A169" s="7" t="s">
        <v>57</v>
      </c>
      <c r="B169" s="36" t="s">
        <v>58</v>
      </c>
      <c r="C169" s="7" t="s">
        <v>58</v>
      </c>
      <c r="D169" s="7" t="s">
        <v>13</v>
      </c>
      <c r="E169" s="7" t="s">
        <v>397</v>
      </c>
      <c r="F169" s="7" t="s">
        <v>35</v>
      </c>
      <c r="G169" s="8">
        <v>0</v>
      </c>
      <c r="H169" s="8">
        <v>0</v>
      </c>
      <c r="I169" s="8">
        <v>0</v>
      </c>
      <c r="J169" s="8">
        <v>291.16000000000003</v>
      </c>
      <c r="K169" s="8">
        <v>0</v>
      </c>
      <c r="L169" s="8">
        <v>0</v>
      </c>
      <c r="M169" s="8">
        <v>0</v>
      </c>
      <c r="N169" s="40">
        <v>0</v>
      </c>
      <c r="O169" s="8">
        <v>0</v>
      </c>
      <c r="P169" s="8"/>
      <c r="Q169" s="8"/>
      <c r="R169" s="8"/>
      <c r="S169" s="8"/>
      <c r="T169" s="8"/>
      <c r="U169" s="8"/>
      <c r="V169" s="8"/>
      <c r="W169" s="14">
        <f t="shared" si="54"/>
        <v>291.16000000000003</v>
      </c>
      <c r="X169" s="10"/>
      <c r="Y169" s="28" t="e">
        <f t="shared" si="55"/>
        <v>#REF!</v>
      </c>
      <c r="Z169" s="13"/>
      <c r="AA169" s="13" t="e">
        <f t="shared" si="52"/>
        <v>#REF!</v>
      </c>
      <c r="AB169" s="12">
        <v>1</v>
      </c>
      <c r="AC169" s="12">
        <v>1</v>
      </c>
      <c r="AE169" s="9" t="e">
        <f t="shared" si="34"/>
        <v>#REF!</v>
      </c>
      <c r="AG169" s="1" t="str">
        <f t="shared" si="56"/>
        <v>33633610004056</v>
      </c>
      <c r="AH169" s="9" t="e">
        <f>IF(AND(#REF!=2017,AE$4=1),-IFERROR(VLOOKUP(AG169,#REF!,9,0),0),IF(AND(#REF!=2017,AE$4=2),-IFERROR(VLOOKUP(AG169,#REF!,9,0),0),IFERROR(VLOOKUP(AG169,#REF!,12,0),0)))</f>
        <v>#REF!</v>
      </c>
    </row>
    <row r="170" spans="1:34" ht="15" customHeight="1" outlineLevel="2">
      <c r="A170" s="7" t="s">
        <v>57</v>
      </c>
      <c r="B170" s="36" t="s">
        <v>58</v>
      </c>
      <c r="C170" s="7" t="s">
        <v>58</v>
      </c>
      <c r="D170" s="7" t="s">
        <v>13</v>
      </c>
      <c r="E170" s="7" t="s">
        <v>403</v>
      </c>
      <c r="F170" s="7" t="s">
        <v>365</v>
      </c>
      <c r="G170" s="8">
        <v>0</v>
      </c>
      <c r="H170" s="8">
        <v>0</v>
      </c>
      <c r="I170" s="8">
        <v>0</v>
      </c>
      <c r="J170" s="8">
        <v>-43194</v>
      </c>
      <c r="K170" s="8">
        <v>0</v>
      </c>
      <c r="L170" s="8">
        <v>0</v>
      </c>
      <c r="M170" s="8">
        <v>-89267.6</v>
      </c>
      <c r="N170" s="40">
        <v>0</v>
      </c>
      <c r="O170" s="8">
        <v>136781</v>
      </c>
      <c r="P170" s="8"/>
      <c r="Q170" s="8"/>
      <c r="R170" s="8"/>
      <c r="S170" s="8"/>
      <c r="T170" s="8"/>
      <c r="U170" s="8"/>
      <c r="V170" s="8"/>
      <c r="W170" s="14">
        <f t="shared" si="54"/>
        <v>4319.3999999999942</v>
      </c>
      <c r="X170" s="10"/>
      <c r="Y170" s="28" t="e">
        <f t="shared" si="55"/>
        <v>#REF!</v>
      </c>
      <c r="Z170" s="13"/>
      <c r="AA170" s="13" t="e">
        <f t="shared" si="52"/>
        <v>#REF!</v>
      </c>
      <c r="AB170" s="12">
        <v>1</v>
      </c>
      <c r="AC170" s="12">
        <v>1</v>
      </c>
      <c r="AE170" s="9" t="e">
        <f t="shared" ref="AE170:AE236" si="57">AA170-W170</f>
        <v>#REF!</v>
      </c>
      <c r="AG170" s="1" t="str">
        <f t="shared" si="56"/>
        <v>33633610004058</v>
      </c>
      <c r="AH170" s="9" t="e">
        <f>IF(AND(#REF!=2017,AE$4=1),-IFERROR(VLOOKUP(AG170,#REF!,9,0),0),IF(AND(#REF!=2017,AE$4=2),-IFERROR(VLOOKUP(AG170,#REF!,9,0),0),IFERROR(VLOOKUP(AG170,#REF!,12,0),0)))</f>
        <v>#REF!</v>
      </c>
    </row>
    <row r="171" spans="1:34" ht="15" customHeight="1" outlineLevel="2">
      <c r="A171" s="7" t="s">
        <v>57</v>
      </c>
      <c r="B171" s="36" t="s">
        <v>58</v>
      </c>
      <c r="C171" s="7">
        <v>336</v>
      </c>
      <c r="D171" s="7" t="s">
        <v>13</v>
      </c>
      <c r="E171" s="7" t="s">
        <v>376</v>
      </c>
      <c r="F171" s="7" t="s">
        <v>247</v>
      </c>
      <c r="G171" s="8">
        <v>0</v>
      </c>
      <c r="H171" s="8">
        <v>0</v>
      </c>
      <c r="I171" s="8">
        <v>0</v>
      </c>
      <c r="J171" s="8">
        <v>80573</v>
      </c>
      <c r="K171" s="8">
        <v>0</v>
      </c>
      <c r="L171" s="8">
        <v>0</v>
      </c>
      <c r="M171" s="8">
        <v>0</v>
      </c>
      <c r="N171" s="40">
        <v>53741</v>
      </c>
      <c r="O171" s="8">
        <v>0</v>
      </c>
      <c r="P171" s="8"/>
      <c r="Q171" s="8"/>
      <c r="R171" s="8"/>
      <c r="S171" s="8"/>
      <c r="T171" s="8"/>
      <c r="U171" s="8"/>
      <c r="V171" s="8"/>
      <c r="W171" s="14">
        <f t="shared" si="54"/>
        <v>134314</v>
      </c>
      <c r="X171" s="10"/>
      <c r="Y171" s="28" t="e">
        <f t="shared" si="55"/>
        <v>#REF!</v>
      </c>
      <c r="Z171" s="13"/>
      <c r="AA171" s="13" t="e">
        <f t="shared" si="52"/>
        <v>#REF!</v>
      </c>
      <c r="AB171" s="12">
        <v>1</v>
      </c>
      <c r="AC171" s="12">
        <v>1</v>
      </c>
      <c r="AE171" s="9" t="e">
        <f t="shared" si="57"/>
        <v>#REF!</v>
      </c>
      <c r="AG171" s="1" t="str">
        <f t="shared" si="56"/>
        <v>33633610004060</v>
      </c>
      <c r="AH171" s="9" t="e">
        <f>IF(AND(#REF!=2017,AE$4=1),-IFERROR(VLOOKUP(AG171,#REF!,9,0),0),IF(AND(#REF!=2017,AE$4=2),-IFERROR(VLOOKUP(AG171,#REF!,9,0),0),IFERROR(VLOOKUP(AG171,#REF!,12,0),0)))</f>
        <v>#REF!</v>
      </c>
    </row>
    <row r="172" spans="1:34" ht="15" customHeight="1" outlineLevel="2">
      <c r="A172" s="7" t="s">
        <v>57</v>
      </c>
      <c r="B172" s="36" t="s">
        <v>58</v>
      </c>
      <c r="C172" s="7">
        <v>336</v>
      </c>
      <c r="D172" s="7" t="s">
        <v>13</v>
      </c>
      <c r="E172" s="7" t="s">
        <v>378</v>
      </c>
      <c r="F172" s="7" t="s">
        <v>312</v>
      </c>
      <c r="G172" s="8">
        <v>0</v>
      </c>
      <c r="H172" s="8">
        <v>0</v>
      </c>
      <c r="I172" s="8">
        <v>0</v>
      </c>
      <c r="J172" s="8">
        <v>23799</v>
      </c>
      <c r="K172" s="8">
        <v>0</v>
      </c>
      <c r="L172" s="8">
        <v>0</v>
      </c>
      <c r="M172" s="8">
        <v>0</v>
      </c>
      <c r="N172" s="40">
        <v>23799</v>
      </c>
      <c r="O172" s="8">
        <v>0</v>
      </c>
      <c r="P172" s="8"/>
      <c r="Q172" s="8"/>
      <c r="R172" s="8"/>
      <c r="S172" s="8"/>
      <c r="T172" s="8"/>
      <c r="U172" s="8"/>
      <c r="V172" s="8"/>
      <c r="W172" s="14">
        <f t="shared" si="54"/>
        <v>47598</v>
      </c>
      <c r="X172" s="10"/>
      <c r="Y172" s="28" t="e">
        <f t="shared" si="55"/>
        <v>#REF!</v>
      </c>
      <c r="Z172" s="13"/>
      <c r="AA172" s="13" t="e">
        <f t="shared" si="52"/>
        <v>#REF!</v>
      </c>
      <c r="AB172" s="12">
        <v>1</v>
      </c>
      <c r="AC172" s="12">
        <v>1</v>
      </c>
      <c r="AE172" s="9" t="e">
        <f t="shared" si="57"/>
        <v>#REF!</v>
      </c>
      <c r="AG172" s="1" t="str">
        <f t="shared" si="56"/>
        <v>33633610004069</v>
      </c>
      <c r="AH172" s="9" t="e">
        <f>IF(AND(#REF!=2017,AE$4=1),-IFERROR(VLOOKUP(AG172,#REF!,9,0),0),IF(AND(#REF!=2017,AE$4=2),-IFERROR(VLOOKUP(AG172,#REF!,9,0),0),IFERROR(VLOOKUP(AG172,#REF!,12,0),0)))</f>
        <v>#REF!</v>
      </c>
    </row>
    <row r="173" spans="1:34" ht="15" customHeight="1" outlineLevel="2">
      <c r="A173" s="7" t="s">
        <v>57</v>
      </c>
      <c r="B173" s="36" t="s">
        <v>58</v>
      </c>
      <c r="C173" s="7" t="s">
        <v>58</v>
      </c>
      <c r="D173" s="7" t="s">
        <v>13</v>
      </c>
      <c r="E173" s="7" t="s">
        <v>494</v>
      </c>
      <c r="F173" s="7" t="s">
        <v>363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40">
        <v>0</v>
      </c>
      <c r="O173" s="8">
        <v>0</v>
      </c>
      <c r="P173" s="8"/>
      <c r="Q173" s="8"/>
      <c r="R173" s="8"/>
      <c r="S173" s="8"/>
      <c r="T173" s="8"/>
      <c r="U173" s="8"/>
      <c r="V173" s="8"/>
      <c r="W173" s="14">
        <f t="shared" si="54"/>
        <v>0</v>
      </c>
      <c r="X173" s="10"/>
      <c r="Y173" s="28" t="e">
        <f t="shared" si="55"/>
        <v>#REF!</v>
      </c>
      <c r="Z173" s="13"/>
      <c r="AA173" s="13" t="e">
        <f t="shared" si="52"/>
        <v>#REF!</v>
      </c>
      <c r="AB173" s="12">
        <v>1</v>
      </c>
      <c r="AC173" s="12">
        <v>0</v>
      </c>
      <c r="AE173" s="9" t="e">
        <f t="shared" si="57"/>
        <v>#REF!</v>
      </c>
      <c r="AG173" s="1" t="str">
        <f t="shared" si="56"/>
        <v>33633610004075</v>
      </c>
      <c r="AH173" s="9" t="e">
        <f>IF(AND(#REF!=2017,AE$4=1),-IFERROR(VLOOKUP(AG173,#REF!,9,0),0),IF(AND(#REF!=2017,AE$4=2),-IFERROR(VLOOKUP(AG173,#REF!,9,0),0),IFERROR(VLOOKUP(AG173,#REF!,12,0),0)))</f>
        <v>#REF!</v>
      </c>
    </row>
    <row r="174" spans="1:34" ht="15" customHeight="1" outlineLevel="2">
      <c r="A174" s="7" t="s">
        <v>57</v>
      </c>
      <c r="B174" s="36" t="s">
        <v>58</v>
      </c>
      <c r="C174" s="7">
        <v>336</v>
      </c>
      <c r="D174" s="7" t="s">
        <v>13</v>
      </c>
      <c r="E174" s="7" t="s">
        <v>489</v>
      </c>
      <c r="F174" s="7" t="s">
        <v>364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40">
        <v>0</v>
      </c>
      <c r="O174" s="8">
        <v>0</v>
      </c>
      <c r="P174" s="8"/>
      <c r="Q174" s="8"/>
      <c r="R174" s="8"/>
      <c r="S174" s="8"/>
      <c r="T174" s="8"/>
      <c r="U174" s="8"/>
      <c r="V174" s="8"/>
      <c r="W174" s="14">
        <f t="shared" si="54"/>
        <v>0</v>
      </c>
      <c r="X174" s="10"/>
      <c r="Y174" s="28" t="e">
        <f t="shared" si="55"/>
        <v>#REF!</v>
      </c>
      <c r="Z174" s="13"/>
      <c r="AA174" s="13" t="e">
        <f t="shared" si="52"/>
        <v>#REF!</v>
      </c>
      <c r="AB174" s="12">
        <v>1</v>
      </c>
      <c r="AC174" s="12">
        <v>1</v>
      </c>
      <c r="AE174" s="9" t="e">
        <f t="shared" si="57"/>
        <v>#REF!</v>
      </c>
      <c r="AG174" s="1" t="str">
        <f t="shared" si="56"/>
        <v>33633610004076</v>
      </c>
      <c r="AH174" s="9" t="e">
        <f>IF(AND(#REF!=2017,AE$4=1),-IFERROR(VLOOKUP(AG174,#REF!,9,0),0),IF(AND(#REF!=2017,AE$4=2),-IFERROR(VLOOKUP(AG174,#REF!,9,0),0),IFERROR(VLOOKUP(AG174,#REF!,12,0),0)))</f>
        <v>#REF!</v>
      </c>
    </row>
    <row r="175" spans="1:34" ht="15" customHeight="1" outlineLevel="2">
      <c r="A175" s="7" t="s">
        <v>57</v>
      </c>
      <c r="B175" s="36" t="s">
        <v>58</v>
      </c>
      <c r="C175" s="7" t="s">
        <v>58</v>
      </c>
      <c r="D175" s="7" t="s">
        <v>13</v>
      </c>
      <c r="E175" s="7" t="s">
        <v>409</v>
      </c>
      <c r="F175" s="7" t="s">
        <v>319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40">
        <v>0</v>
      </c>
      <c r="O175" s="8">
        <v>0</v>
      </c>
      <c r="P175" s="8"/>
      <c r="Q175" s="8"/>
      <c r="R175" s="8"/>
      <c r="S175" s="8"/>
      <c r="T175" s="8"/>
      <c r="U175" s="8"/>
      <c r="V175" s="8"/>
      <c r="W175" s="14">
        <f t="shared" si="54"/>
        <v>0</v>
      </c>
      <c r="X175" s="10"/>
      <c r="Y175" s="28" t="e">
        <f t="shared" si="55"/>
        <v>#REF!</v>
      </c>
      <c r="Z175" s="13"/>
      <c r="AA175" s="13" t="e">
        <f t="shared" si="52"/>
        <v>#REF!</v>
      </c>
      <c r="AB175" s="12">
        <v>1</v>
      </c>
      <c r="AC175" s="12">
        <v>1</v>
      </c>
      <c r="AE175" s="9" t="e">
        <f t="shared" si="57"/>
        <v>#REF!</v>
      </c>
      <c r="AG175" s="1" t="str">
        <f t="shared" si="56"/>
        <v>33633610004204</v>
      </c>
      <c r="AH175" s="9" t="e">
        <f>IF(AND(#REF!=2017,AE$4=1),-IFERROR(VLOOKUP(AG175,#REF!,9,0),0),IF(AND(#REF!=2017,AE$4=2),-IFERROR(VLOOKUP(AG175,#REF!,9,0),0),IFERROR(VLOOKUP(AG175,#REF!,12,0),0)))</f>
        <v>#REF!</v>
      </c>
    </row>
    <row r="176" spans="1:34" ht="15" customHeight="1" outlineLevel="2">
      <c r="A176" s="7" t="s">
        <v>57</v>
      </c>
      <c r="B176" s="36" t="s">
        <v>58</v>
      </c>
      <c r="C176" s="7" t="s">
        <v>58</v>
      </c>
      <c r="D176" s="7" t="s">
        <v>13</v>
      </c>
      <c r="E176" s="7" t="s">
        <v>380</v>
      </c>
      <c r="F176" s="7" t="s">
        <v>17</v>
      </c>
      <c r="G176" s="8">
        <v>0</v>
      </c>
      <c r="H176" s="8">
        <v>0</v>
      </c>
      <c r="I176" s="8">
        <v>0</v>
      </c>
      <c r="J176" s="8">
        <v>40.75</v>
      </c>
      <c r="K176" s="8">
        <v>0</v>
      </c>
      <c r="L176" s="8">
        <v>0</v>
      </c>
      <c r="M176" s="8">
        <v>1061.5999999999999</v>
      </c>
      <c r="N176" s="40">
        <v>0</v>
      </c>
      <c r="O176" s="8">
        <v>2397.84</v>
      </c>
      <c r="P176" s="8"/>
      <c r="Q176" s="8"/>
      <c r="R176" s="8"/>
      <c r="S176" s="8"/>
      <c r="T176" s="8"/>
      <c r="U176" s="8"/>
      <c r="V176" s="8"/>
      <c r="W176" s="14">
        <f t="shared" si="54"/>
        <v>3500.19</v>
      </c>
      <c r="X176" s="10"/>
      <c r="Y176" s="28" t="e">
        <f t="shared" si="55"/>
        <v>#REF!</v>
      </c>
      <c r="Z176" s="13"/>
      <c r="AA176" s="13" t="e">
        <f t="shared" si="52"/>
        <v>#REF!</v>
      </c>
      <c r="AB176" s="12">
        <v>1</v>
      </c>
      <c r="AC176" s="12">
        <v>1</v>
      </c>
      <c r="AE176" s="9" t="e">
        <f t="shared" si="57"/>
        <v>#REF!</v>
      </c>
      <c r="AG176" s="1" t="str">
        <f t="shared" si="56"/>
        <v>33633610004801</v>
      </c>
      <c r="AH176" s="9" t="e">
        <f>IF(AND(#REF!=2017,AE$4=1),-IFERROR(VLOOKUP(AG176,#REF!,9,0),0),IF(AND(#REF!=2017,AE$4=2),-IFERROR(VLOOKUP(AG176,#REF!,9,0),0),IFERROR(VLOOKUP(AG176,#REF!,12,0),0)))</f>
        <v>#REF!</v>
      </c>
    </row>
    <row r="177" spans="1:34" ht="15" customHeight="1" outlineLevel="2">
      <c r="A177" s="7" t="s">
        <v>57</v>
      </c>
      <c r="B177" s="36" t="s">
        <v>58</v>
      </c>
      <c r="C177" s="7" t="s">
        <v>58</v>
      </c>
      <c r="D177" s="7" t="s">
        <v>13</v>
      </c>
      <c r="E177" s="7" t="s">
        <v>398</v>
      </c>
      <c r="F177" s="7" t="s">
        <v>316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40">
        <v>0</v>
      </c>
      <c r="O177" s="8">
        <v>0</v>
      </c>
      <c r="P177" s="8"/>
      <c r="Q177" s="8"/>
      <c r="R177" s="8"/>
      <c r="S177" s="8"/>
      <c r="T177" s="8"/>
      <c r="U177" s="8"/>
      <c r="V177" s="8"/>
      <c r="W177" s="14">
        <f t="shared" si="54"/>
        <v>0</v>
      </c>
      <c r="X177" s="10"/>
      <c r="Y177" s="28" t="e">
        <f t="shared" si="55"/>
        <v>#REF!</v>
      </c>
      <c r="Z177" s="13"/>
      <c r="AA177" s="13" t="e">
        <f t="shared" si="52"/>
        <v>#REF!</v>
      </c>
      <c r="AB177" s="12">
        <v>1</v>
      </c>
      <c r="AC177" s="12">
        <v>1</v>
      </c>
      <c r="AE177" s="9" t="e">
        <f t="shared" si="57"/>
        <v>#REF!</v>
      </c>
      <c r="AG177" s="1" t="str">
        <f t="shared" si="56"/>
        <v>33633610005017</v>
      </c>
      <c r="AH177" s="9" t="e">
        <f>IF(AND(#REF!=2017,AE$4=1),-IFERROR(VLOOKUP(AG177,#REF!,9,0),0),IF(AND(#REF!=2017,AE$4=2),-IFERROR(VLOOKUP(AG177,#REF!,9,0),0),IFERROR(VLOOKUP(AG177,#REF!,12,0),0)))</f>
        <v>#REF!</v>
      </c>
    </row>
    <row r="178" spans="1:34" ht="15" customHeight="1" outlineLevel="2">
      <c r="A178" s="7" t="s">
        <v>57</v>
      </c>
      <c r="B178" s="36" t="s">
        <v>58</v>
      </c>
      <c r="C178" s="7" t="s">
        <v>58</v>
      </c>
      <c r="D178" s="7" t="s">
        <v>13</v>
      </c>
      <c r="E178" s="7" t="s">
        <v>381</v>
      </c>
      <c r="F178" s="7" t="s">
        <v>311</v>
      </c>
      <c r="G178" s="8">
        <v>0</v>
      </c>
      <c r="H178" s="8">
        <v>0</v>
      </c>
      <c r="I178" s="8">
        <v>0</v>
      </c>
      <c r="J178" s="8">
        <v>0</v>
      </c>
      <c r="K178" s="8">
        <v>7422.66</v>
      </c>
      <c r="L178" s="8">
        <v>0</v>
      </c>
      <c r="M178" s="8">
        <v>0</v>
      </c>
      <c r="N178" s="40">
        <v>0</v>
      </c>
      <c r="O178" s="8">
        <v>7422.66</v>
      </c>
      <c r="P178" s="8"/>
      <c r="Q178" s="8"/>
      <c r="R178" s="8"/>
      <c r="S178" s="8"/>
      <c r="T178" s="8"/>
      <c r="U178" s="8"/>
      <c r="V178" s="8"/>
      <c r="W178" s="14">
        <f t="shared" si="54"/>
        <v>14845.32</v>
      </c>
      <c r="X178" s="10"/>
      <c r="Y178" s="28" t="e">
        <f t="shared" si="55"/>
        <v>#REF!</v>
      </c>
      <c r="Z178" s="13"/>
      <c r="AA178" s="13" t="e">
        <f t="shared" ref="AA178:AA211" si="58">Y178+Z178</f>
        <v>#REF!</v>
      </c>
      <c r="AB178" s="12">
        <v>1</v>
      </c>
      <c r="AC178" s="12">
        <v>1</v>
      </c>
      <c r="AE178" s="9" t="e">
        <f t="shared" si="57"/>
        <v>#REF!</v>
      </c>
      <c r="AG178" s="1" t="str">
        <f t="shared" si="56"/>
        <v>33633610005050</v>
      </c>
      <c r="AH178" s="9" t="e">
        <f>IF(AND(#REF!=2017,AE$4=1),-IFERROR(VLOOKUP(AG178,#REF!,9,0),0),IF(AND(#REF!=2017,AE$4=2),-IFERROR(VLOOKUP(AG178,#REF!,9,0),0),IFERROR(VLOOKUP(AG178,#REF!,12,0),0)))</f>
        <v>#REF!</v>
      </c>
    </row>
    <row r="179" spans="1:34" ht="15" customHeight="1" outlineLevel="2">
      <c r="A179" s="7" t="s">
        <v>57</v>
      </c>
      <c r="B179" s="36" t="s">
        <v>58</v>
      </c>
      <c r="C179" s="7" t="s">
        <v>58</v>
      </c>
      <c r="D179" s="7" t="s">
        <v>13</v>
      </c>
      <c r="E179" s="7" t="s">
        <v>400</v>
      </c>
      <c r="F179" s="7" t="s">
        <v>36</v>
      </c>
      <c r="G179" s="8">
        <v>0</v>
      </c>
      <c r="H179" s="8">
        <v>0</v>
      </c>
      <c r="I179" s="8">
        <v>0</v>
      </c>
      <c r="J179" s="8">
        <v>192.93</v>
      </c>
      <c r="K179" s="8">
        <v>0</v>
      </c>
      <c r="L179" s="8">
        <v>0</v>
      </c>
      <c r="M179" s="8">
        <v>0</v>
      </c>
      <c r="N179" s="40">
        <v>0</v>
      </c>
      <c r="O179" s="8">
        <v>0</v>
      </c>
      <c r="P179" s="8"/>
      <c r="Q179" s="8"/>
      <c r="R179" s="8"/>
      <c r="S179" s="8"/>
      <c r="T179" s="8"/>
      <c r="U179" s="8"/>
      <c r="V179" s="8"/>
      <c r="W179" s="14">
        <f t="shared" si="54"/>
        <v>192.93</v>
      </c>
      <c r="X179" s="10"/>
      <c r="Y179" s="28" t="e">
        <f t="shared" si="55"/>
        <v>#REF!</v>
      </c>
      <c r="Z179" s="13"/>
      <c r="AA179" s="13" t="e">
        <f t="shared" si="58"/>
        <v>#REF!</v>
      </c>
      <c r="AB179" s="12">
        <v>1</v>
      </c>
      <c r="AC179" s="12">
        <v>1</v>
      </c>
      <c r="AE179" s="9" t="e">
        <f t="shared" si="57"/>
        <v>#REF!</v>
      </c>
      <c r="AG179" s="1" t="str">
        <f t="shared" si="56"/>
        <v>33633610005220</v>
      </c>
      <c r="AH179" s="9" t="e">
        <f>IF(AND(#REF!=2017,AE$4=1),-IFERROR(VLOOKUP(AG179,#REF!,9,0),0),IF(AND(#REF!=2017,AE$4=2),-IFERROR(VLOOKUP(AG179,#REF!,9,0),0),IFERROR(VLOOKUP(AG179,#REF!,12,0),0)))</f>
        <v>#REF!</v>
      </c>
    </row>
    <row r="180" spans="1:34" ht="15" customHeight="1" outlineLevel="2">
      <c r="A180" s="7" t="s">
        <v>57</v>
      </c>
      <c r="B180" s="36" t="s">
        <v>58</v>
      </c>
      <c r="C180" s="7" t="s">
        <v>58</v>
      </c>
      <c r="D180" s="7" t="s">
        <v>13</v>
      </c>
      <c r="E180" s="7" t="s">
        <v>396</v>
      </c>
      <c r="F180" s="7" t="s">
        <v>245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40">
        <v>0</v>
      </c>
      <c r="O180" s="8">
        <v>0</v>
      </c>
      <c r="P180" s="8"/>
      <c r="Q180" s="8"/>
      <c r="R180" s="8"/>
      <c r="S180" s="8"/>
      <c r="T180" s="8"/>
      <c r="U180" s="8"/>
      <c r="V180" s="8"/>
      <c r="W180" s="14">
        <f t="shared" si="54"/>
        <v>0</v>
      </c>
      <c r="X180" s="10"/>
      <c r="Y180" s="28" t="e">
        <f t="shared" si="55"/>
        <v>#REF!</v>
      </c>
      <c r="Z180" s="13"/>
      <c r="AA180" s="13" t="e">
        <f t="shared" si="58"/>
        <v>#REF!</v>
      </c>
      <c r="AB180" s="12"/>
      <c r="AC180" s="12"/>
      <c r="AE180" s="9" t="e">
        <f t="shared" si="57"/>
        <v>#REF!</v>
      </c>
      <c r="AG180" s="1" t="str">
        <f t="shared" si="56"/>
        <v>33633610005801</v>
      </c>
      <c r="AH180" s="9" t="e">
        <f>IF(AND(#REF!=2017,AE$4=1),-IFERROR(VLOOKUP(AG180,#REF!,9,0),0),IF(AND(#REF!=2017,AE$4=2),-IFERROR(VLOOKUP(AG180,#REF!,9,0),0),IFERROR(VLOOKUP(AG180,#REF!,12,0),0)))</f>
        <v>#REF!</v>
      </c>
    </row>
    <row r="181" spans="1:34" ht="15" customHeight="1" outlineLevel="1">
      <c r="A181" s="42" t="s">
        <v>597</v>
      </c>
      <c r="B181" s="36"/>
      <c r="C181" s="7"/>
      <c r="D181" s="7"/>
      <c r="E181" s="7"/>
      <c r="F181" s="7"/>
      <c r="G181" s="8">
        <f t="shared" ref="G181:O181" si="59">SUBTOTAL(9,G161:G180)</f>
        <v>0</v>
      </c>
      <c r="H181" s="8">
        <f t="shared" si="59"/>
        <v>0</v>
      </c>
      <c r="I181" s="8">
        <f t="shared" si="59"/>
        <v>0</v>
      </c>
      <c r="J181" s="8">
        <f t="shared" si="59"/>
        <v>882937.4800000001</v>
      </c>
      <c r="K181" s="8">
        <f t="shared" si="59"/>
        <v>200988.68000000005</v>
      </c>
      <c r="L181" s="8">
        <f t="shared" si="59"/>
        <v>0</v>
      </c>
      <c r="M181" s="8">
        <f t="shared" si="59"/>
        <v>448804.55000000005</v>
      </c>
      <c r="N181" s="40">
        <f t="shared" si="59"/>
        <v>205601.34999999986</v>
      </c>
      <c r="O181" s="8">
        <f t="shared" si="59"/>
        <v>199806.80000000019</v>
      </c>
      <c r="P181" s="8"/>
      <c r="Q181" s="8"/>
      <c r="R181" s="8"/>
      <c r="S181" s="8"/>
      <c r="T181" s="8"/>
      <c r="U181" s="8"/>
      <c r="V181" s="8"/>
      <c r="W181" s="14">
        <f>SUBTOTAL(9,W161:W180)</f>
        <v>1938138.86</v>
      </c>
      <c r="X181" s="10"/>
      <c r="Y181" s="28"/>
      <c r="Z181" s="13"/>
      <c r="AA181" s="13"/>
      <c r="AB181" s="12"/>
      <c r="AC181" s="12"/>
      <c r="AE181" s="9"/>
      <c r="AH181" s="9"/>
    </row>
    <row r="182" spans="1:34" ht="15" customHeight="1" outlineLevel="2">
      <c r="A182" s="7" t="s">
        <v>59</v>
      </c>
      <c r="B182" s="36" t="s">
        <v>60</v>
      </c>
      <c r="C182" s="7" t="s">
        <v>60</v>
      </c>
      <c r="D182" s="7" t="s">
        <v>13</v>
      </c>
      <c r="E182" s="7" t="s">
        <v>366</v>
      </c>
      <c r="F182" s="7" t="s">
        <v>307</v>
      </c>
      <c r="G182" s="8">
        <v>0</v>
      </c>
      <c r="H182" s="8">
        <v>0</v>
      </c>
      <c r="I182" s="8">
        <v>0</v>
      </c>
      <c r="J182" s="8">
        <v>37848.080000000002</v>
      </c>
      <c r="K182" s="8">
        <v>10098.43</v>
      </c>
      <c r="L182" s="8">
        <v>0</v>
      </c>
      <c r="M182" s="8">
        <v>27801.639999999992</v>
      </c>
      <c r="N182" s="40">
        <v>6762.4199999999983</v>
      </c>
      <c r="O182" s="8">
        <v>1021.5899999999965</v>
      </c>
      <c r="P182" s="8"/>
      <c r="Q182" s="8"/>
      <c r="R182" s="8"/>
      <c r="S182" s="8"/>
      <c r="T182" s="8"/>
      <c r="U182" s="8"/>
      <c r="V182" s="8"/>
      <c r="W182" s="14">
        <f t="shared" ref="W182:W193" si="60">SUM(G182:V182)</f>
        <v>83532.159999999989</v>
      </c>
      <c r="X182" s="10"/>
      <c r="Y182" s="28" t="e">
        <f t="shared" ref="Y182:Y193" si="61">IF(AE$2="Y",IF(RIGHT(A182,4)="CITY",AH182,0),AH182)</f>
        <v>#REF!</v>
      </c>
      <c r="Z182" s="13"/>
      <c r="AA182" s="13" t="e">
        <f t="shared" si="58"/>
        <v>#REF!</v>
      </c>
      <c r="AB182" s="12">
        <v>1</v>
      </c>
      <c r="AC182" s="12">
        <v>1</v>
      </c>
      <c r="AE182" s="9" t="e">
        <f t="shared" si="57"/>
        <v>#REF!</v>
      </c>
      <c r="AG182" s="1" t="str">
        <f t="shared" ref="AG182:AG193" si="62">B182&amp;C182&amp;D182&amp;E182</f>
        <v>33733710004001</v>
      </c>
      <c r="AH182" s="9" t="e">
        <f>IF(AND(#REF!=2017,AE$4=1),-IFERROR(VLOOKUP(AG182,#REF!,9,0),0),IF(AND(#REF!=2017,AE$4=2),-IFERROR(VLOOKUP(AG182,#REF!,9,0),0),IFERROR(VLOOKUP(AG182,#REF!,12,0),0)))</f>
        <v>#REF!</v>
      </c>
    </row>
    <row r="183" spans="1:34" ht="15" customHeight="1" outlineLevel="2">
      <c r="A183" s="7" t="s">
        <v>59</v>
      </c>
      <c r="B183" s="36" t="s">
        <v>60</v>
      </c>
      <c r="C183" s="7" t="s">
        <v>60</v>
      </c>
      <c r="D183" s="7" t="s">
        <v>13</v>
      </c>
      <c r="E183" s="7" t="s">
        <v>368</v>
      </c>
      <c r="F183" s="7" t="s">
        <v>308</v>
      </c>
      <c r="G183" s="8">
        <v>0</v>
      </c>
      <c r="H183" s="8">
        <v>0</v>
      </c>
      <c r="I183" s="8">
        <v>0</v>
      </c>
      <c r="J183" s="8">
        <v>4841.51</v>
      </c>
      <c r="K183" s="8">
        <v>29.989999999999782</v>
      </c>
      <c r="L183" s="8">
        <v>0</v>
      </c>
      <c r="M183" s="8">
        <v>113.35000000000036</v>
      </c>
      <c r="N183" s="40">
        <v>-8.7799999999997453</v>
      </c>
      <c r="O183" s="8">
        <v>7.7299999999995634</v>
      </c>
      <c r="P183" s="8"/>
      <c r="Q183" s="8"/>
      <c r="R183" s="8"/>
      <c r="S183" s="8"/>
      <c r="T183" s="8"/>
      <c r="U183" s="8"/>
      <c r="V183" s="8"/>
      <c r="W183" s="14">
        <f t="shared" si="60"/>
        <v>4983.8</v>
      </c>
      <c r="X183" s="10"/>
      <c r="Y183" s="28" t="e">
        <f t="shared" si="61"/>
        <v>#REF!</v>
      </c>
      <c r="Z183" s="13"/>
      <c r="AA183" s="13" t="e">
        <f t="shared" si="58"/>
        <v>#REF!</v>
      </c>
      <c r="AB183" s="12">
        <v>1</v>
      </c>
      <c r="AC183" s="12">
        <v>1</v>
      </c>
      <c r="AE183" s="9" t="e">
        <f t="shared" si="57"/>
        <v>#REF!</v>
      </c>
      <c r="AG183" s="1" t="str">
        <f t="shared" si="62"/>
        <v>33733710004006</v>
      </c>
      <c r="AH183" s="9" t="e">
        <f>IF(AND(#REF!=2017,AE$4=1),-IFERROR(VLOOKUP(AG183,#REF!,9,0),0),IF(AND(#REF!=2017,AE$4=2),-IFERROR(VLOOKUP(AG183,#REF!,9,0),0),IFERROR(VLOOKUP(AG183,#REF!,12,0),0)))</f>
        <v>#REF!</v>
      </c>
    </row>
    <row r="184" spans="1:34" ht="15" customHeight="1" outlineLevel="2">
      <c r="A184" s="7" t="s">
        <v>59</v>
      </c>
      <c r="B184" s="36" t="s">
        <v>60</v>
      </c>
      <c r="C184" s="7" t="s">
        <v>60</v>
      </c>
      <c r="D184" s="7" t="s">
        <v>13</v>
      </c>
      <c r="E184" s="7" t="s">
        <v>370</v>
      </c>
      <c r="F184" s="7" t="s">
        <v>309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40">
        <v>0</v>
      </c>
      <c r="O184" s="8">
        <v>1700.08</v>
      </c>
      <c r="P184" s="8"/>
      <c r="Q184" s="8"/>
      <c r="R184" s="8"/>
      <c r="S184" s="8"/>
      <c r="T184" s="8"/>
      <c r="U184" s="8"/>
      <c r="V184" s="8"/>
      <c r="W184" s="14">
        <f t="shared" si="60"/>
        <v>1700.08</v>
      </c>
      <c r="X184" s="10"/>
      <c r="Y184" s="28" t="e">
        <f t="shared" si="61"/>
        <v>#REF!</v>
      </c>
      <c r="Z184" s="13"/>
      <c r="AA184" s="13" t="e">
        <f t="shared" si="58"/>
        <v>#REF!</v>
      </c>
      <c r="AB184" s="12">
        <v>1</v>
      </c>
      <c r="AC184" s="12">
        <v>1</v>
      </c>
      <c r="AE184" s="9" t="e">
        <f t="shared" si="57"/>
        <v>#REF!</v>
      </c>
      <c r="AG184" s="1" t="str">
        <f t="shared" si="62"/>
        <v>33733710004008</v>
      </c>
      <c r="AH184" s="9" t="e">
        <f>IF(AND(#REF!=2017,AE$4=1),-IFERROR(VLOOKUP(AG184,#REF!,9,0),0),IF(AND(#REF!=2017,AE$4=2),-IFERROR(VLOOKUP(AG184,#REF!,9,0),0),IFERROR(VLOOKUP(AG184,#REF!,12,0),0)))</f>
        <v>#REF!</v>
      </c>
    </row>
    <row r="185" spans="1:34" ht="15" customHeight="1" outlineLevel="2">
      <c r="A185" s="7" t="s">
        <v>59</v>
      </c>
      <c r="B185" s="36" t="s">
        <v>60</v>
      </c>
      <c r="C185" s="7" t="s">
        <v>60</v>
      </c>
      <c r="D185" s="7" t="s">
        <v>13</v>
      </c>
      <c r="E185" s="7" t="s">
        <v>372</v>
      </c>
      <c r="F185" s="7" t="s">
        <v>310</v>
      </c>
      <c r="G185" s="8">
        <v>0</v>
      </c>
      <c r="H185" s="8">
        <v>0</v>
      </c>
      <c r="I185" s="8">
        <v>0</v>
      </c>
      <c r="J185" s="8">
        <v>0</v>
      </c>
      <c r="K185" s="8">
        <v>47.04</v>
      </c>
      <c r="L185" s="8">
        <v>0</v>
      </c>
      <c r="M185" s="8">
        <v>0</v>
      </c>
      <c r="N185" s="40">
        <v>33.089999999999996</v>
      </c>
      <c r="O185" s="8">
        <v>73.45999999999998</v>
      </c>
      <c r="P185" s="8"/>
      <c r="Q185" s="8"/>
      <c r="R185" s="8"/>
      <c r="S185" s="8"/>
      <c r="T185" s="8"/>
      <c r="U185" s="8"/>
      <c r="V185" s="8"/>
      <c r="W185" s="14">
        <f t="shared" si="60"/>
        <v>153.58999999999997</v>
      </c>
      <c r="X185" s="10"/>
      <c r="Y185" s="28" t="e">
        <f t="shared" si="61"/>
        <v>#REF!</v>
      </c>
      <c r="Z185" s="13"/>
      <c r="AA185" s="13" t="e">
        <f t="shared" si="58"/>
        <v>#REF!</v>
      </c>
      <c r="AB185" s="12">
        <v>1</v>
      </c>
      <c r="AC185" s="12">
        <v>1</v>
      </c>
      <c r="AE185" s="9" t="e">
        <f t="shared" si="57"/>
        <v>#REF!</v>
      </c>
      <c r="AG185" s="1" t="str">
        <f t="shared" si="62"/>
        <v>33733710004009</v>
      </c>
      <c r="AH185" s="9" t="e">
        <f>IF(AND(#REF!=2017,AE$4=1),-IFERROR(VLOOKUP(AG185,#REF!,9,0),0),IF(AND(#REF!=2017,AE$4=2),-IFERROR(VLOOKUP(AG185,#REF!,9,0),0),IFERROR(VLOOKUP(AG185,#REF!,12,0),0)))</f>
        <v>#REF!</v>
      </c>
    </row>
    <row r="186" spans="1:34" ht="15" customHeight="1" outlineLevel="2">
      <c r="A186" s="7" t="s">
        <v>59</v>
      </c>
      <c r="B186" s="36" t="s">
        <v>60</v>
      </c>
      <c r="C186" s="7" t="s">
        <v>60</v>
      </c>
      <c r="D186" s="7" t="s">
        <v>13</v>
      </c>
      <c r="E186" s="7" t="s">
        <v>374</v>
      </c>
      <c r="F186" s="7" t="s">
        <v>361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40">
        <v>0</v>
      </c>
      <c r="O186" s="8">
        <v>0</v>
      </c>
      <c r="P186" s="8"/>
      <c r="Q186" s="8"/>
      <c r="R186" s="8"/>
      <c r="S186" s="8"/>
      <c r="T186" s="8"/>
      <c r="U186" s="8"/>
      <c r="V186" s="8"/>
      <c r="W186" s="14">
        <f t="shared" si="60"/>
        <v>0</v>
      </c>
      <c r="X186" s="10"/>
      <c r="Y186" s="28" t="e">
        <f t="shared" si="61"/>
        <v>#REF!</v>
      </c>
      <c r="Z186" s="13"/>
      <c r="AA186" s="13" t="e">
        <f t="shared" si="58"/>
        <v>#REF!</v>
      </c>
      <c r="AB186" s="12">
        <v>1</v>
      </c>
      <c r="AC186" s="12">
        <v>1</v>
      </c>
      <c r="AE186" s="9" t="e">
        <f t="shared" si="57"/>
        <v>#REF!</v>
      </c>
      <c r="AG186" s="1" t="str">
        <f t="shared" si="62"/>
        <v>33733710004030</v>
      </c>
      <c r="AH186" s="9" t="e">
        <f>IF(AND(#REF!=2017,AE$4=1),-IFERROR(VLOOKUP(AG186,#REF!,9,0),0),IF(AND(#REF!=2017,AE$4=2),-IFERROR(VLOOKUP(AG186,#REF!,9,0),0),IFERROR(VLOOKUP(AG186,#REF!,12,0),0)))</f>
        <v>#REF!</v>
      </c>
    </row>
    <row r="187" spans="1:34" ht="15" customHeight="1" outlineLevel="2">
      <c r="A187" s="7" t="s">
        <v>59</v>
      </c>
      <c r="B187" s="36" t="s">
        <v>60</v>
      </c>
      <c r="C187" s="7" t="s">
        <v>60</v>
      </c>
      <c r="D187" s="7" t="s">
        <v>13</v>
      </c>
      <c r="E187" s="7" t="s">
        <v>389</v>
      </c>
      <c r="F187" s="7" t="s">
        <v>360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40">
        <v>0</v>
      </c>
      <c r="O187" s="8">
        <v>0</v>
      </c>
      <c r="P187" s="8"/>
      <c r="Q187" s="8"/>
      <c r="R187" s="8"/>
      <c r="S187" s="8"/>
      <c r="T187" s="8"/>
      <c r="U187" s="8"/>
      <c r="V187" s="8"/>
      <c r="W187" s="14">
        <f t="shared" si="60"/>
        <v>0</v>
      </c>
      <c r="X187" s="10"/>
      <c r="Y187" s="28" t="e">
        <f t="shared" si="61"/>
        <v>#REF!</v>
      </c>
      <c r="Z187" s="13"/>
      <c r="AA187" s="13" t="e">
        <f t="shared" si="58"/>
        <v>#REF!</v>
      </c>
      <c r="AB187" s="12">
        <v>1</v>
      </c>
      <c r="AC187" s="12">
        <v>1</v>
      </c>
      <c r="AE187" s="9" t="e">
        <f t="shared" si="57"/>
        <v>#REF!</v>
      </c>
      <c r="AG187" s="1" t="str">
        <f t="shared" si="62"/>
        <v>33733710004033</v>
      </c>
      <c r="AH187" s="9" t="e">
        <f>IF(AND(#REF!=2017,AE$4=1),-IFERROR(VLOOKUP(AG187,#REF!,9,0),0),IF(AND(#REF!=2017,AE$4=2),-IFERROR(VLOOKUP(AG187,#REF!,9,0),0),IFERROR(VLOOKUP(AG187,#REF!,12,0),0)))</f>
        <v>#REF!</v>
      </c>
    </row>
    <row r="188" spans="1:34" ht="15" customHeight="1" outlineLevel="2">
      <c r="A188" s="7" t="s">
        <v>59</v>
      </c>
      <c r="B188" s="36" t="s">
        <v>60</v>
      </c>
      <c r="C188" s="7" t="s">
        <v>60</v>
      </c>
      <c r="D188" s="7" t="s">
        <v>13</v>
      </c>
      <c r="E188" s="7" t="s">
        <v>393</v>
      </c>
      <c r="F188" s="7" t="s">
        <v>25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40">
        <v>0</v>
      </c>
      <c r="O188" s="8">
        <v>0</v>
      </c>
      <c r="P188" s="8"/>
      <c r="Q188" s="8"/>
      <c r="R188" s="8"/>
      <c r="S188" s="8"/>
      <c r="T188" s="8"/>
      <c r="U188" s="8"/>
      <c r="V188" s="8"/>
      <c r="W188" s="14">
        <f t="shared" si="60"/>
        <v>0</v>
      </c>
      <c r="X188" s="10"/>
      <c r="Y188" s="28" t="e">
        <f t="shared" si="61"/>
        <v>#REF!</v>
      </c>
      <c r="Z188" s="13"/>
      <c r="AA188" s="13" t="e">
        <f t="shared" si="58"/>
        <v>#REF!</v>
      </c>
      <c r="AB188" s="12">
        <v>1</v>
      </c>
      <c r="AC188" s="12">
        <v>1</v>
      </c>
      <c r="AE188" s="9" t="e">
        <f t="shared" si="57"/>
        <v>#REF!</v>
      </c>
      <c r="AG188" s="1" t="str">
        <f t="shared" si="62"/>
        <v>33733710004052</v>
      </c>
      <c r="AH188" s="9" t="e">
        <f>IF(AND(#REF!=2017,AE$4=1),-IFERROR(VLOOKUP(AG188,#REF!,9,0),0),IF(AND(#REF!=2017,AE$4=2),-IFERROR(VLOOKUP(AG188,#REF!,9,0),0),IFERROR(VLOOKUP(AG188,#REF!,12,0),0)))</f>
        <v>#REF!</v>
      </c>
    </row>
    <row r="189" spans="1:34" ht="15" customHeight="1" outlineLevel="2">
      <c r="A189" s="7" t="s">
        <v>59</v>
      </c>
      <c r="B189" s="36" t="s">
        <v>60</v>
      </c>
      <c r="C189" s="7" t="s">
        <v>60</v>
      </c>
      <c r="D189" s="7" t="s">
        <v>13</v>
      </c>
      <c r="E189" s="7" t="s">
        <v>397</v>
      </c>
      <c r="F189" s="7" t="s">
        <v>35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40">
        <v>0</v>
      </c>
      <c r="O189" s="8">
        <v>0</v>
      </c>
      <c r="P189" s="8"/>
      <c r="Q189" s="8"/>
      <c r="R189" s="8"/>
      <c r="S189" s="8"/>
      <c r="T189" s="8"/>
      <c r="U189" s="8"/>
      <c r="V189" s="8"/>
      <c r="W189" s="14">
        <f t="shared" si="60"/>
        <v>0</v>
      </c>
      <c r="X189" s="10"/>
      <c r="Y189" s="28" t="e">
        <f t="shared" si="61"/>
        <v>#REF!</v>
      </c>
      <c r="Z189" s="13"/>
      <c r="AA189" s="13" t="e">
        <f t="shared" si="58"/>
        <v>#REF!</v>
      </c>
      <c r="AB189" s="12">
        <v>1</v>
      </c>
      <c r="AC189" s="12">
        <v>1</v>
      </c>
      <c r="AE189" s="9" t="e">
        <f t="shared" si="57"/>
        <v>#REF!</v>
      </c>
      <c r="AG189" s="1" t="str">
        <f t="shared" si="62"/>
        <v>33733710004056</v>
      </c>
      <c r="AH189" s="9" t="e">
        <f>IF(AND(#REF!=2017,AE$4=1),-IFERROR(VLOOKUP(AG189,#REF!,9,0),0),IF(AND(#REF!=2017,AE$4=2),-IFERROR(VLOOKUP(AG189,#REF!,9,0),0),IFERROR(VLOOKUP(AG189,#REF!,12,0),0)))</f>
        <v>#REF!</v>
      </c>
    </row>
    <row r="190" spans="1:34" ht="15" customHeight="1" outlineLevel="2">
      <c r="A190" s="7" t="s">
        <v>59</v>
      </c>
      <c r="B190" s="36" t="s">
        <v>60</v>
      </c>
      <c r="C190" s="7" t="s">
        <v>60</v>
      </c>
      <c r="D190" s="7" t="s">
        <v>13</v>
      </c>
      <c r="E190" s="7" t="s">
        <v>403</v>
      </c>
      <c r="F190" s="7" t="s">
        <v>365</v>
      </c>
      <c r="G190" s="8">
        <v>0</v>
      </c>
      <c r="H190" s="8">
        <v>0</v>
      </c>
      <c r="I190" s="8">
        <v>0</v>
      </c>
      <c r="J190" s="8">
        <v>-2241</v>
      </c>
      <c r="K190" s="8">
        <v>0</v>
      </c>
      <c r="L190" s="8">
        <v>0</v>
      </c>
      <c r="M190" s="8">
        <v>-4631.3999999999996</v>
      </c>
      <c r="N190" s="40">
        <v>0</v>
      </c>
      <c r="O190" s="8">
        <v>7096.5</v>
      </c>
      <c r="P190" s="8"/>
      <c r="Q190" s="8"/>
      <c r="R190" s="8"/>
      <c r="S190" s="8"/>
      <c r="T190" s="8"/>
      <c r="U190" s="8"/>
      <c r="V190" s="8"/>
      <c r="W190" s="14">
        <f t="shared" si="60"/>
        <v>224.10000000000036</v>
      </c>
      <c r="X190" s="10"/>
      <c r="Y190" s="28" t="e">
        <f t="shared" si="61"/>
        <v>#REF!</v>
      </c>
      <c r="Z190" s="13"/>
      <c r="AA190" s="13" t="e">
        <f t="shared" si="58"/>
        <v>#REF!</v>
      </c>
      <c r="AB190" s="12">
        <v>1</v>
      </c>
      <c r="AC190" s="12">
        <v>0</v>
      </c>
      <c r="AE190" s="9" t="e">
        <f t="shared" si="57"/>
        <v>#REF!</v>
      </c>
      <c r="AG190" s="1" t="str">
        <f t="shared" si="62"/>
        <v>33733710004058</v>
      </c>
      <c r="AH190" s="9" t="e">
        <f>IF(AND(#REF!=2017,AE$4=1),-IFERROR(VLOOKUP(AG190,#REF!,9,0),0),IF(AND(#REF!=2017,AE$4=2),-IFERROR(VLOOKUP(AG190,#REF!,9,0),0),IFERROR(VLOOKUP(AG190,#REF!,12,0),0)))</f>
        <v>#REF!</v>
      </c>
    </row>
    <row r="191" spans="1:34" ht="15" customHeight="1" outlineLevel="2">
      <c r="A191" s="7" t="s">
        <v>59</v>
      </c>
      <c r="B191" s="36" t="s">
        <v>60</v>
      </c>
      <c r="C191" s="7" t="s">
        <v>60</v>
      </c>
      <c r="D191" s="7" t="s">
        <v>13</v>
      </c>
      <c r="E191" s="7" t="s">
        <v>380</v>
      </c>
      <c r="F191" s="7" t="s">
        <v>17</v>
      </c>
      <c r="G191" s="8">
        <v>0</v>
      </c>
      <c r="H191" s="8">
        <v>0</v>
      </c>
      <c r="I191" s="8">
        <v>0</v>
      </c>
      <c r="J191" s="8">
        <v>2.38</v>
      </c>
      <c r="K191" s="8">
        <v>0</v>
      </c>
      <c r="L191" s="8">
        <v>0</v>
      </c>
      <c r="M191" s="8">
        <v>38.559999999999995</v>
      </c>
      <c r="N191" s="40">
        <v>0</v>
      </c>
      <c r="O191" s="8">
        <v>121.78</v>
      </c>
      <c r="P191" s="8"/>
      <c r="Q191" s="8"/>
      <c r="R191" s="8"/>
      <c r="S191" s="8"/>
      <c r="T191" s="8"/>
      <c r="U191" s="8"/>
      <c r="V191" s="8"/>
      <c r="W191" s="14">
        <f t="shared" si="60"/>
        <v>162.72</v>
      </c>
      <c r="X191" s="10"/>
      <c r="Y191" s="28" t="e">
        <f t="shared" si="61"/>
        <v>#REF!</v>
      </c>
      <c r="Z191" s="13"/>
      <c r="AA191" s="13" t="e">
        <f t="shared" si="58"/>
        <v>#REF!</v>
      </c>
      <c r="AB191" s="12">
        <v>1</v>
      </c>
      <c r="AC191" s="12">
        <v>1</v>
      </c>
      <c r="AE191" s="9" t="e">
        <f t="shared" si="57"/>
        <v>#REF!</v>
      </c>
      <c r="AG191" s="1" t="str">
        <f t="shared" si="62"/>
        <v>33733710004801</v>
      </c>
      <c r="AH191" s="9" t="e">
        <f>IF(AND(#REF!=2017,AE$4=1),-IFERROR(VLOOKUP(AG191,#REF!,9,0),0),IF(AND(#REF!=2017,AE$4=2),-IFERROR(VLOOKUP(AG191,#REF!,9,0),0),IFERROR(VLOOKUP(AG191,#REF!,12,0),0)))</f>
        <v>#REF!</v>
      </c>
    </row>
    <row r="192" spans="1:34" ht="15" customHeight="1" outlineLevel="2">
      <c r="A192" s="7" t="s">
        <v>59</v>
      </c>
      <c r="B192" s="36" t="s">
        <v>60</v>
      </c>
      <c r="C192" s="7" t="s">
        <v>60</v>
      </c>
      <c r="D192" s="7" t="s">
        <v>13</v>
      </c>
      <c r="E192" s="7" t="s">
        <v>398</v>
      </c>
      <c r="F192" s="7" t="s">
        <v>316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40">
        <v>0</v>
      </c>
      <c r="O192" s="8">
        <v>0</v>
      </c>
      <c r="P192" s="8"/>
      <c r="Q192" s="8"/>
      <c r="R192" s="8"/>
      <c r="S192" s="8"/>
      <c r="T192" s="8"/>
      <c r="U192" s="8"/>
      <c r="V192" s="8"/>
      <c r="W192" s="14">
        <f t="shared" si="60"/>
        <v>0</v>
      </c>
      <c r="X192" s="10"/>
      <c r="Y192" s="28" t="e">
        <f t="shared" si="61"/>
        <v>#REF!</v>
      </c>
      <c r="Z192" s="13"/>
      <c r="AA192" s="13" t="e">
        <f t="shared" si="58"/>
        <v>#REF!</v>
      </c>
      <c r="AB192" s="12">
        <v>1</v>
      </c>
      <c r="AC192" s="12">
        <v>1</v>
      </c>
      <c r="AE192" s="9" t="e">
        <f t="shared" si="57"/>
        <v>#REF!</v>
      </c>
      <c r="AG192" s="1" t="str">
        <f t="shared" si="62"/>
        <v>33733710005017</v>
      </c>
      <c r="AH192" s="9" t="e">
        <f>IF(AND(#REF!=2017,AE$4=1),-IFERROR(VLOOKUP(AG192,#REF!,9,0),0),IF(AND(#REF!=2017,AE$4=2),-IFERROR(VLOOKUP(AG192,#REF!,9,0),0),IFERROR(VLOOKUP(AG192,#REF!,12,0),0)))</f>
        <v>#REF!</v>
      </c>
    </row>
    <row r="193" spans="1:34" ht="15" customHeight="1" outlineLevel="2">
      <c r="A193" s="7" t="s">
        <v>59</v>
      </c>
      <c r="B193" s="36" t="s">
        <v>60</v>
      </c>
      <c r="C193" s="7" t="s">
        <v>60</v>
      </c>
      <c r="D193" s="7" t="s">
        <v>13</v>
      </c>
      <c r="E193" s="7" t="s">
        <v>381</v>
      </c>
      <c r="F193" s="7" t="s">
        <v>311</v>
      </c>
      <c r="G193" s="8">
        <v>0</v>
      </c>
      <c r="H193" s="8">
        <v>0</v>
      </c>
      <c r="I193" s="8">
        <v>0</v>
      </c>
      <c r="J193" s="8">
        <v>0</v>
      </c>
      <c r="K193" s="8">
        <v>386.19</v>
      </c>
      <c r="L193" s="8">
        <v>0</v>
      </c>
      <c r="M193" s="8">
        <v>0</v>
      </c>
      <c r="N193" s="40">
        <v>0</v>
      </c>
      <c r="O193" s="8">
        <v>386.19</v>
      </c>
      <c r="P193" s="8"/>
      <c r="Q193" s="8"/>
      <c r="R193" s="8"/>
      <c r="S193" s="8"/>
      <c r="T193" s="8"/>
      <c r="U193" s="8"/>
      <c r="V193" s="8"/>
      <c r="W193" s="14">
        <f t="shared" si="60"/>
        <v>772.38</v>
      </c>
      <c r="X193" s="10"/>
      <c r="Y193" s="28" t="e">
        <f t="shared" si="61"/>
        <v>#REF!</v>
      </c>
      <c r="Z193" s="13"/>
      <c r="AA193" s="13" t="e">
        <f t="shared" si="58"/>
        <v>#REF!</v>
      </c>
      <c r="AB193" s="12">
        <v>1</v>
      </c>
      <c r="AC193" s="12">
        <v>1</v>
      </c>
      <c r="AE193" s="9" t="e">
        <f t="shared" si="57"/>
        <v>#REF!</v>
      </c>
      <c r="AG193" s="1" t="str">
        <f t="shared" si="62"/>
        <v>33733710005050</v>
      </c>
      <c r="AH193" s="9" t="e">
        <f>IF(AND(#REF!=2017,AE$4=1),-IFERROR(VLOOKUP(AG193,#REF!,9,0),0),IF(AND(#REF!=2017,AE$4=2),-IFERROR(VLOOKUP(AG193,#REF!,9,0),0),IFERROR(VLOOKUP(AG193,#REF!,12,0),0)))</f>
        <v>#REF!</v>
      </c>
    </row>
    <row r="194" spans="1:34" ht="15" customHeight="1" outlineLevel="1">
      <c r="A194" s="42" t="s">
        <v>598</v>
      </c>
      <c r="B194" s="36"/>
      <c r="C194" s="7"/>
      <c r="D194" s="7"/>
      <c r="E194" s="7"/>
      <c r="F194" s="7"/>
      <c r="G194" s="8">
        <f t="shared" ref="G194:O194" si="63">SUBTOTAL(9,G182:G193)</f>
        <v>0</v>
      </c>
      <c r="H194" s="8">
        <f t="shared" si="63"/>
        <v>0</v>
      </c>
      <c r="I194" s="8">
        <f t="shared" si="63"/>
        <v>0</v>
      </c>
      <c r="J194" s="8">
        <f t="shared" si="63"/>
        <v>40450.97</v>
      </c>
      <c r="K194" s="8">
        <f t="shared" si="63"/>
        <v>10561.650000000001</v>
      </c>
      <c r="L194" s="8">
        <f t="shared" si="63"/>
        <v>0</v>
      </c>
      <c r="M194" s="8">
        <f t="shared" si="63"/>
        <v>23322.149999999991</v>
      </c>
      <c r="N194" s="40">
        <f t="shared" si="63"/>
        <v>6786.7299999999987</v>
      </c>
      <c r="O194" s="8">
        <f t="shared" si="63"/>
        <v>10407.329999999998</v>
      </c>
      <c r="P194" s="8"/>
      <c r="Q194" s="8"/>
      <c r="R194" s="8"/>
      <c r="S194" s="8"/>
      <c r="T194" s="8"/>
      <c r="U194" s="8"/>
      <c r="V194" s="8"/>
      <c r="W194" s="14">
        <f>SUBTOTAL(9,W182:W193)</f>
        <v>91528.83</v>
      </c>
      <c r="X194" s="10"/>
      <c r="Y194" s="28"/>
      <c r="Z194" s="13"/>
      <c r="AA194" s="13"/>
      <c r="AB194" s="12"/>
      <c r="AC194" s="12"/>
      <c r="AE194" s="9"/>
      <c r="AH194" s="9"/>
    </row>
    <row r="195" spans="1:34" ht="15" customHeight="1" outlineLevel="2">
      <c r="A195" s="7" t="s">
        <v>61</v>
      </c>
      <c r="B195" s="36" t="s">
        <v>62</v>
      </c>
      <c r="C195" s="7" t="s">
        <v>62</v>
      </c>
      <c r="D195" s="7" t="s">
        <v>13</v>
      </c>
      <c r="E195" s="7" t="s">
        <v>366</v>
      </c>
      <c r="F195" s="7" t="s">
        <v>307</v>
      </c>
      <c r="G195" s="8">
        <v>0</v>
      </c>
      <c r="H195" s="8">
        <v>0</v>
      </c>
      <c r="I195" s="8">
        <v>0</v>
      </c>
      <c r="J195" s="8">
        <v>483041.59</v>
      </c>
      <c r="K195" s="8">
        <v>129740.94</v>
      </c>
      <c r="L195" s="8">
        <v>0</v>
      </c>
      <c r="M195" s="8">
        <v>354822.52</v>
      </c>
      <c r="N195" s="40">
        <v>86906.840000000084</v>
      </c>
      <c r="O195" s="8">
        <v>13003.610000000102</v>
      </c>
      <c r="P195" s="8"/>
      <c r="Q195" s="8"/>
      <c r="R195" s="8"/>
      <c r="S195" s="8"/>
      <c r="T195" s="8"/>
      <c r="U195" s="8"/>
      <c r="V195" s="8"/>
      <c r="W195" s="14">
        <f t="shared" ref="W195:W212" si="64">SUM(G195:V195)</f>
        <v>1067515.5000000002</v>
      </c>
      <c r="X195" s="10"/>
      <c r="Y195" s="28" t="e">
        <f t="shared" ref="Y195:Y212" si="65">IF(AE$2="Y",IF(RIGHT(A195,4)="CITY",AH195,0),AH195)</f>
        <v>#REF!</v>
      </c>
      <c r="Z195" s="13"/>
      <c r="AA195" s="13" t="e">
        <f t="shared" si="58"/>
        <v>#REF!</v>
      </c>
      <c r="AB195" s="12">
        <v>1</v>
      </c>
      <c r="AC195" s="12">
        <v>1</v>
      </c>
      <c r="AE195" s="9" t="e">
        <f t="shared" si="57"/>
        <v>#REF!</v>
      </c>
      <c r="AG195" s="1" t="str">
        <f t="shared" ref="AG195:AG212" si="66">B195&amp;C195&amp;D195&amp;E195</f>
        <v>33833810004001</v>
      </c>
      <c r="AH195" s="9" t="e">
        <f>IF(AND(#REF!=2017,AE$4=1),-IFERROR(VLOOKUP(AG195,#REF!,9,0),0),IF(AND(#REF!=2017,AE$4=2),-IFERROR(VLOOKUP(AG195,#REF!,9,0),0),IFERROR(VLOOKUP(AG195,#REF!,12,0),0)))</f>
        <v>#REF!</v>
      </c>
    </row>
    <row r="196" spans="1:34" ht="15" customHeight="1" outlineLevel="2">
      <c r="A196" s="7" t="s">
        <v>61</v>
      </c>
      <c r="B196" s="36" t="s">
        <v>62</v>
      </c>
      <c r="C196" s="7" t="s">
        <v>62</v>
      </c>
      <c r="D196" s="7" t="s">
        <v>13</v>
      </c>
      <c r="E196" s="7" t="s">
        <v>368</v>
      </c>
      <c r="F196" s="7" t="s">
        <v>308</v>
      </c>
      <c r="G196" s="8">
        <v>0</v>
      </c>
      <c r="H196" s="8">
        <v>0</v>
      </c>
      <c r="I196" s="8">
        <v>0</v>
      </c>
      <c r="J196" s="8">
        <v>61790.44</v>
      </c>
      <c r="K196" s="8">
        <v>382.79000000000087</v>
      </c>
      <c r="L196" s="8">
        <v>0</v>
      </c>
      <c r="M196" s="8">
        <v>1446.6299999999974</v>
      </c>
      <c r="N196" s="40">
        <v>-112.01000000000204</v>
      </c>
      <c r="O196" s="8">
        <v>98.589999999996508</v>
      </c>
      <c r="P196" s="8"/>
      <c r="Q196" s="8"/>
      <c r="R196" s="8"/>
      <c r="S196" s="8"/>
      <c r="T196" s="8"/>
      <c r="U196" s="8"/>
      <c r="V196" s="8"/>
      <c r="W196" s="14">
        <f t="shared" si="64"/>
        <v>63606.439999999995</v>
      </c>
      <c r="X196" s="10"/>
      <c r="Y196" s="28" t="e">
        <f t="shared" si="65"/>
        <v>#REF!</v>
      </c>
      <c r="Z196" s="13"/>
      <c r="AA196" s="13" t="e">
        <f t="shared" si="58"/>
        <v>#REF!</v>
      </c>
      <c r="AB196" s="12">
        <v>1</v>
      </c>
      <c r="AC196" s="12">
        <v>1</v>
      </c>
      <c r="AE196" s="9" t="e">
        <f t="shared" si="57"/>
        <v>#REF!</v>
      </c>
      <c r="AG196" s="1" t="str">
        <f t="shared" si="66"/>
        <v>33833810004006</v>
      </c>
      <c r="AH196" s="9" t="e">
        <f>IF(AND(#REF!=2017,AE$4=1),-IFERROR(VLOOKUP(AG196,#REF!,9,0),0),IF(AND(#REF!=2017,AE$4=2),-IFERROR(VLOOKUP(AG196,#REF!,9,0),0),IFERROR(VLOOKUP(AG196,#REF!,12,0),0)))</f>
        <v>#REF!</v>
      </c>
    </row>
    <row r="197" spans="1:34" ht="15" customHeight="1" outlineLevel="2">
      <c r="A197" s="7" t="s">
        <v>61</v>
      </c>
      <c r="B197" s="36" t="s">
        <v>62</v>
      </c>
      <c r="C197" s="7" t="s">
        <v>62</v>
      </c>
      <c r="D197" s="7" t="s">
        <v>13</v>
      </c>
      <c r="E197" s="7" t="s">
        <v>370</v>
      </c>
      <c r="F197" s="7" t="s">
        <v>309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40">
        <v>0</v>
      </c>
      <c r="O197" s="8">
        <v>21355.53</v>
      </c>
      <c r="P197" s="8"/>
      <c r="Q197" s="8"/>
      <c r="R197" s="8"/>
      <c r="S197" s="8"/>
      <c r="T197" s="8"/>
      <c r="U197" s="8"/>
      <c r="V197" s="8"/>
      <c r="W197" s="14">
        <f t="shared" si="64"/>
        <v>21355.53</v>
      </c>
      <c r="X197" s="10"/>
      <c r="Y197" s="28" t="e">
        <f t="shared" si="65"/>
        <v>#REF!</v>
      </c>
      <c r="Z197" s="13"/>
      <c r="AA197" s="13" t="e">
        <f t="shared" si="58"/>
        <v>#REF!</v>
      </c>
      <c r="AB197" s="12"/>
      <c r="AC197" s="12"/>
      <c r="AE197" s="9" t="e">
        <f t="shared" si="57"/>
        <v>#REF!</v>
      </c>
      <c r="AG197" s="1" t="str">
        <f t="shared" si="66"/>
        <v>33833810004008</v>
      </c>
      <c r="AH197" s="9" t="e">
        <f>IF(AND(#REF!=2017,AE$4=1),-IFERROR(VLOOKUP(AG197,#REF!,9,0),0),IF(AND(#REF!=2017,AE$4=2),-IFERROR(VLOOKUP(AG197,#REF!,9,0),0),IFERROR(VLOOKUP(AG197,#REF!,12,0),0)))</f>
        <v>#REF!</v>
      </c>
    </row>
    <row r="198" spans="1:34" ht="15" customHeight="1" outlineLevel="2">
      <c r="A198" s="7" t="s">
        <v>61</v>
      </c>
      <c r="B198" s="36" t="s">
        <v>62</v>
      </c>
      <c r="C198" s="7" t="s">
        <v>62</v>
      </c>
      <c r="D198" s="7" t="s">
        <v>13</v>
      </c>
      <c r="E198" s="7" t="s">
        <v>372</v>
      </c>
      <c r="F198" s="7" t="s">
        <v>310</v>
      </c>
      <c r="G198" s="8">
        <v>0</v>
      </c>
      <c r="H198" s="8">
        <v>0</v>
      </c>
      <c r="I198" s="8">
        <v>0</v>
      </c>
      <c r="J198" s="8">
        <v>0</v>
      </c>
      <c r="K198" s="8">
        <v>601.87</v>
      </c>
      <c r="L198" s="8">
        <v>0</v>
      </c>
      <c r="M198" s="8">
        <v>0</v>
      </c>
      <c r="N198" s="40">
        <v>423.4</v>
      </c>
      <c r="O198" s="8">
        <v>939.90000000000009</v>
      </c>
      <c r="P198" s="8"/>
      <c r="Q198" s="8"/>
      <c r="R198" s="8"/>
      <c r="S198" s="8"/>
      <c r="T198" s="8"/>
      <c r="U198" s="8"/>
      <c r="V198" s="8"/>
      <c r="W198" s="14">
        <f t="shared" si="64"/>
        <v>1965.17</v>
      </c>
      <c r="X198" s="10"/>
      <c r="Y198" s="28" t="e">
        <f t="shared" si="65"/>
        <v>#REF!</v>
      </c>
      <c r="Z198" s="13"/>
      <c r="AA198" s="13" t="e">
        <f t="shared" si="58"/>
        <v>#REF!</v>
      </c>
      <c r="AB198" s="12"/>
      <c r="AC198" s="12"/>
      <c r="AE198" s="9" t="e">
        <f t="shared" si="57"/>
        <v>#REF!</v>
      </c>
      <c r="AG198" s="1" t="str">
        <f t="shared" si="66"/>
        <v>33833810004009</v>
      </c>
      <c r="AH198" s="9" t="e">
        <f>IF(AND(#REF!=2017,AE$4=1),-IFERROR(VLOOKUP(AG198,#REF!,9,0),0),IF(AND(#REF!=2017,AE$4=2),-IFERROR(VLOOKUP(AG198,#REF!,9,0),0),IFERROR(VLOOKUP(AG198,#REF!,12,0),0)))</f>
        <v>#REF!</v>
      </c>
    </row>
    <row r="199" spans="1:34" ht="15" customHeight="1" outlineLevel="2">
      <c r="A199" s="7" t="s">
        <v>61</v>
      </c>
      <c r="B199" s="36" t="s">
        <v>62</v>
      </c>
      <c r="C199" s="7" t="s">
        <v>62</v>
      </c>
      <c r="D199" s="7" t="s">
        <v>13</v>
      </c>
      <c r="E199" s="7" t="s">
        <v>16</v>
      </c>
      <c r="F199" s="7" t="s">
        <v>315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40">
        <v>0</v>
      </c>
      <c r="O199" s="8">
        <v>0</v>
      </c>
      <c r="P199" s="8"/>
      <c r="Q199" s="8"/>
      <c r="R199" s="8"/>
      <c r="S199" s="8"/>
      <c r="T199" s="8"/>
      <c r="U199" s="8"/>
      <c r="V199" s="8"/>
      <c r="W199" s="14">
        <f t="shared" si="64"/>
        <v>0</v>
      </c>
      <c r="X199" s="10"/>
      <c r="Y199" s="28" t="e">
        <f t="shared" si="65"/>
        <v>#REF!</v>
      </c>
      <c r="Z199" s="13"/>
      <c r="AA199" s="13" t="e">
        <f t="shared" si="58"/>
        <v>#REF!</v>
      </c>
      <c r="AB199" s="12"/>
      <c r="AC199" s="12"/>
      <c r="AE199" s="9" t="e">
        <f t="shared" si="57"/>
        <v>#REF!</v>
      </c>
      <c r="AG199" s="1" t="str">
        <f t="shared" si="66"/>
        <v>33833810004010</v>
      </c>
      <c r="AH199" s="9" t="e">
        <f>IF(AND(#REF!=2017,AE$4=1),-IFERROR(VLOOKUP(AG199,#REF!,9,0),0),IF(AND(#REF!=2017,AE$4=2),-IFERROR(VLOOKUP(AG199,#REF!,9,0),0),IFERROR(VLOOKUP(AG199,#REF!,12,0),0)))</f>
        <v>#REF!</v>
      </c>
    </row>
    <row r="200" spans="1:34" ht="15" customHeight="1" outlineLevel="2">
      <c r="A200" s="7" t="s">
        <v>61</v>
      </c>
      <c r="B200" s="36" t="s">
        <v>62</v>
      </c>
      <c r="C200" s="7" t="s">
        <v>62</v>
      </c>
      <c r="D200" s="7" t="s">
        <v>13</v>
      </c>
      <c r="E200" s="7" t="s">
        <v>374</v>
      </c>
      <c r="F200" s="7" t="s">
        <v>361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40">
        <v>0</v>
      </c>
      <c r="O200" s="8">
        <v>0</v>
      </c>
      <c r="P200" s="8"/>
      <c r="Q200" s="8"/>
      <c r="R200" s="8"/>
      <c r="S200" s="8"/>
      <c r="T200" s="8"/>
      <c r="U200" s="8"/>
      <c r="V200" s="8"/>
      <c r="W200" s="14">
        <f t="shared" si="64"/>
        <v>0</v>
      </c>
      <c r="X200" s="10"/>
      <c r="Y200" s="28" t="e">
        <f t="shared" si="65"/>
        <v>#REF!</v>
      </c>
      <c r="Z200" s="13"/>
      <c r="AA200" s="13" t="e">
        <f t="shared" si="58"/>
        <v>#REF!</v>
      </c>
      <c r="AB200" s="12">
        <v>1</v>
      </c>
      <c r="AC200" s="12">
        <v>1</v>
      </c>
      <c r="AE200" s="9" t="e">
        <f t="shared" si="57"/>
        <v>#REF!</v>
      </c>
      <c r="AG200" s="1" t="str">
        <f t="shared" si="66"/>
        <v>33833810004030</v>
      </c>
      <c r="AH200" s="9" t="e">
        <f>IF(AND(#REF!=2017,AE$4=1),-IFERROR(VLOOKUP(AG200,#REF!,9,0),0),IF(AND(#REF!=2017,AE$4=2),-IFERROR(VLOOKUP(AG200,#REF!,9,0),0),IFERROR(VLOOKUP(AG200,#REF!,12,0),0)))</f>
        <v>#REF!</v>
      </c>
    </row>
    <row r="201" spans="1:34" ht="15" customHeight="1" outlineLevel="2">
      <c r="A201" s="7" t="s">
        <v>61</v>
      </c>
      <c r="B201" s="36" t="s">
        <v>62</v>
      </c>
      <c r="C201" s="7" t="s">
        <v>62</v>
      </c>
      <c r="D201" s="7" t="s">
        <v>13</v>
      </c>
      <c r="E201" s="7" t="s">
        <v>389</v>
      </c>
      <c r="F201" s="7" t="s">
        <v>360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40">
        <v>0</v>
      </c>
      <c r="O201" s="8">
        <v>0</v>
      </c>
      <c r="P201" s="8"/>
      <c r="Q201" s="8"/>
      <c r="R201" s="8"/>
      <c r="S201" s="8"/>
      <c r="T201" s="8"/>
      <c r="U201" s="8"/>
      <c r="V201" s="8"/>
      <c r="W201" s="14">
        <f t="shared" si="64"/>
        <v>0</v>
      </c>
      <c r="X201" s="10"/>
      <c r="Y201" s="28" t="e">
        <f t="shared" si="65"/>
        <v>#REF!</v>
      </c>
      <c r="Z201" s="13"/>
      <c r="AA201" s="13" t="e">
        <f t="shared" si="58"/>
        <v>#REF!</v>
      </c>
      <c r="AB201" s="12">
        <v>1</v>
      </c>
      <c r="AC201" s="12">
        <v>1</v>
      </c>
      <c r="AE201" s="9" t="e">
        <f t="shared" si="57"/>
        <v>#REF!</v>
      </c>
      <c r="AG201" s="1" t="str">
        <f t="shared" si="66"/>
        <v>33833810004033</v>
      </c>
      <c r="AH201" s="9" t="e">
        <f>IF(AND(#REF!=2017,AE$4=1),-IFERROR(VLOOKUP(AG201,#REF!,9,0),0),IF(AND(#REF!=2017,AE$4=2),-IFERROR(VLOOKUP(AG201,#REF!,9,0),0),IFERROR(VLOOKUP(AG201,#REF!,12,0),0)))</f>
        <v>#REF!</v>
      </c>
    </row>
    <row r="202" spans="1:34" ht="15" customHeight="1" outlineLevel="2">
      <c r="A202" s="7" t="s">
        <v>61</v>
      </c>
      <c r="B202" s="36" t="s">
        <v>62</v>
      </c>
      <c r="C202" s="7" t="s">
        <v>62</v>
      </c>
      <c r="D202" s="7" t="s">
        <v>13</v>
      </c>
      <c r="E202" s="7" t="s">
        <v>393</v>
      </c>
      <c r="F202" s="7" t="s">
        <v>25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40">
        <v>0</v>
      </c>
      <c r="O202" s="8">
        <v>0</v>
      </c>
      <c r="P202" s="8"/>
      <c r="Q202" s="8"/>
      <c r="R202" s="8"/>
      <c r="S202" s="8"/>
      <c r="T202" s="8"/>
      <c r="U202" s="8"/>
      <c r="V202" s="8"/>
      <c r="W202" s="14">
        <f t="shared" si="64"/>
        <v>0</v>
      </c>
      <c r="X202" s="10"/>
      <c r="Y202" s="28" t="e">
        <f t="shared" si="65"/>
        <v>#REF!</v>
      </c>
      <c r="Z202" s="13"/>
      <c r="AA202" s="13" t="e">
        <f t="shared" si="58"/>
        <v>#REF!</v>
      </c>
      <c r="AB202" s="12">
        <v>1</v>
      </c>
      <c r="AC202" s="12">
        <v>1</v>
      </c>
      <c r="AE202" s="9" t="e">
        <f t="shared" si="57"/>
        <v>#REF!</v>
      </c>
      <c r="AG202" s="1" t="str">
        <f t="shared" si="66"/>
        <v>33833810004052</v>
      </c>
      <c r="AH202" s="9" t="e">
        <f>IF(AND(#REF!=2017,AE$4=1),-IFERROR(VLOOKUP(AG202,#REF!,9,0),0),IF(AND(#REF!=2017,AE$4=2),-IFERROR(VLOOKUP(AG202,#REF!,9,0),0),IFERROR(VLOOKUP(AG202,#REF!,12,0),0)))</f>
        <v>#REF!</v>
      </c>
    </row>
    <row r="203" spans="1:34" ht="15" customHeight="1" outlineLevel="2">
      <c r="A203" s="7" t="s">
        <v>61</v>
      </c>
      <c r="B203" s="36" t="s">
        <v>62</v>
      </c>
      <c r="C203" s="7" t="s">
        <v>62</v>
      </c>
      <c r="D203" s="7" t="s">
        <v>13</v>
      </c>
      <c r="E203" s="7" t="s">
        <v>397</v>
      </c>
      <c r="F203" s="7" t="s">
        <v>35</v>
      </c>
      <c r="G203" s="8">
        <v>0</v>
      </c>
      <c r="H203" s="8">
        <v>0</v>
      </c>
      <c r="I203" s="8">
        <v>0</v>
      </c>
      <c r="J203" s="8">
        <v>2104.5300000000002</v>
      </c>
      <c r="K203" s="8">
        <v>0</v>
      </c>
      <c r="L203" s="8">
        <v>0</v>
      </c>
      <c r="M203" s="8">
        <v>0</v>
      </c>
      <c r="N203" s="40">
        <v>0</v>
      </c>
      <c r="O203" s="8">
        <v>0</v>
      </c>
      <c r="P203" s="8"/>
      <c r="Q203" s="8"/>
      <c r="R203" s="8"/>
      <c r="S203" s="8"/>
      <c r="T203" s="8"/>
      <c r="U203" s="8"/>
      <c r="V203" s="8"/>
      <c r="W203" s="14">
        <f t="shared" si="64"/>
        <v>2104.5300000000002</v>
      </c>
      <c r="X203" s="10"/>
      <c r="Y203" s="28" t="e">
        <f t="shared" si="65"/>
        <v>#REF!</v>
      </c>
      <c r="Z203" s="13"/>
      <c r="AA203" s="13" t="e">
        <f t="shared" si="58"/>
        <v>#REF!</v>
      </c>
      <c r="AB203" s="12">
        <v>1</v>
      </c>
      <c r="AC203" s="12">
        <v>1</v>
      </c>
      <c r="AE203" s="9" t="e">
        <f t="shared" si="57"/>
        <v>#REF!</v>
      </c>
      <c r="AG203" s="1" t="str">
        <f t="shared" si="66"/>
        <v>33833810004056</v>
      </c>
      <c r="AH203" s="9" t="e">
        <f>IF(AND(#REF!=2017,AE$4=1),-IFERROR(VLOOKUP(AG203,#REF!,9,0),0),IF(AND(#REF!=2017,AE$4=2),-IFERROR(VLOOKUP(AG203,#REF!,9,0),0),IFERROR(VLOOKUP(AG203,#REF!,12,0),0)))</f>
        <v>#REF!</v>
      </c>
    </row>
    <row r="204" spans="1:34" ht="15" customHeight="1" outlineLevel="2">
      <c r="A204" s="7" t="s">
        <v>61</v>
      </c>
      <c r="B204" s="36" t="s">
        <v>62</v>
      </c>
      <c r="C204" s="7" t="s">
        <v>62</v>
      </c>
      <c r="D204" s="7" t="s">
        <v>13</v>
      </c>
      <c r="E204" s="7" t="s">
        <v>403</v>
      </c>
      <c r="F204" s="7" t="s">
        <v>365</v>
      </c>
      <c r="G204" s="8">
        <v>0</v>
      </c>
      <c r="H204" s="8">
        <v>0</v>
      </c>
      <c r="I204" s="8">
        <v>0</v>
      </c>
      <c r="J204" s="8">
        <v>-28662</v>
      </c>
      <c r="K204" s="8">
        <v>0</v>
      </c>
      <c r="L204" s="8">
        <v>0</v>
      </c>
      <c r="M204" s="8">
        <v>-59234.8</v>
      </c>
      <c r="N204" s="40">
        <v>0</v>
      </c>
      <c r="O204" s="8">
        <v>90763</v>
      </c>
      <c r="P204" s="8"/>
      <c r="Q204" s="8"/>
      <c r="R204" s="8"/>
      <c r="S204" s="8"/>
      <c r="T204" s="8"/>
      <c r="U204" s="8"/>
      <c r="V204" s="8"/>
      <c r="W204" s="14">
        <f t="shared" si="64"/>
        <v>2866.1999999999971</v>
      </c>
      <c r="X204" s="10"/>
      <c r="Y204" s="28" t="e">
        <f t="shared" si="65"/>
        <v>#REF!</v>
      </c>
      <c r="Z204" s="13"/>
      <c r="AA204" s="13" t="e">
        <f t="shared" si="58"/>
        <v>#REF!</v>
      </c>
      <c r="AB204" s="12">
        <v>1</v>
      </c>
      <c r="AC204" s="12">
        <v>1</v>
      </c>
      <c r="AE204" s="9" t="e">
        <f t="shared" si="57"/>
        <v>#REF!</v>
      </c>
      <c r="AG204" s="1" t="str">
        <f t="shared" si="66"/>
        <v>33833810004058</v>
      </c>
      <c r="AH204" s="9" t="e">
        <f>IF(AND(#REF!=2017,AE$4=1),-IFERROR(VLOOKUP(AG204,#REF!,9,0),0),IF(AND(#REF!=2017,AE$4=2),-IFERROR(VLOOKUP(AG204,#REF!,9,0),0),IFERROR(VLOOKUP(AG204,#REF!,12,0),0)))</f>
        <v>#REF!</v>
      </c>
    </row>
    <row r="205" spans="1:34" ht="15" customHeight="1" outlineLevel="2">
      <c r="A205" s="7" t="s">
        <v>61</v>
      </c>
      <c r="B205" s="36" t="s">
        <v>62</v>
      </c>
      <c r="C205" s="7">
        <v>338</v>
      </c>
      <c r="D205" s="7" t="s">
        <v>13</v>
      </c>
      <c r="E205" s="7" t="s">
        <v>376</v>
      </c>
      <c r="F205" s="7" t="s">
        <v>247</v>
      </c>
      <c r="G205" s="8">
        <v>0</v>
      </c>
      <c r="H205" s="8">
        <v>0</v>
      </c>
      <c r="I205" s="8">
        <v>0</v>
      </c>
      <c r="J205" s="8">
        <v>39763</v>
      </c>
      <c r="K205" s="8">
        <v>0</v>
      </c>
      <c r="L205" s="8">
        <v>0</v>
      </c>
      <c r="M205" s="8">
        <v>0</v>
      </c>
      <c r="N205" s="40">
        <v>41784</v>
      </c>
      <c r="O205" s="8">
        <v>0</v>
      </c>
      <c r="P205" s="8"/>
      <c r="Q205" s="8"/>
      <c r="R205" s="8"/>
      <c r="S205" s="8"/>
      <c r="T205" s="8"/>
      <c r="U205" s="8"/>
      <c r="V205" s="8"/>
      <c r="W205" s="14">
        <f t="shared" si="64"/>
        <v>81547</v>
      </c>
      <c r="X205" s="10"/>
      <c r="Y205" s="28" t="e">
        <f t="shared" si="65"/>
        <v>#REF!</v>
      </c>
      <c r="Z205" s="13"/>
      <c r="AA205" s="13" t="e">
        <f t="shared" si="58"/>
        <v>#REF!</v>
      </c>
      <c r="AB205" s="12">
        <v>1</v>
      </c>
      <c r="AC205" s="12">
        <v>1</v>
      </c>
      <c r="AE205" s="9" t="e">
        <f t="shared" si="57"/>
        <v>#REF!</v>
      </c>
      <c r="AG205" s="1" t="str">
        <f t="shared" si="66"/>
        <v>33833810004060</v>
      </c>
      <c r="AH205" s="9" t="e">
        <f>IF(AND(#REF!=2017,AE$4=1),-IFERROR(VLOOKUP(AG205,#REF!,9,0),0),IF(AND(#REF!=2017,AE$4=2),-IFERROR(VLOOKUP(AG205,#REF!,9,0),0),IFERROR(VLOOKUP(AG205,#REF!,12,0),0)))</f>
        <v>#REF!</v>
      </c>
    </row>
    <row r="206" spans="1:34" ht="15" customHeight="1" outlineLevel="2">
      <c r="A206" s="7" t="s">
        <v>61</v>
      </c>
      <c r="B206" s="36" t="s">
        <v>62</v>
      </c>
      <c r="C206" s="7">
        <v>338</v>
      </c>
      <c r="D206" s="7" t="s">
        <v>13</v>
      </c>
      <c r="E206" s="7" t="s">
        <v>378</v>
      </c>
      <c r="F206" s="7" t="s">
        <v>312</v>
      </c>
      <c r="G206" s="8">
        <v>0</v>
      </c>
      <c r="H206" s="8">
        <v>0</v>
      </c>
      <c r="I206" s="8">
        <v>0</v>
      </c>
      <c r="J206" s="8">
        <v>4900</v>
      </c>
      <c r="K206" s="8">
        <v>0</v>
      </c>
      <c r="L206" s="8">
        <v>0</v>
      </c>
      <c r="M206" s="8">
        <v>0</v>
      </c>
      <c r="N206" s="40">
        <v>4900</v>
      </c>
      <c r="O206" s="8">
        <v>0</v>
      </c>
      <c r="P206" s="8"/>
      <c r="Q206" s="8"/>
      <c r="R206" s="8"/>
      <c r="S206" s="8"/>
      <c r="T206" s="8"/>
      <c r="U206" s="8"/>
      <c r="V206" s="8"/>
      <c r="W206" s="14">
        <f t="shared" si="64"/>
        <v>9800</v>
      </c>
      <c r="X206" s="10"/>
      <c r="Y206" s="28" t="e">
        <f t="shared" si="65"/>
        <v>#REF!</v>
      </c>
      <c r="Z206" s="13"/>
      <c r="AA206" s="13" t="e">
        <f t="shared" si="58"/>
        <v>#REF!</v>
      </c>
      <c r="AB206" s="12">
        <v>1</v>
      </c>
      <c r="AC206" s="12">
        <v>1</v>
      </c>
      <c r="AE206" s="9" t="e">
        <f t="shared" si="57"/>
        <v>#REF!</v>
      </c>
      <c r="AG206" s="1" t="str">
        <f t="shared" si="66"/>
        <v>33833810004069</v>
      </c>
      <c r="AH206" s="9" t="e">
        <f>IF(AND(#REF!=2017,AE$4=1),-IFERROR(VLOOKUP(AG206,#REF!,9,0),0),IF(AND(#REF!=2017,AE$4=2),-IFERROR(VLOOKUP(AG206,#REF!,9,0),0),IFERROR(VLOOKUP(AG206,#REF!,12,0),0)))</f>
        <v>#REF!</v>
      </c>
    </row>
    <row r="207" spans="1:34" ht="15" customHeight="1" outlineLevel="2">
      <c r="A207" s="7" t="s">
        <v>61</v>
      </c>
      <c r="B207" s="36" t="s">
        <v>62</v>
      </c>
      <c r="C207" s="7" t="s">
        <v>62</v>
      </c>
      <c r="D207" s="7" t="s">
        <v>13</v>
      </c>
      <c r="E207" s="7" t="s">
        <v>494</v>
      </c>
      <c r="F207" s="7" t="s">
        <v>363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40">
        <v>0</v>
      </c>
      <c r="O207" s="8">
        <v>0</v>
      </c>
      <c r="P207" s="8"/>
      <c r="Q207" s="8"/>
      <c r="R207" s="8"/>
      <c r="S207" s="8"/>
      <c r="T207" s="8"/>
      <c r="U207" s="8"/>
      <c r="V207" s="8"/>
      <c r="W207" s="14">
        <f t="shared" si="64"/>
        <v>0</v>
      </c>
      <c r="X207" s="10"/>
      <c r="Y207" s="28" t="e">
        <f t="shared" si="65"/>
        <v>#REF!</v>
      </c>
      <c r="Z207" s="13"/>
      <c r="AA207" s="13" t="e">
        <f t="shared" si="58"/>
        <v>#REF!</v>
      </c>
      <c r="AB207" s="12">
        <v>1</v>
      </c>
      <c r="AC207" s="12">
        <v>0</v>
      </c>
      <c r="AE207" s="9" t="e">
        <f t="shared" si="57"/>
        <v>#REF!</v>
      </c>
      <c r="AG207" s="1" t="str">
        <f t="shared" si="66"/>
        <v>33833810004075</v>
      </c>
      <c r="AH207" s="9" t="e">
        <f>IF(AND(#REF!=2017,AE$4=1),-IFERROR(VLOOKUP(AG207,#REF!,9,0),0),IF(AND(#REF!=2017,AE$4=2),-IFERROR(VLOOKUP(AG207,#REF!,9,0),0),IFERROR(VLOOKUP(AG207,#REF!,12,0),0)))</f>
        <v>#REF!</v>
      </c>
    </row>
    <row r="208" spans="1:34" ht="15" customHeight="1" outlineLevel="2">
      <c r="A208" s="7" t="s">
        <v>61</v>
      </c>
      <c r="B208" s="36" t="s">
        <v>62</v>
      </c>
      <c r="C208" s="7">
        <v>338</v>
      </c>
      <c r="D208" s="7" t="s">
        <v>13</v>
      </c>
      <c r="E208" s="7" t="s">
        <v>489</v>
      </c>
      <c r="F208" s="7" t="s">
        <v>364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40">
        <v>0</v>
      </c>
      <c r="O208" s="8">
        <v>0</v>
      </c>
      <c r="P208" s="8"/>
      <c r="Q208" s="8"/>
      <c r="R208" s="8"/>
      <c r="S208" s="8"/>
      <c r="T208" s="8"/>
      <c r="U208" s="8"/>
      <c r="V208" s="8"/>
      <c r="W208" s="14">
        <f t="shared" si="64"/>
        <v>0</v>
      </c>
      <c r="X208" s="10"/>
      <c r="Y208" s="28" t="e">
        <f t="shared" si="65"/>
        <v>#REF!</v>
      </c>
      <c r="Z208" s="13"/>
      <c r="AA208" s="13" t="e">
        <f t="shared" si="58"/>
        <v>#REF!</v>
      </c>
      <c r="AB208" s="12">
        <v>1</v>
      </c>
      <c r="AC208" s="12">
        <v>1</v>
      </c>
      <c r="AE208" s="9" t="e">
        <f t="shared" si="57"/>
        <v>#REF!</v>
      </c>
      <c r="AG208" s="1" t="str">
        <f t="shared" si="66"/>
        <v>33833810004076</v>
      </c>
      <c r="AH208" s="9" t="e">
        <f>IF(AND(#REF!=2017,AE$4=1),-IFERROR(VLOOKUP(AG208,#REF!,9,0),0),IF(AND(#REF!=2017,AE$4=2),-IFERROR(VLOOKUP(AG208,#REF!,9,0),0),IFERROR(VLOOKUP(AG208,#REF!,12,0),0)))</f>
        <v>#REF!</v>
      </c>
    </row>
    <row r="209" spans="1:34" ht="15" customHeight="1" outlineLevel="2">
      <c r="A209" s="7" t="s">
        <v>61</v>
      </c>
      <c r="B209" s="36" t="s">
        <v>62</v>
      </c>
      <c r="C209" s="7" t="s">
        <v>62</v>
      </c>
      <c r="D209" s="7" t="s">
        <v>13</v>
      </c>
      <c r="E209" s="7" t="s">
        <v>380</v>
      </c>
      <c r="F209" s="7" t="s">
        <v>17</v>
      </c>
      <c r="G209" s="8">
        <v>0</v>
      </c>
      <c r="H209" s="8">
        <v>0</v>
      </c>
      <c r="I209" s="8">
        <v>0</v>
      </c>
      <c r="J209" s="8">
        <v>24.54</v>
      </c>
      <c r="K209" s="8">
        <v>0</v>
      </c>
      <c r="L209" s="8">
        <v>0</v>
      </c>
      <c r="M209" s="8">
        <v>381.29999999999995</v>
      </c>
      <c r="N209" s="40">
        <v>0</v>
      </c>
      <c r="O209" s="8">
        <v>1499.48</v>
      </c>
      <c r="P209" s="8"/>
      <c r="Q209" s="8"/>
      <c r="R209" s="8"/>
      <c r="S209" s="8"/>
      <c r="T209" s="8"/>
      <c r="U209" s="8"/>
      <c r="V209" s="8"/>
      <c r="W209" s="14">
        <f t="shared" si="64"/>
        <v>1905.32</v>
      </c>
      <c r="X209" s="10"/>
      <c r="Y209" s="28" t="e">
        <f t="shared" si="65"/>
        <v>#REF!</v>
      </c>
      <c r="Z209" s="13"/>
      <c r="AA209" s="13" t="e">
        <f t="shared" si="58"/>
        <v>#REF!</v>
      </c>
      <c r="AB209" s="12">
        <v>1</v>
      </c>
      <c r="AC209" s="12">
        <v>1</v>
      </c>
      <c r="AE209" s="9" t="e">
        <f t="shared" si="57"/>
        <v>#REF!</v>
      </c>
      <c r="AG209" s="1" t="str">
        <f t="shared" si="66"/>
        <v>33833810004801</v>
      </c>
      <c r="AH209" s="9" t="e">
        <f>IF(AND(#REF!=2017,AE$4=1),-IFERROR(VLOOKUP(AG209,#REF!,9,0),0),IF(AND(#REF!=2017,AE$4=2),-IFERROR(VLOOKUP(AG209,#REF!,9,0),0),IFERROR(VLOOKUP(AG209,#REF!,12,0),0)))</f>
        <v>#REF!</v>
      </c>
    </row>
    <row r="210" spans="1:34" ht="15" customHeight="1" outlineLevel="2">
      <c r="A210" s="7" t="s">
        <v>61</v>
      </c>
      <c r="B210" s="36" t="s">
        <v>62</v>
      </c>
      <c r="C210" s="7" t="s">
        <v>62</v>
      </c>
      <c r="D210" s="7" t="s">
        <v>13</v>
      </c>
      <c r="E210" s="7" t="s">
        <v>398</v>
      </c>
      <c r="F210" s="7" t="s">
        <v>316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40">
        <v>0</v>
      </c>
      <c r="O210" s="8">
        <v>0</v>
      </c>
      <c r="P210" s="8"/>
      <c r="Q210" s="8"/>
      <c r="R210" s="8"/>
      <c r="S210" s="8"/>
      <c r="T210" s="8"/>
      <c r="U210" s="8"/>
      <c r="V210" s="8"/>
      <c r="W210" s="14">
        <f t="shared" si="64"/>
        <v>0</v>
      </c>
      <c r="X210" s="10"/>
      <c r="Y210" s="28" t="e">
        <f t="shared" si="65"/>
        <v>#REF!</v>
      </c>
      <c r="Z210" s="13"/>
      <c r="AA210" s="13" t="e">
        <f t="shared" si="58"/>
        <v>#REF!</v>
      </c>
      <c r="AB210" s="12">
        <v>1</v>
      </c>
      <c r="AC210" s="12">
        <v>1</v>
      </c>
      <c r="AE210" s="9" t="e">
        <f t="shared" si="57"/>
        <v>#REF!</v>
      </c>
      <c r="AG210" s="1" t="str">
        <f t="shared" si="66"/>
        <v>33833810005017</v>
      </c>
      <c r="AH210" s="9" t="e">
        <f>IF(AND(#REF!=2017,AE$4=1),-IFERROR(VLOOKUP(AG210,#REF!,9,0),0),IF(AND(#REF!=2017,AE$4=2),-IFERROR(VLOOKUP(AG210,#REF!,9,0),0),IFERROR(VLOOKUP(AG210,#REF!,12,0),0)))</f>
        <v>#REF!</v>
      </c>
    </row>
    <row r="211" spans="1:34" ht="15" customHeight="1" outlineLevel="2">
      <c r="A211" s="7" t="s">
        <v>61</v>
      </c>
      <c r="B211" s="36" t="s">
        <v>62</v>
      </c>
      <c r="C211" s="7" t="s">
        <v>62</v>
      </c>
      <c r="D211" s="7" t="s">
        <v>13</v>
      </c>
      <c r="E211" s="7" t="s">
        <v>381</v>
      </c>
      <c r="F211" s="7" t="s">
        <v>311</v>
      </c>
      <c r="G211" s="8">
        <v>0</v>
      </c>
      <c r="H211" s="8">
        <v>0</v>
      </c>
      <c r="I211" s="8">
        <v>0</v>
      </c>
      <c r="J211" s="8">
        <v>0</v>
      </c>
      <c r="K211" s="8">
        <v>4923.1000000000004</v>
      </c>
      <c r="L211" s="8">
        <v>0</v>
      </c>
      <c r="M211" s="8">
        <v>0</v>
      </c>
      <c r="N211" s="40">
        <v>0</v>
      </c>
      <c r="O211" s="8">
        <v>4923.1000000000004</v>
      </c>
      <c r="P211" s="8"/>
      <c r="Q211" s="8"/>
      <c r="R211" s="8"/>
      <c r="S211" s="8"/>
      <c r="T211" s="8"/>
      <c r="U211" s="8"/>
      <c r="V211" s="8"/>
      <c r="W211" s="14">
        <f t="shared" si="64"/>
        <v>9846.2000000000007</v>
      </c>
      <c r="X211" s="10"/>
      <c r="Y211" s="28" t="e">
        <f t="shared" si="65"/>
        <v>#REF!</v>
      </c>
      <c r="Z211" s="13"/>
      <c r="AA211" s="13" t="e">
        <f t="shared" si="58"/>
        <v>#REF!</v>
      </c>
      <c r="AB211" s="12">
        <v>1</v>
      </c>
      <c r="AC211" s="12">
        <v>1</v>
      </c>
      <c r="AE211" s="9" t="e">
        <f t="shared" si="57"/>
        <v>#REF!</v>
      </c>
      <c r="AG211" s="1" t="str">
        <f t="shared" si="66"/>
        <v>33833810005050</v>
      </c>
      <c r="AH211" s="9" t="e">
        <f>IF(AND(#REF!=2017,AE$4=1),-IFERROR(VLOOKUP(AG211,#REF!,9,0),0),IF(AND(#REF!=2017,AE$4=2),-IFERROR(VLOOKUP(AG211,#REF!,9,0),0),IFERROR(VLOOKUP(AG211,#REF!,12,0),0)))</f>
        <v>#REF!</v>
      </c>
    </row>
    <row r="212" spans="1:34" ht="15" customHeight="1" outlineLevel="2">
      <c r="A212" s="7" t="s">
        <v>61</v>
      </c>
      <c r="B212" s="36" t="s">
        <v>62</v>
      </c>
      <c r="C212" s="7" t="s">
        <v>62</v>
      </c>
      <c r="D212" s="7" t="s">
        <v>13</v>
      </c>
      <c r="E212" s="7" t="s">
        <v>396</v>
      </c>
      <c r="F212" s="7" t="s">
        <v>245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40">
        <v>0</v>
      </c>
      <c r="O212" s="8">
        <v>0</v>
      </c>
      <c r="P212" s="8"/>
      <c r="Q212" s="8"/>
      <c r="R212" s="8"/>
      <c r="S212" s="8"/>
      <c r="T212" s="8"/>
      <c r="U212" s="8"/>
      <c r="V212" s="8"/>
      <c r="W212" s="14">
        <f t="shared" si="64"/>
        <v>0</v>
      </c>
      <c r="X212" s="10"/>
      <c r="Y212" s="28" t="e">
        <f t="shared" si="65"/>
        <v>#REF!</v>
      </c>
      <c r="Z212" s="13"/>
      <c r="AA212" s="13" t="e">
        <f t="shared" ref="AA212:AA245" si="67">Y212+Z212</f>
        <v>#REF!</v>
      </c>
      <c r="AB212" s="12"/>
      <c r="AC212" s="12"/>
      <c r="AE212" s="9" t="e">
        <f t="shared" si="57"/>
        <v>#REF!</v>
      </c>
      <c r="AG212" s="1" t="str">
        <f t="shared" si="66"/>
        <v>33833810005801</v>
      </c>
      <c r="AH212" s="9" t="e">
        <f>IF(AND(#REF!=2017,AE$4=1),-IFERROR(VLOOKUP(AG212,#REF!,9,0),0),IF(AND(#REF!=2017,AE$4=2),-IFERROR(VLOOKUP(AG212,#REF!,9,0),0),IFERROR(VLOOKUP(AG212,#REF!,12,0),0)))</f>
        <v>#REF!</v>
      </c>
    </row>
    <row r="213" spans="1:34" ht="15" customHeight="1" outlineLevel="1">
      <c r="A213" s="42" t="s">
        <v>599</v>
      </c>
      <c r="B213" s="36"/>
      <c r="C213" s="7"/>
      <c r="D213" s="7"/>
      <c r="E213" s="7"/>
      <c r="F213" s="7"/>
      <c r="G213" s="8">
        <f t="shared" ref="G213:O213" si="68">SUBTOTAL(9,G195:G212)</f>
        <v>0</v>
      </c>
      <c r="H213" s="8">
        <f t="shared" si="68"/>
        <v>0</v>
      </c>
      <c r="I213" s="8">
        <f t="shared" si="68"/>
        <v>0</v>
      </c>
      <c r="J213" s="8">
        <f t="shared" si="68"/>
        <v>562962.10000000009</v>
      </c>
      <c r="K213" s="8">
        <f t="shared" si="68"/>
        <v>135648.70000000001</v>
      </c>
      <c r="L213" s="8">
        <f t="shared" si="68"/>
        <v>0</v>
      </c>
      <c r="M213" s="8">
        <f t="shared" si="68"/>
        <v>297415.65000000002</v>
      </c>
      <c r="N213" s="40">
        <f t="shared" si="68"/>
        <v>133902.23000000007</v>
      </c>
      <c r="O213" s="8">
        <f t="shared" si="68"/>
        <v>132583.21000000008</v>
      </c>
      <c r="P213" s="8"/>
      <c r="Q213" s="8"/>
      <c r="R213" s="8"/>
      <c r="S213" s="8"/>
      <c r="T213" s="8"/>
      <c r="U213" s="8"/>
      <c r="V213" s="8"/>
      <c r="W213" s="14">
        <f>SUBTOTAL(9,W195:W212)</f>
        <v>1262511.8900000001</v>
      </c>
      <c r="X213" s="10"/>
      <c r="Y213" s="28"/>
      <c r="Z213" s="13"/>
      <c r="AA213" s="13"/>
      <c r="AB213" s="12"/>
      <c r="AC213" s="12"/>
      <c r="AE213" s="9"/>
      <c r="AH213" s="9"/>
    </row>
    <row r="214" spans="1:34" ht="15" customHeight="1" outlineLevel="2">
      <c r="A214" s="7" t="s">
        <v>63</v>
      </c>
      <c r="B214" s="36" t="s">
        <v>64</v>
      </c>
      <c r="C214" s="7" t="s">
        <v>64</v>
      </c>
      <c r="D214" s="7" t="s">
        <v>13</v>
      </c>
      <c r="E214" s="7" t="s">
        <v>366</v>
      </c>
      <c r="F214" s="7" t="s">
        <v>307</v>
      </c>
      <c r="G214" s="8">
        <v>0</v>
      </c>
      <c r="H214" s="8">
        <v>0</v>
      </c>
      <c r="I214" s="8">
        <v>0</v>
      </c>
      <c r="J214" s="8">
        <v>2293269.4300000002</v>
      </c>
      <c r="K214" s="8">
        <v>613369.59999999963</v>
      </c>
      <c r="L214" s="8">
        <v>0</v>
      </c>
      <c r="M214" s="8">
        <v>1684541.5300000007</v>
      </c>
      <c r="N214" s="40">
        <v>410872.5</v>
      </c>
      <c r="O214" s="8">
        <v>61907.849999999627</v>
      </c>
      <c r="P214" s="8"/>
      <c r="Q214" s="8"/>
      <c r="R214" s="8"/>
      <c r="S214" s="8"/>
      <c r="T214" s="8"/>
      <c r="U214" s="8"/>
      <c r="V214" s="8"/>
      <c r="W214" s="14">
        <f t="shared" ref="W214:W237" si="69">SUM(G214:V214)</f>
        <v>5063960.91</v>
      </c>
      <c r="X214" s="10"/>
      <c r="Y214" s="28" t="e">
        <f t="shared" ref="Y214:Y237" si="70">IF(AE$2="Y",IF(RIGHT(A214,4)="CITY",AH214,0),AH214)</f>
        <v>#REF!</v>
      </c>
      <c r="Z214" s="13"/>
      <c r="AA214" s="13" t="e">
        <f t="shared" si="67"/>
        <v>#REF!</v>
      </c>
      <c r="AB214" s="12">
        <v>1</v>
      </c>
      <c r="AC214" s="12">
        <v>1</v>
      </c>
      <c r="AE214" s="9" t="e">
        <f t="shared" si="57"/>
        <v>#REF!</v>
      </c>
      <c r="AG214" s="1" t="str">
        <f t="shared" ref="AG214:AG237" si="71">B214&amp;C214&amp;D214&amp;E214</f>
        <v>33933910004001</v>
      </c>
      <c r="AH214" s="9" t="e">
        <f>IF(AND(#REF!=2017,AE$4=1),-IFERROR(VLOOKUP(AG214,#REF!,9,0),0),IF(AND(#REF!=2017,AE$4=2),-IFERROR(VLOOKUP(AG214,#REF!,9,0),0),IFERROR(VLOOKUP(AG214,#REF!,12,0),0)))</f>
        <v>#REF!</v>
      </c>
    </row>
    <row r="215" spans="1:34" ht="15" customHeight="1" outlineLevel="2">
      <c r="A215" s="7" t="s">
        <v>63</v>
      </c>
      <c r="B215" s="36" t="s">
        <v>64</v>
      </c>
      <c r="C215" s="7" t="s">
        <v>64</v>
      </c>
      <c r="D215" s="7" t="s">
        <v>13</v>
      </c>
      <c r="E215" s="7" t="s">
        <v>368</v>
      </c>
      <c r="F215" s="7" t="s">
        <v>308</v>
      </c>
      <c r="G215" s="8">
        <v>0</v>
      </c>
      <c r="H215" s="8">
        <v>0</v>
      </c>
      <c r="I215" s="8">
        <v>0</v>
      </c>
      <c r="J215" s="8">
        <v>293353.89</v>
      </c>
      <c r="K215" s="8">
        <v>1817.3099999999977</v>
      </c>
      <c r="L215" s="8">
        <v>0</v>
      </c>
      <c r="M215" s="8">
        <v>6867.9500000000116</v>
      </c>
      <c r="N215" s="40">
        <v>-531.75</v>
      </c>
      <c r="O215" s="8">
        <v>468.05999999999767</v>
      </c>
      <c r="P215" s="8"/>
      <c r="Q215" s="8"/>
      <c r="R215" s="8"/>
      <c r="S215" s="8"/>
      <c r="T215" s="8"/>
      <c r="U215" s="8"/>
      <c r="V215" s="8"/>
      <c r="W215" s="14">
        <f t="shared" si="69"/>
        <v>301975.46000000002</v>
      </c>
      <c r="X215" s="10"/>
      <c r="Y215" s="28" t="e">
        <f t="shared" si="70"/>
        <v>#REF!</v>
      </c>
      <c r="Z215" s="13"/>
      <c r="AA215" s="13" t="e">
        <f t="shared" si="67"/>
        <v>#REF!</v>
      </c>
      <c r="AB215" s="12">
        <v>1</v>
      </c>
      <c r="AC215" s="12">
        <v>1</v>
      </c>
      <c r="AE215" s="9" t="e">
        <f t="shared" si="57"/>
        <v>#REF!</v>
      </c>
      <c r="AG215" s="1" t="str">
        <f t="shared" si="71"/>
        <v>33933910004006</v>
      </c>
      <c r="AH215" s="9" t="e">
        <f>IF(AND(#REF!=2017,AE$4=1),-IFERROR(VLOOKUP(AG215,#REF!,9,0),0),IF(AND(#REF!=2017,AE$4=2),-IFERROR(VLOOKUP(AG215,#REF!,9,0),0),IFERROR(VLOOKUP(AG215,#REF!,12,0),0)))</f>
        <v>#REF!</v>
      </c>
    </row>
    <row r="216" spans="1:34" ht="15" customHeight="1" outlineLevel="2">
      <c r="A216" s="7" t="s">
        <v>63</v>
      </c>
      <c r="B216" s="36" t="s">
        <v>64</v>
      </c>
      <c r="C216" s="7" t="s">
        <v>64</v>
      </c>
      <c r="D216" s="7" t="s">
        <v>13</v>
      </c>
      <c r="E216" s="7" t="s">
        <v>370</v>
      </c>
      <c r="F216" s="7" t="s">
        <v>309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40">
        <v>0</v>
      </c>
      <c r="O216" s="8">
        <v>101197.41</v>
      </c>
      <c r="P216" s="8"/>
      <c r="Q216" s="8"/>
      <c r="R216" s="8"/>
      <c r="S216" s="8"/>
      <c r="T216" s="8"/>
      <c r="U216" s="8"/>
      <c r="V216" s="8"/>
      <c r="W216" s="14">
        <f t="shared" si="69"/>
        <v>101197.41</v>
      </c>
      <c r="X216" s="10"/>
      <c r="Y216" s="28" t="e">
        <f t="shared" si="70"/>
        <v>#REF!</v>
      </c>
      <c r="Z216" s="13"/>
      <c r="AA216" s="13" t="e">
        <f t="shared" si="67"/>
        <v>#REF!</v>
      </c>
      <c r="AB216" s="12"/>
      <c r="AC216" s="12"/>
      <c r="AE216" s="9" t="e">
        <f t="shared" si="57"/>
        <v>#REF!</v>
      </c>
      <c r="AG216" s="1" t="str">
        <f t="shared" si="71"/>
        <v>33933910004008</v>
      </c>
      <c r="AH216" s="9" t="e">
        <f>IF(AND(#REF!=2017,AE$4=1),-IFERROR(VLOOKUP(AG216,#REF!,9,0),0),IF(AND(#REF!=2017,AE$4=2),-IFERROR(VLOOKUP(AG216,#REF!,9,0),0),IFERROR(VLOOKUP(AG216,#REF!,12,0),0)))</f>
        <v>#REF!</v>
      </c>
    </row>
    <row r="217" spans="1:34" ht="15" customHeight="1" outlineLevel="2">
      <c r="A217" s="7" t="s">
        <v>63</v>
      </c>
      <c r="B217" s="36" t="s">
        <v>64</v>
      </c>
      <c r="C217" s="7" t="s">
        <v>64</v>
      </c>
      <c r="D217" s="7" t="s">
        <v>13</v>
      </c>
      <c r="E217" s="7" t="s">
        <v>372</v>
      </c>
      <c r="F217" s="7" t="s">
        <v>310</v>
      </c>
      <c r="G217" s="8">
        <v>0</v>
      </c>
      <c r="H217" s="8">
        <v>0</v>
      </c>
      <c r="I217" s="8">
        <v>0</v>
      </c>
      <c r="J217" s="8">
        <v>0</v>
      </c>
      <c r="K217" s="8">
        <v>2799.97</v>
      </c>
      <c r="L217" s="8">
        <v>0</v>
      </c>
      <c r="M217" s="8">
        <v>0</v>
      </c>
      <c r="N217" s="40">
        <v>1969.69</v>
      </c>
      <c r="O217" s="8">
        <v>4372.5</v>
      </c>
      <c r="P217" s="8"/>
      <c r="Q217" s="8"/>
      <c r="R217" s="8"/>
      <c r="S217" s="8"/>
      <c r="T217" s="8"/>
      <c r="U217" s="8"/>
      <c r="V217" s="8"/>
      <c r="W217" s="14">
        <f t="shared" si="69"/>
        <v>9142.16</v>
      </c>
      <c r="X217" s="10"/>
      <c r="Y217" s="28" t="e">
        <f t="shared" si="70"/>
        <v>#REF!</v>
      </c>
      <c r="Z217" s="13"/>
      <c r="AA217" s="13" t="e">
        <f t="shared" si="67"/>
        <v>#REF!</v>
      </c>
      <c r="AB217" s="12"/>
      <c r="AC217" s="12"/>
      <c r="AE217" s="9" t="e">
        <f t="shared" si="57"/>
        <v>#REF!</v>
      </c>
      <c r="AG217" s="1" t="str">
        <f t="shared" si="71"/>
        <v>33933910004009</v>
      </c>
      <c r="AH217" s="9" t="e">
        <f>IF(AND(#REF!=2017,AE$4=1),-IFERROR(VLOOKUP(AG217,#REF!,9,0),0),IF(AND(#REF!=2017,AE$4=2),-IFERROR(VLOOKUP(AG217,#REF!,9,0),0),IFERROR(VLOOKUP(AG217,#REF!,12,0),0)))</f>
        <v>#REF!</v>
      </c>
    </row>
    <row r="218" spans="1:34" ht="15" customHeight="1" outlineLevel="2">
      <c r="A218" s="7" t="s">
        <v>63</v>
      </c>
      <c r="B218" s="36" t="s">
        <v>64</v>
      </c>
      <c r="C218" s="7" t="s">
        <v>64</v>
      </c>
      <c r="D218" s="7" t="s">
        <v>13</v>
      </c>
      <c r="E218" s="7" t="s">
        <v>16</v>
      </c>
      <c r="F218" s="7" t="s">
        <v>315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40">
        <v>0</v>
      </c>
      <c r="O218" s="8">
        <v>0</v>
      </c>
      <c r="P218" s="8"/>
      <c r="Q218" s="8"/>
      <c r="R218" s="8"/>
      <c r="S218" s="8"/>
      <c r="T218" s="8"/>
      <c r="U218" s="8"/>
      <c r="V218" s="8"/>
      <c r="W218" s="14">
        <f t="shared" si="69"/>
        <v>0</v>
      </c>
      <c r="X218" s="10"/>
      <c r="Y218" s="28" t="e">
        <f t="shared" si="70"/>
        <v>#REF!</v>
      </c>
      <c r="Z218" s="13"/>
      <c r="AA218" s="13" t="e">
        <f t="shared" si="67"/>
        <v>#REF!</v>
      </c>
      <c r="AB218" s="12"/>
      <c r="AC218" s="12"/>
      <c r="AE218" s="9" t="e">
        <f t="shared" si="57"/>
        <v>#REF!</v>
      </c>
      <c r="AG218" s="1" t="str">
        <f t="shared" si="71"/>
        <v>33933910004010</v>
      </c>
      <c r="AH218" s="9" t="e">
        <f>IF(AND(#REF!=2017,AE$4=1),-IFERROR(VLOOKUP(AG218,#REF!,9,0),0),IF(AND(#REF!=2017,AE$4=2),-IFERROR(VLOOKUP(AG218,#REF!,9,0),0),IFERROR(VLOOKUP(AG218,#REF!,12,0),0)))</f>
        <v>#REF!</v>
      </c>
    </row>
    <row r="219" spans="1:34" ht="15" customHeight="1" outlineLevel="2">
      <c r="A219" s="7" t="s">
        <v>63</v>
      </c>
      <c r="B219" s="36" t="s">
        <v>64</v>
      </c>
      <c r="C219" s="7" t="s">
        <v>64</v>
      </c>
      <c r="D219" s="7" t="s">
        <v>13</v>
      </c>
      <c r="E219" s="7" t="s">
        <v>374</v>
      </c>
      <c r="F219" s="7" t="s">
        <v>361</v>
      </c>
      <c r="G219" s="8">
        <v>0</v>
      </c>
      <c r="H219" s="8">
        <v>0</v>
      </c>
      <c r="I219" s="8">
        <v>0</v>
      </c>
      <c r="J219" s="8">
        <v>0</v>
      </c>
      <c r="K219" s="8">
        <v>28519.42</v>
      </c>
      <c r="L219" s="8">
        <v>0</v>
      </c>
      <c r="M219" s="8">
        <v>0</v>
      </c>
      <c r="N219" s="40">
        <v>27780.22</v>
      </c>
      <c r="O219" s="8">
        <v>24984.380000000005</v>
      </c>
      <c r="P219" s="8"/>
      <c r="Q219" s="8"/>
      <c r="R219" s="8"/>
      <c r="S219" s="8"/>
      <c r="T219" s="8"/>
      <c r="U219" s="8"/>
      <c r="V219" s="8"/>
      <c r="W219" s="14">
        <f t="shared" si="69"/>
        <v>81284.02</v>
      </c>
      <c r="X219" s="10"/>
      <c r="Y219" s="28" t="e">
        <f t="shared" si="70"/>
        <v>#REF!</v>
      </c>
      <c r="Z219" s="13"/>
      <c r="AA219" s="13" t="e">
        <f t="shared" si="67"/>
        <v>#REF!</v>
      </c>
      <c r="AB219" s="12">
        <v>1</v>
      </c>
      <c r="AC219" s="12">
        <v>1</v>
      </c>
      <c r="AE219" s="9" t="e">
        <f t="shared" si="57"/>
        <v>#REF!</v>
      </c>
      <c r="AG219" s="1" t="str">
        <f t="shared" si="71"/>
        <v>33933910004030</v>
      </c>
      <c r="AH219" s="9" t="e">
        <f>IF(AND(#REF!=2017,AE$4=1),-IFERROR(VLOOKUP(AG219,#REF!,9,0),0),IF(AND(#REF!=2017,AE$4=2),-IFERROR(VLOOKUP(AG219,#REF!,9,0),0),IFERROR(VLOOKUP(AG219,#REF!,12,0),0)))</f>
        <v>#REF!</v>
      </c>
    </row>
    <row r="220" spans="1:34" ht="15" customHeight="1" outlineLevel="2">
      <c r="A220" s="7" t="s">
        <v>63</v>
      </c>
      <c r="B220" s="36" t="s">
        <v>64</v>
      </c>
      <c r="C220" s="7" t="s">
        <v>64</v>
      </c>
      <c r="D220" s="7" t="s">
        <v>13</v>
      </c>
      <c r="E220" s="7" t="s">
        <v>389</v>
      </c>
      <c r="F220" s="7" t="s">
        <v>360</v>
      </c>
      <c r="G220" s="8">
        <v>0</v>
      </c>
      <c r="H220" s="8">
        <v>0</v>
      </c>
      <c r="I220" s="8">
        <v>0</v>
      </c>
      <c r="J220" s="8">
        <v>0</v>
      </c>
      <c r="K220" s="8">
        <v>395.21</v>
      </c>
      <c r="L220" s="8">
        <v>0</v>
      </c>
      <c r="M220" s="8">
        <v>0</v>
      </c>
      <c r="N220" s="40">
        <v>133.68</v>
      </c>
      <c r="O220" s="8">
        <v>8381.7800000000007</v>
      </c>
      <c r="P220" s="8"/>
      <c r="Q220" s="8"/>
      <c r="R220" s="8"/>
      <c r="S220" s="8"/>
      <c r="T220" s="8"/>
      <c r="U220" s="8"/>
      <c r="V220" s="8"/>
      <c r="W220" s="14">
        <f t="shared" si="69"/>
        <v>8910.67</v>
      </c>
      <c r="X220" s="10"/>
      <c r="Y220" s="28" t="e">
        <f t="shared" si="70"/>
        <v>#REF!</v>
      </c>
      <c r="Z220" s="13"/>
      <c r="AA220" s="13" t="e">
        <f t="shared" si="67"/>
        <v>#REF!</v>
      </c>
      <c r="AB220" s="12">
        <v>1</v>
      </c>
      <c r="AC220" s="12">
        <v>1</v>
      </c>
      <c r="AE220" s="9" t="e">
        <f t="shared" si="57"/>
        <v>#REF!</v>
      </c>
      <c r="AG220" s="1" t="str">
        <f t="shared" si="71"/>
        <v>33933910004033</v>
      </c>
      <c r="AH220" s="9" t="e">
        <f>IF(AND(#REF!=2017,AE$4=1),-IFERROR(VLOOKUP(AG220,#REF!,9,0),0),IF(AND(#REF!=2017,AE$4=2),-IFERROR(VLOOKUP(AG220,#REF!,9,0),0),IFERROR(VLOOKUP(AG220,#REF!,12,0),0)))</f>
        <v>#REF!</v>
      </c>
    </row>
    <row r="221" spans="1:34" ht="15" customHeight="1" outlineLevel="2">
      <c r="A221" s="7" t="s">
        <v>63</v>
      </c>
      <c r="B221" s="36" t="s">
        <v>64</v>
      </c>
      <c r="C221" s="7" t="s">
        <v>64</v>
      </c>
      <c r="D221" s="7" t="s">
        <v>13</v>
      </c>
      <c r="E221" s="7" t="s">
        <v>393</v>
      </c>
      <c r="F221" s="7" t="s">
        <v>25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40">
        <v>0</v>
      </c>
      <c r="O221" s="8">
        <v>0</v>
      </c>
      <c r="P221" s="8"/>
      <c r="Q221" s="8"/>
      <c r="R221" s="8"/>
      <c r="S221" s="8"/>
      <c r="T221" s="8"/>
      <c r="U221" s="8"/>
      <c r="V221" s="8"/>
      <c r="W221" s="14">
        <f t="shared" si="69"/>
        <v>0</v>
      </c>
      <c r="X221" s="10"/>
      <c r="Y221" s="28" t="e">
        <f t="shared" si="70"/>
        <v>#REF!</v>
      </c>
      <c r="Z221" s="13"/>
      <c r="AA221" s="13" t="e">
        <f t="shared" si="67"/>
        <v>#REF!</v>
      </c>
      <c r="AB221" s="12">
        <v>1</v>
      </c>
      <c r="AC221" s="12">
        <v>1</v>
      </c>
      <c r="AE221" s="9" t="e">
        <f t="shared" si="57"/>
        <v>#REF!</v>
      </c>
      <c r="AG221" s="1" t="str">
        <f t="shared" si="71"/>
        <v>33933910004052</v>
      </c>
      <c r="AH221" s="9" t="e">
        <f>IF(AND(#REF!=2017,AE$4=1),-IFERROR(VLOOKUP(AG221,#REF!,9,0),0),IF(AND(#REF!=2017,AE$4=2),-IFERROR(VLOOKUP(AG221,#REF!,9,0),0),IFERROR(VLOOKUP(AG221,#REF!,12,0),0)))</f>
        <v>#REF!</v>
      </c>
    </row>
    <row r="222" spans="1:34" ht="15" customHeight="1" outlineLevel="2">
      <c r="A222" s="7" t="s">
        <v>63</v>
      </c>
      <c r="B222" s="36" t="s">
        <v>64</v>
      </c>
      <c r="C222" s="7" t="s">
        <v>64</v>
      </c>
      <c r="D222" s="7" t="s">
        <v>13</v>
      </c>
      <c r="E222" s="7" t="s">
        <v>395</v>
      </c>
      <c r="F222" s="7" t="s">
        <v>29</v>
      </c>
      <c r="G222" s="8">
        <v>0</v>
      </c>
      <c r="H222" s="8">
        <v>0</v>
      </c>
      <c r="I222" s="8">
        <v>0</v>
      </c>
      <c r="J222" s="8">
        <v>121.08</v>
      </c>
      <c r="K222" s="8">
        <v>0</v>
      </c>
      <c r="L222" s="8">
        <v>0</v>
      </c>
      <c r="M222" s="8">
        <v>0</v>
      </c>
      <c r="N222" s="40">
        <v>0</v>
      </c>
      <c r="O222" s="8">
        <v>65.819999999999979</v>
      </c>
      <c r="P222" s="8"/>
      <c r="Q222" s="8"/>
      <c r="R222" s="8"/>
      <c r="S222" s="8"/>
      <c r="T222" s="8"/>
      <c r="U222" s="8"/>
      <c r="V222" s="8"/>
      <c r="W222" s="14">
        <f t="shared" si="69"/>
        <v>186.89999999999998</v>
      </c>
      <c r="X222" s="10"/>
      <c r="Y222" s="28" t="e">
        <f t="shared" si="70"/>
        <v>#REF!</v>
      </c>
      <c r="Z222" s="13"/>
      <c r="AA222" s="13" t="e">
        <f t="shared" si="67"/>
        <v>#REF!</v>
      </c>
      <c r="AB222" s="12">
        <v>1</v>
      </c>
      <c r="AC222" s="12">
        <v>1</v>
      </c>
      <c r="AE222" s="9" t="e">
        <f t="shared" si="57"/>
        <v>#REF!</v>
      </c>
      <c r="AG222" s="1" t="str">
        <f t="shared" si="71"/>
        <v>33933910004055</v>
      </c>
      <c r="AH222" s="9" t="e">
        <f>IF(AND(#REF!=2017,AE$4=1),-IFERROR(VLOOKUP(AG222,#REF!,9,0),0),IF(AND(#REF!=2017,AE$4=2),-IFERROR(VLOOKUP(AG222,#REF!,9,0),0),IFERROR(VLOOKUP(AG222,#REF!,12,0),0)))</f>
        <v>#REF!</v>
      </c>
    </row>
    <row r="223" spans="1:34" ht="15" customHeight="1" outlineLevel="2">
      <c r="A223" s="7" t="s">
        <v>63</v>
      </c>
      <c r="B223" s="36" t="s">
        <v>64</v>
      </c>
      <c r="C223" s="7" t="s">
        <v>64</v>
      </c>
      <c r="D223" s="7" t="s">
        <v>13</v>
      </c>
      <c r="E223" s="7" t="s">
        <v>397</v>
      </c>
      <c r="F223" s="7" t="s">
        <v>35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40">
        <v>0</v>
      </c>
      <c r="O223" s="8">
        <v>0</v>
      </c>
      <c r="P223" s="8"/>
      <c r="Q223" s="8"/>
      <c r="R223" s="8"/>
      <c r="S223" s="8"/>
      <c r="T223" s="8"/>
      <c r="U223" s="8"/>
      <c r="V223" s="8"/>
      <c r="W223" s="14">
        <f t="shared" si="69"/>
        <v>0</v>
      </c>
      <c r="X223" s="10"/>
      <c r="Y223" s="28" t="e">
        <f t="shared" si="70"/>
        <v>#REF!</v>
      </c>
      <c r="Z223" s="13"/>
      <c r="AA223" s="13" t="e">
        <f t="shared" si="67"/>
        <v>#REF!</v>
      </c>
      <c r="AB223" s="12">
        <v>1</v>
      </c>
      <c r="AC223" s="12">
        <v>1</v>
      </c>
      <c r="AE223" s="9" t="e">
        <f t="shared" si="57"/>
        <v>#REF!</v>
      </c>
      <c r="AG223" s="1" t="str">
        <f t="shared" si="71"/>
        <v>33933910004056</v>
      </c>
      <c r="AH223" s="9" t="e">
        <f>IF(AND(#REF!=2017,AE$4=1),-IFERROR(VLOOKUP(AG223,#REF!,9,0),0),IF(AND(#REF!=2017,AE$4=2),-IFERROR(VLOOKUP(AG223,#REF!,9,0),0),IFERROR(VLOOKUP(AG223,#REF!,12,0),0)))</f>
        <v>#REF!</v>
      </c>
    </row>
    <row r="224" spans="1:34" ht="15" customHeight="1" outlineLevel="2">
      <c r="A224" s="7" t="s">
        <v>63</v>
      </c>
      <c r="B224" s="36" t="s">
        <v>64</v>
      </c>
      <c r="C224" s="7" t="s">
        <v>64</v>
      </c>
      <c r="D224" s="7" t="s">
        <v>13</v>
      </c>
      <c r="E224" s="7" t="s">
        <v>403</v>
      </c>
      <c r="F224" s="7" t="s">
        <v>365</v>
      </c>
      <c r="G224" s="8">
        <v>0</v>
      </c>
      <c r="H224" s="8">
        <v>0</v>
      </c>
      <c r="I224" s="8">
        <v>0</v>
      </c>
      <c r="J224" s="8">
        <v>-136056</v>
      </c>
      <c r="K224" s="8">
        <v>0</v>
      </c>
      <c r="L224" s="8">
        <v>0</v>
      </c>
      <c r="M224" s="8">
        <v>-281182.40000000002</v>
      </c>
      <c r="N224" s="40">
        <v>0</v>
      </c>
      <c r="O224" s="8">
        <v>430844</v>
      </c>
      <c r="P224" s="8"/>
      <c r="Q224" s="8"/>
      <c r="R224" s="8"/>
      <c r="S224" s="8"/>
      <c r="T224" s="8"/>
      <c r="U224" s="8"/>
      <c r="V224" s="8"/>
      <c r="W224" s="14">
        <f t="shared" si="69"/>
        <v>13605.599999999977</v>
      </c>
      <c r="X224" s="10"/>
      <c r="Y224" s="28" t="e">
        <f t="shared" si="70"/>
        <v>#REF!</v>
      </c>
      <c r="Z224" s="13"/>
      <c r="AA224" s="13" t="e">
        <f t="shared" si="67"/>
        <v>#REF!</v>
      </c>
      <c r="AB224" s="12">
        <v>1</v>
      </c>
      <c r="AC224" s="12">
        <v>1</v>
      </c>
      <c r="AE224" s="9" t="e">
        <f t="shared" si="57"/>
        <v>#REF!</v>
      </c>
      <c r="AG224" s="1" t="str">
        <f t="shared" si="71"/>
        <v>33933910004058</v>
      </c>
      <c r="AH224" s="9" t="e">
        <f>IF(AND(#REF!=2017,AE$4=1),-IFERROR(VLOOKUP(AG224,#REF!,9,0),0),IF(AND(#REF!=2017,AE$4=2),-IFERROR(VLOOKUP(AG224,#REF!,9,0),0),IFERROR(VLOOKUP(AG224,#REF!,12,0),0)))</f>
        <v>#REF!</v>
      </c>
    </row>
    <row r="225" spans="1:34" ht="15" customHeight="1" outlineLevel="2">
      <c r="A225" s="7" t="s">
        <v>63</v>
      </c>
      <c r="B225" s="36" t="s">
        <v>64</v>
      </c>
      <c r="C225" s="7">
        <v>339</v>
      </c>
      <c r="D225" s="7" t="s">
        <v>13</v>
      </c>
      <c r="E225" s="7" t="s">
        <v>376</v>
      </c>
      <c r="F225" s="7" t="s">
        <v>247</v>
      </c>
      <c r="G225" s="8">
        <v>0</v>
      </c>
      <c r="H225" s="8">
        <v>0</v>
      </c>
      <c r="I225" s="8">
        <v>0</v>
      </c>
      <c r="J225" s="8">
        <v>67584</v>
      </c>
      <c r="K225" s="8">
        <v>0</v>
      </c>
      <c r="L225" s="8">
        <v>0</v>
      </c>
      <c r="M225" s="8">
        <v>0</v>
      </c>
      <c r="N225" s="40">
        <v>52972</v>
      </c>
      <c r="O225" s="8">
        <v>0</v>
      </c>
      <c r="P225" s="8"/>
      <c r="Q225" s="8"/>
      <c r="R225" s="8"/>
      <c r="S225" s="8"/>
      <c r="T225" s="8"/>
      <c r="U225" s="8"/>
      <c r="V225" s="8"/>
      <c r="W225" s="14">
        <f t="shared" si="69"/>
        <v>120556</v>
      </c>
      <c r="X225" s="10"/>
      <c r="Y225" s="28" t="e">
        <f t="shared" si="70"/>
        <v>#REF!</v>
      </c>
      <c r="Z225" s="13"/>
      <c r="AA225" s="13" t="e">
        <f t="shared" si="67"/>
        <v>#REF!</v>
      </c>
      <c r="AB225" s="12">
        <v>1</v>
      </c>
      <c r="AC225" s="12">
        <v>1</v>
      </c>
      <c r="AE225" s="9" t="e">
        <f t="shared" si="57"/>
        <v>#REF!</v>
      </c>
      <c r="AG225" s="1" t="str">
        <f t="shared" si="71"/>
        <v>33933910004060</v>
      </c>
      <c r="AH225" s="9" t="e">
        <f>IF(AND(#REF!=2017,AE$4=1),-IFERROR(VLOOKUP(AG225,#REF!,9,0),0),IF(AND(#REF!=2017,AE$4=2),-IFERROR(VLOOKUP(AG225,#REF!,9,0),0),IFERROR(VLOOKUP(AG225,#REF!,12,0),0)))</f>
        <v>#REF!</v>
      </c>
    </row>
    <row r="226" spans="1:34" ht="15" customHeight="1" outlineLevel="2">
      <c r="A226" s="7" t="s">
        <v>63</v>
      </c>
      <c r="B226" s="36" t="s">
        <v>64</v>
      </c>
      <c r="C226" s="7" t="s">
        <v>64</v>
      </c>
      <c r="D226" s="7" t="s">
        <v>13</v>
      </c>
      <c r="E226" s="7" t="s">
        <v>411</v>
      </c>
      <c r="F226" s="7" t="s">
        <v>323</v>
      </c>
      <c r="G226" s="8">
        <v>0</v>
      </c>
      <c r="H226" s="8">
        <v>0</v>
      </c>
      <c r="I226" s="8">
        <v>0</v>
      </c>
      <c r="J226" s="8">
        <v>4487</v>
      </c>
      <c r="K226" s="8">
        <v>0</v>
      </c>
      <c r="L226" s="8">
        <v>0</v>
      </c>
      <c r="M226" s="8">
        <v>0</v>
      </c>
      <c r="N226" s="40">
        <v>4102</v>
      </c>
      <c r="O226" s="8">
        <v>0</v>
      </c>
      <c r="P226" s="8"/>
      <c r="Q226" s="8"/>
      <c r="R226" s="8"/>
      <c r="S226" s="8"/>
      <c r="T226" s="8"/>
      <c r="U226" s="8"/>
      <c r="V226" s="8"/>
      <c r="W226" s="14">
        <f t="shared" si="69"/>
        <v>8589</v>
      </c>
      <c r="X226" s="10"/>
      <c r="Y226" s="28" t="e">
        <f t="shared" si="70"/>
        <v>#REF!</v>
      </c>
      <c r="Z226" s="13"/>
      <c r="AA226" s="13" t="e">
        <f t="shared" si="67"/>
        <v>#REF!</v>
      </c>
      <c r="AB226" s="12">
        <v>1</v>
      </c>
      <c r="AC226" s="12">
        <v>1</v>
      </c>
      <c r="AE226" s="9" t="e">
        <f t="shared" si="57"/>
        <v>#REF!</v>
      </c>
      <c r="AG226" s="1" t="str">
        <f t="shared" si="71"/>
        <v>33933910004068</v>
      </c>
      <c r="AH226" s="9" t="e">
        <f>IF(AND(#REF!=2017,AE$4=1),-IFERROR(VLOOKUP(AG226,#REF!,9,0),0),IF(AND(#REF!=2017,AE$4=2),-IFERROR(VLOOKUP(AG226,#REF!,9,0),0),IFERROR(VLOOKUP(AG226,#REF!,12,0),0)))</f>
        <v>#REF!</v>
      </c>
    </row>
    <row r="227" spans="1:34" ht="15" customHeight="1" outlineLevel="2">
      <c r="A227" s="7" t="s">
        <v>63</v>
      </c>
      <c r="B227" s="36" t="s">
        <v>64</v>
      </c>
      <c r="C227" s="7">
        <v>339</v>
      </c>
      <c r="D227" s="7" t="s">
        <v>13</v>
      </c>
      <c r="E227" s="7" t="s">
        <v>378</v>
      </c>
      <c r="F227" s="7" t="s">
        <v>312</v>
      </c>
      <c r="G227" s="8">
        <v>0</v>
      </c>
      <c r="H227" s="8">
        <v>0</v>
      </c>
      <c r="I227" s="8">
        <v>0</v>
      </c>
      <c r="J227" s="8">
        <v>30549</v>
      </c>
      <c r="K227" s="8">
        <v>0</v>
      </c>
      <c r="L227" s="8">
        <v>0</v>
      </c>
      <c r="M227" s="8">
        <v>0</v>
      </c>
      <c r="N227" s="40">
        <v>30122</v>
      </c>
      <c r="O227" s="8">
        <v>0</v>
      </c>
      <c r="P227" s="8"/>
      <c r="Q227" s="8"/>
      <c r="R227" s="8"/>
      <c r="S227" s="8"/>
      <c r="T227" s="8"/>
      <c r="U227" s="8"/>
      <c r="V227" s="8"/>
      <c r="W227" s="14">
        <f t="shared" si="69"/>
        <v>60671</v>
      </c>
      <c r="X227" s="10"/>
      <c r="Y227" s="28" t="e">
        <f t="shared" si="70"/>
        <v>#REF!</v>
      </c>
      <c r="Z227" s="13"/>
      <c r="AA227" s="13" t="e">
        <f t="shared" si="67"/>
        <v>#REF!</v>
      </c>
      <c r="AB227" s="12">
        <v>1</v>
      </c>
      <c r="AC227" s="12">
        <v>0</v>
      </c>
      <c r="AE227" s="9" t="e">
        <f t="shared" si="57"/>
        <v>#REF!</v>
      </c>
      <c r="AG227" s="1" t="str">
        <f t="shared" si="71"/>
        <v>33933910004069</v>
      </c>
      <c r="AH227" s="9" t="e">
        <f>IF(AND(#REF!=2017,AE$4=1),-IFERROR(VLOOKUP(AG227,#REF!,9,0),0),IF(AND(#REF!=2017,AE$4=2),-IFERROR(VLOOKUP(AG227,#REF!,9,0),0),IFERROR(VLOOKUP(AG227,#REF!,12,0),0)))</f>
        <v>#REF!</v>
      </c>
    </row>
    <row r="228" spans="1:34" ht="15" customHeight="1" outlineLevel="2">
      <c r="A228" s="7" t="s">
        <v>63</v>
      </c>
      <c r="B228" s="36" t="s">
        <v>64</v>
      </c>
      <c r="C228" s="7">
        <v>339</v>
      </c>
      <c r="D228" s="7" t="s">
        <v>13</v>
      </c>
      <c r="E228" s="7" t="s">
        <v>494</v>
      </c>
      <c r="F228" s="7" t="s">
        <v>363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40">
        <v>0</v>
      </c>
      <c r="O228" s="8">
        <v>0</v>
      </c>
      <c r="P228" s="8"/>
      <c r="Q228" s="8"/>
      <c r="R228" s="8"/>
      <c r="S228" s="8"/>
      <c r="T228" s="8"/>
      <c r="U228" s="8"/>
      <c r="V228" s="8"/>
      <c r="W228" s="14">
        <f t="shared" si="69"/>
        <v>0</v>
      </c>
      <c r="X228" s="10"/>
      <c r="Y228" s="28" t="e">
        <f t="shared" si="70"/>
        <v>#REF!</v>
      </c>
      <c r="Z228" s="13"/>
      <c r="AA228" s="13" t="e">
        <f t="shared" si="67"/>
        <v>#REF!</v>
      </c>
      <c r="AB228" s="12">
        <v>1</v>
      </c>
      <c r="AC228" s="12">
        <v>1</v>
      </c>
      <c r="AE228" s="9" t="e">
        <f t="shared" si="57"/>
        <v>#REF!</v>
      </c>
      <c r="AG228" s="1" t="str">
        <f t="shared" si="71"/>
        <v>33933910004075</v>
      </c>
      <c r="AH228" s="9" t="e">
        <f>IF(AND(#REF!=2017,AE$4=1),-IFERROR(VLOOKUP(AG228,#REF!,9,0),0),IF(AND(#REF!=2017,AE$4=2),-IFERROR(VLOOKUP(AG228,#REF!,9,0),0),IFERROR(VLOOKUP(AG228,#REF!,12,0),0)))</f>
        <v>#REF!</v>
      </c>
    </row>
    <row r="229" spans="1:34" ht="15" customHeight="1" outlineLevel="2">
      <c r="A229" s="7" t="s">
        <v>63</v>
      </c>
      <c r="B229" s="36" t="s">
        <v>64</v>
      </c>
      <c r="C229" s="7">
        <v>339</v>
      </c>
      <c r="D229" s="7" t="s">
        <v>13</v>
      </c>
      <c r="E229" s="7" t="s">
        <v>489</v>
      </c>
      <c r="F229" s="7" t="s">
        <v>364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40">
        <v>0</v>
      </c>
      <c r="O229" s="8">
        <v>0</v>
      </c>
      <c r="P229" s="8"/>
      <c r="Q229" s="8"/>
      <c r="R229" s="8"/>
      <c r="S229" s="8"/>
      <c r="T229" s="8"/>
      <c r="U229" s="8"/>
      <c r="V229" s="8"/>
      <c r="W229" s="14">
        <f t="shared" si="69"/>
        <v>0</v>
      </c>
      <c r="X229" s="10"/>
      <c r="Y229" s="28" t="e">
        <f t="shared" si="70"/>
        <v>#REF!</v>
      </c>
      <c r="Z229" s="13"/>
      <c r="AA229" s="13" t="e">
        <f t="shared" si="67"/>
        <v>#REF!</v>
      </c>
      <c r="AB229" s="12">
        <v>1</v>
      </c>
      <c r="AC229" s="12">
        <v>1</v>
      </c>
      <c r="AE229" s="9" t="e">
        <f t="shared" si="57"/>
        <v>#REF!</v>
      </c>
      <c r="AG229" s="1" t="str">
        <f t="shared" si="71"/>
        <v>33933910004076</v>
      </c>
      <c r="AH229" s="9" t="e">
        <f>IF(AND(#REF!=2017,AE$4=1),-IFERROR(VLOOKUP(AG229,#REF!,9,0),0),IF(AND(#REF!=2017,AE$4=2),-IFERROR(VLOOKUP(AG229,#REF!,9,0),0),IFERROR(VLOOKUP(AG229,#REF!,12,0),0)))</f>
        <v>#REF!</v>
      </c>
    </row>
    <row r="230" spans="1:34" ht="15" customHeight="1" outlineLevel="2">
      <c r="A230" s="7" t="s">
        <v>63</v>
      </c>
      <c r="B230" s="36" t="s">
        <v>64</v>
      </c>
      <c r="C230" s="7" t="s">
        <v>64</v>
      </c>
      <c r="D230" s="7" t="s">
        <v>13</v>
      </c>
      <c r="E230" s="7" t="s">
        <v>380</v>
      </c>
      <c r="F230" s="7" t="s">
        <v>17</v>
      </c>
      <c r="G230" s="8">
        <v>0</v>
      </c>
      <c r="H230" s="8">
        <v>0</v>
      </c>
      <c r="I230" s="8">
        <v>0</v>
      </c>
      <c r="J230" s="8">
        <v>146.26</v>
      </c>
      <c r="K230" s="8">
        <v>0</v>
      </c>
      <c r="L230" s="8">
        <v>0</v>
      </c>
      <c r="M230" s="8">
        <v>3177.8999999999996</v>
      </c>
      <c r="N230" s="40">
        <v>0</v>
      </c>
      <c r="O230" s="8">
        <v>7501.630000000001</v>
      </c>
      <c r="P230" s="8"/>
      <c r="Q230" s="8"/>
      <c r="R230" s="8"/>
      <c r="S230" s="8"/>
      <c r="T230" s="8"/>
      <c r="U230" s="8"/>
      <c r="V230" s="8"/>
      <c r="W230" s="14">
        <f t="shared" si="69"/>
        <v>10825.79</v>
      </c>
      <c r="X230" s="10"/>
      <c r="Y230" s="28" t="e">
        <f t="shared" si="70"/>
        <v>#REF!</v>
      </c>
      <c r="Z230" s="13"/>
      <c r="AA230" s="13" t="e">
        <f t="shared" si="67"/>
        <v>#REF!</v>
      </c>
      <c r="AB230" s="12">
        <v>1</v>
      </c>
      <c r="AC230" s="12">
        <v>1</v>
      </c>
      <c r="AE230" s="9" t="e">
        <f t="shared" si="57"/>
        <v>#REF!</v>
      </c>
      <c r="AG230" s="1" t="str">
        <f t="shared" si="71"/>
        <v>33933910004801</v>
      </c>
      <c r="AH230" s="9" t="e">
        <f>IF(AND(#REF!=2017,AE$4=1),-IFERROR(VLOOKUP(AG230,#REF!,9,0),0),IF(AND(#REF!=2017,AE$4=2),-IFERROR(VLOOKUP(AG230,#REF!,9,0),0),IFERROR(VLOOKUP(AG230,#REF!,12,0),0)))</f>
        <v>#REF!</v>
      </c>
    </row>
    <row r="231" spans="1:34" ht="15" customHeight="1" outlineLevel="2">
      <c r="A231" s="7" t="s">
        <v>63</v>
      </c>
      <c r="B231" s="36" t="s">
        <v>64</v>
      </c>
      <c r="C231" s="7" t="s">
        <v>64</v>
      </c>
      <c r="D231" s="7" t="s">
        <v>13</v>
      </c>
      <c r="E231" s="7" t="s">
        <v>398</v>
      </c>
      <c r="F231" s="7" t="s">
        <v>316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40">
        <v>0</v>
      </c>
      <c r="O231" s="8">
        <v>0</v>
      </c>
      <c r="P231" s="8"/>
      <c r="Q231" s="8"/>
      <c r="R231" s="8"/>
      <c r="S231" s="8"/>
      <c r="T231" s="8"/>
      <c r="U231" s="8"/>
      <c r="V231" s="8"/>
      <c r="W231" s="14">
        <f t="shared" si="69"/>
        <v>0</v>
      </c>
      <c r="X231" s="10"/>
      <c r="Y231" s="28" t="e">
        <f t="shared" si="70"/>
        <v>#REF!</v>
      </c>
      <c r="Z231" s="13"/>
      <c r="AA231" s="13" t="e">
        <f t="shared" si="67"/>
        <v>#REF!</v>
      </c>
      <c r="AB231" s="12">
        <v>1</v>
      </c>
      <c r="AC231" s="12">
        <v>1</v>
      </c>
      <c r="AE231" s="9" t="e">
        <f t="shared" si="57"/>
        <v>#REF!</v>
      </c>
      <c r="AG231" s="1" t="str">
        <f t="shared" si="71"/>
        <v>33933910005017</v>
      </c>
      <c r="AH231" s="9" t="e">
        <f>IF(AND(#REF!=2017,AE$4=1),-IFERROR(VLOOKUP(AG231,#REF!,9,0),0),IF(AND(#REF!=2017,AE$4=2),-IFERROR(VLOOKUP(AG231,#REF!,9,0),0),IFERROR(VLOOKUP(AG231,#REF!,12,0),0)))</f>
        <v>#REF!</v>
      </c>
    </row>
    <row r="232" spans="1:34" ht="15" customHeight="1" outlineLevel="2">
      <c r="A232" s="7" t="s">
        <v>63</v>
      </c>
      <c r="B232" s="36" t="s">
        <v>64</v>
      </c>
      <c r="C232" s="7" t="s">
        <v>64</v>
      </c>
      <c r="D232" s="7" t="s">
        <v>13</v>
      </c>
      <c r="E232" s="7" t="s">
        <v>413</v>
      </c>
      <c r="F232" s="7" t="s">
        <v>320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40">
        <v>0</v>
      </c>
      <c r="O232" s="8">
        <v>0</v>
      </c>
      <c r="P232" s="8"/>
      <c r="Q232" s="8"/>
      <c r="R232" s="8"/>
      <c r="S232" s="8"/>
      <c r="T232" s="8"/>
      <c r="U232" s="8"/>
      <c r="V232" s="8"/>
      <c r="W232" s="14">
        <f t="shared" si="69"/>
        <v>0</v>
      </c>
      <c r="X232" s="10"/>
      <c r="Y232" s="28" t="e">
        <f t="shared" si="70"/>
        <v>#REF!</v>
      </c>
      <c r="Z232" s="13"/>
      <c r="AA232" s="13" t="e">
        <f t="shared" si="67"/>
        <v>#REF!</v>
      </c>
      <c r="AB232" s="12">
        <v>1</v>
      </c>
      <c r="AC232" s="12">
        <v>1</v>
      </c>
      <c r="AE232" s="9" t="e">
        <f t="shared" si="57"/>
        <v>#REF!</v>
      </c>
      <c r="AG232" s="1" t="str">
        <f t="shared" si="71"/>
        <v>33933910005018</v>
      </c>
      <c r="AH232" s="9" t="e">
        <f>IF(AND(#REF!=2017,AE$4=1),-IFERROR(VLOOKUP(AG232,#REF!,9,0),0),IF(AND(#REF!=2017,AE$4=2),-IFERROR(VLOOKUP(AG232,#REF!,9,0),0),IFERROR(VLOOKUP(AG232,#REF!,12,0),0)))</f>
        <v>#REF!</v>
      </c>
    </row>
    <row r="233" spans="1:34" ht="15" customHeight="1" outlineLevel="2">
      <c r="A233" s="7" t="s">
        <v>63</v>
      </c>
      <c r="B233" s="36" t="s">
        <v>64</v>
      </c>
      <c r="C233" s="7" t="s">
        <v>64</v>
      </c>
      <c r="D233" s="7" t="s">
        <v>13</v>
      </c>
      <c r="E233" s="7" t="s">
        <v>381</v>
      </c>
      <c r="F233" s="7" t="s">
        <v>311</v>
      </c>
      <c r="G233" s="8">
        <v>0</v>
      </c>
      <c r="H233" s="8">
        <v>0</v>
      </c>
      <c r="I233" s="8">
        <v>0</v>
      </c>
      <c r="J233" s="8">
        <v>0</v>
      </c>
      <c r="K233" s="8">
        <v>23686.53</v>
      </c>
      <c r="L233" s="8">
        <v>0</v>
      </c>
      <c r="M233" s="8">
        <v>0</v>
      </c>
      <c r="N233" s="40">
        <v>0</v>
      </c>
      <c r="O233" s="8">
        <v>23686.53</v>
      </c>
      <c r="P233" s="8"/>
      <c r="Q233" s="8"/>
      <c r="R233" s="8"/>
      <c r="S233" s="8"/>
      <c r="T233" s="8"/>
      <c r="U233" s="8"/>
      <c r="V233" s="8"/>
      <c r="W233" s="14">
        <f t="shared" si="69"/>
        <v>47373.06</v>
      </c>
      <c r="X233" s="10"/>
      <c r="Y233" s="28" t="e">
        <f t="shared" si="70"/>
        <v>#REF!</v>
      </c>
      <c r="Z233" s="13"/>
      <c r="AA233" s="13" t="e">
        <f t="shared" si="67"/>
        <v>#REF!</v>
      </c>
      <c r="AB233" s="12">
        <v>1</v>
      </c>
      <c r="AC233" s="12">
        <v>1</v>
      </c>
      <c r="AE233" s="9" t="e">
        <f t="shared" si="57"/>
        <v>#REF!</v>
      </c>
      <c r="AG233" s="1" t="str">
        <f t="shared" si="71"/>
        <v>33933910005050</v>
      </c>
      <c r="AH233" s="9" t="e">
        <f>IF(AND(#REF!=2017,AE$4=1),-IFERROR(VLOOKUP(AG233,#REF!,9,0),0),IF(AND(#REF!=2017,AE$4=2),-IFERROR(VLOOKUP(AG233,#REF!,9,0),0),IFERROR(VLOOKUP(AG233,#REF!,12,0),0)))</f>
        <v>#REF!</v>
      </c>
    </row>
    <row r="234" spans="1:34" ht="15" customHeight="1" outlineLevel="2">
      <c r="A234" s="7" t="s">
        <v>63</v>
      </c>
      <c r="B234" s="36" t="s">
        <v>64</v>
      </c>
      <c r="C234" s="7" t="s">
        <v>64</v>
      </c>
      <c r="D234" s="7" t="s">
        <v>13</v>
      </c>
      <c r="E234" s="7" t="s">
        <v>415</v>
      </c>
      <c r="F234" s="7" t="s">
        <v>321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40">
        <v>0</v>
      </c>
      <c r="O234" s="8">
        <v>10985.59</v>
      </c>
      <c r="P234" s="8"/>
      <c r="Q234" s="8"/>
      <c r="R234" s="8"/>
      <c r="S234" s="8"/>
      <c r="T234" s="8"/>
      <c r="U234" s="8"/>
      <c r="V234" s="8"/>
      <c r="W234" s="14">
        <f t="shared" si="69"/>
        <v>10985.59</v>
      </c>
      <c r="X234" s="10"/>
      <c r="Y234" s="28" t="e">
        <f t="shared" si="70"/>
        <v>#REF!</v>
      </c>
      <c r="Z234" s="13"/>
      <c r="AA234" s="13" t="e">
        <f t="shared" si="67"/>
        <v>#REF!</v>
      </c>
      <c r="AB234" s="12">
        <v>1</v>
      </c>
      <c r="AC234" s="12">
        <v>1</v>
      </c>
      <c r="AE234" s="9" t="e">
        <f t="shared" si="57"/>
        <v>#REF!</v>
      </c>
      <c r="AG234" s="1" t="str">
        <f t="shared" si="71"/>
        <v>33933910005215</v>
      </c>
      <c r="AH234" s="9" t="e">
        <f>IF(AND(#REF!=2017,AE$4=1),-IFERROR(VLOOKUP(AG234,#REF!,9,0),0),IF(AND(#REF!=2017,AE$4=2),-IFERROR(VLOOKUP(AG234,#REF!,9,0),0),IFERROR(VLOOKUP(AG234,#REF!,12,0),0)))</f>
        <v>#REF!</v>
      </c>
    </row>
    <row r="235" spans="1:34" ht="15" customHeight="1" outlineLevel="2">
      <c r="A235" s="7" t="s">
        <v>63</v>
      </c>
      <c r="B235" s="36" t="s">
        <v>64</v>
      </c>
      <c r="C235" s="7" t="s">
        <v>64</v>
      </c>
      <c r="D235" s="7" t="s">
        <v>13</v>
      </c>
      <c r="E235" s="7" t="s">
        <v>417</v>
      </c>
      <c r="F235" s="7" t="s">
        <v>322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40">
        <v>0</v>
      </c>
      <c r="O235" s="8">
        <v>0</v>
      </c>
      <c r="P235" s="8"/>
      <c r="Q235" s="8"/>
      <c r="R235" s="8"/>
      <c r="S235" s="8"/>
      <c r="T235" s="8"/>
      <c r="U235" s="8"/>
      <c r="V235" s="8"/>
      <c r="W235" s="14">
        <f t="shared" si="69"/>
        <v>0</v>
      </c>
      <c r="X235" s="10"/>
      <c r="Y235" s="28" t="e">
        <f t="shared" si="70"/>
        <v>#REF!</v>
      </c>
      <c r="Z235" s="13"/>
      <c r="AA235" s="13" t="e">
        <f t="shared" si="67"/>
        <v>#REF!</v>
      </c>
      <c r="AB235" s="12"/>
      <c r="AC235" s="12"/>
      <c r="AE235" s="9" t="e">
        <f t="shared" si="57"/>
        <v>#REF!</v>
      </c>
      <c r="AG235" s="1" t="str">
        <f t="shared" si="71"/>
        <v>33933910005218</v>
      </c>
      <c r="AH235" s="9" t="e">
        <f>IF(AND(#REF!=2017,AE$4=1),-IFERROR(VLOOKUP(AG235,#REF!,9,0),0),IF(AND(#REF!=2017,AE$4=2),-IFERROR(VLOOKUP(AG235,#REF!,9,0),0),IFERROR(VLOOKUP(AG235,#REF!,12,0),0)))</f>
        <v>#REF!</v>
      </c>
    </row>
    <row r="236" spans="1:34" ht="15" customHeight="1" outlineLevel="2">
      <c r="A236" s="7" t="s">
        <v>63</v>
      </c>
      <c r="B236" s="36" t="s">
        <v>64</v>
      </c>
      <c r="C236" s="7" t="s">
        <v>64</v>
      </c>
      <c r="D236" s="7" t="s">
        <v>13</v>
      </c>
      <c r="E236" s="7" t="s">
        <v>396</v>
      </c>
      <c r="F236" s="7" t="s">
        <v>245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40">
        <v>0</v>
      </c>
      <c r="O236" s="8">
        <v>0</v>
      </c>
      <c r="P236" s="8"/>
      <c r="Q236" s="8"/>
      <c r="R236" s="8"/>
      <c r="S236" s="8"/>
      <c r="T236" s="8"/>
      <c r="U236" s="8"/>
      <c r="V236" s="8"/>
      <c r="W236" s="14">
        <f t="shared" si="69"/>
        <v>0</v>
      </c>
      <c r="X236" s="10"/>
      <c r="Y236" s="28" t="e">
        <f t="shared" si="70"/>
        <v>#REF!</v>
      </c>
      <c r="Z236" s="13"/>
      <c r="AA236" s="13" t="e">
        <f t="shared" si="67"/>
        <v>#REF!</v>
      </c>
      <c r="AB236" s="12"/>
      <c r="AC236" s="12"/>
      <c r="AE236" s="9" t="e">
        <f t="shared" si="57"/>
        <v>#REF!</v>
      </c>
      <c r="AG236" s="1" t="str">
        <f t="shared" si="71"/>
        <v>33933910005801</v>
      </c>
      <c r="AH236" s="9" t="e">
        <f>IF(AND(#REF!=2017,AE$4=1),-IFERROR(VLOOKUP(AG236,#REF!,9,0),0),IF(AND(#REF!=2017,AE$4=2),-IFERROR(VLOOKUP(AG236,#REF!,9,0),0),IFERROR(VLOOKUP(AG236,#REF!,12,0),0)))</f>
        <v>#REF!</v>
      </c>
    </row>
    <row r="237" spans="1:34" ht="15" customHeight="1" outlineLevel="2">
      <c r="A237" s="7" t="s">
        <v>63</v>
      </c>
      <c r="B237" s="36" t="s">
        <v>64</v>
      </c>
      <c r="C237" s="7" t="s">
        <v>64</v>
      </c>
      <c r="D237" s="7" t="s">
        <v>13</v>
      </c>
      <c r="E237" s="7" t="s">
        <v>506</v>
      </c>
      <c r="F237" s="7" t="s">
        <v>358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40">
        <v>0</v>
      </c>
      <c r="O237" s="8">
        <v>0</v>
      </c>
      <c r="P237" s="8"/>
      <c r="Q237" s="8"/>
      <c r="R237" s="8"/>
      <c r="S237" s="8"/>
      <c r="T237" s="8"/>
      <c r="U237" s="8"/>
      <c r="V237" s="8"/>
      <c r="W237" s="14">
        <f t="shared" si="69"/>
        <v>0</v>
      </c>
      <c r="X237" s="10"/>
      <c r="Y237" s="28" t="e">
        <f t="shared" si="70"/>
        <v>#REF!</v>
      </c>
      <c r="Z237" s="13"/>
      <c r="AA237" s="13" t="e">
        <f t="shared" si="67"/>
        <v>#REF!</v>
      </c>
      <c r="AB237" s="12"/>
      <c r="AC237" s="12"/>
      <c r="AE237" s="9" t="e">
        <f t="shared" ref="AE237:AE307" si="72">AA237-W237</f>
        <v>#REF!</v>
      </c>
      <c r="AG237" s="1" t="str">
        <f t="shared" si="71"/>
        <v>33933910005802</v>
      </c>
      <c r="AH237" s="9" t="e">
        <f>IF(AND(#REF!=2017,AE$4=1),-IFERROR(VLOOKUP(AG237,#REF!,9,0),0),IF(AND(#REF!=2017,AE$4=2),-IFERROR(VLOOKUP(AG237,#REF!,9,0),0),IFERROR(VLOOKUP(AG237,#REF!,12,0),0)))</f>
        <v>#REF!</v>
      </c>
    </row>
    <row r="238" spans="1:34" ht="15" customHeight="1" outlineLevel="1">
      <c r="A238" s="42" t="s">
        <v>600</v>
      </c>
      <c r="B238" s="36"/>
      <c r="C238" s="7"/>
      <c r="D238" s="7"/>
      <c r="E238" s="7"/>
      <c r="F238" s="7"/>
      <c r="G238" s="8">
        <f t="shared" ref="G238:O238" si="73">SUBTOTAL(9,G214:G237)</f>
        <v>0</v>
      </c>
      <c r="H238" s="8">
        <f t="shared" si="73"/>
        <v>0</v>
      </c>
      <c r="I238" s="8">
        <f t="shared" si="73"/>
        <v>0</v>
      </c>
      <c r="J238" s="8">
        <f t="shared" si="73"/>
        <v>2553454.66</v>
      </c>
      <c r="K238" s="8">
        <f t="shared" si="73"/>
        <v>670588.03999999969</v>
      </c>
      <c r="L238" s="8">
        <f t="shared" si="73"/>
        <v>0</v>
      </c>
      <c r="M238" s="8">
        <f t="shared" si="73"/>
        <v>1413404.9800000004</v>
      </c>
      <c r="N238" s="40">
        <f t="shared" si="73"/>
        <v>527420.34000000008</v>
      </c>
      <c r="O238" s="8">
        <f t="shared" si="73"/>
        <v>674395.54999999958</v>
      </c>
      <c r="P238" s="8"/>
      <c r="Q238" s="8"/>
      <c r="R238" s="8"/>
      <c r="S238" s="8"/>
      <c r="T238" s="8"/>
      <c r="U238" s="8"/>
      <c r="V238" s="8"/>
      <c r="W238" s="14">
        <f>SUBTOTAL(9,W214:W237)</f>
        <v>5839263.5699999994</v>
      </c>
      <c r="X238" s="10"/>
      <c r="Y238" s="28"/>
      <c r="Z238" s="13"/>
      <c r="AA238" s="13"/>
      <c r="AB238" s="12"/>
      <c r="AC238" s="12"/>
      <c r="AE238" s="9"/>
      <c r="AH238" s="9"/>
    </row>
    <row r="239" spans="1:34" ht="15" customHeight="1" outlineLevel="2">
      <c r="A239" s="7" t="s">
        <v>96</v>
      </c>
      <c r="B239" s="36" t="s">
        <v>97</v>
      </c>
      <c r="C239" s="7" t="s">
        <v>97</v>
      </c>
      <c r="D239" s="7" t="s">
        <v>13</v>
      </c>
      <c r="E239" s="7" t="s">
        <v>366</v>
      </c>
      <c r="F239" s="7" t="s">
        <v>307</v>
      </c>
      <c r="G239" s="8">
        <v>0</v>
      </c>
      <c r="H239" s="8">
        <v>0</v>
      </c>
      <c r="I239" s="8">
        <v>0</v>
      </c>
      <c r="J239" s="8">
        <v>327967.57</v>
      </c>
      <c r="K239" s="8">
        <v>89529.600000000035</v>
      </c>
      <c r="L239" s="8">
        <v>0</v>
      </c>
      <c r="M239" s="8">
        <v>240911.50999999989</v>
      </c>
      <c r="N239" s="40">
        <v>60518.760000000009</v>
      </c>
      <c r="O239" s="8">
        <v>8873.1500000000233</v>
      </c>
      <c r="P239" s="8"/>
      <c r="Q239" s="8"/>
      <c r="R239" s="8"/>
      <c r="S239" s="8"/>
      <c r="T239" s="8"/>
      <c r="U239" s="8"/>
      <c r="V239" s="8"/>
      <c r="W239" s="14">
        <f t="shared" ref="W239:W258" si="74">SUM(G239:V239)</f>
        <v>727800.59</v>
      </c>
      <c r="X239" s="10"/>
      <c r="Y239" s="28" t="e">
        <f t="shared" ref="Y239:Y253" si="75">IF(AE$2="Y",IF(RIGHT(A239,4)="CITY",AH239,0),AH239)</f>
        <v>#REF!</v>
      </c>
      <c r="Z239" s="13"/>
      <c r="AA239" s="13" t="e">
        <f t="shared" si="67"/>
        <v>#REF!</v>
      </c>
      <c r="AB239" s="12">
        <v>1</v>
      </c>
      <c r="AC239" s="12">
        <v>1</v>
      </c>
      <c r="AE239" s="9" t="e">
        <f t="shared" si="72"/>
        <v>#REF!</v>
      </c>
      <c r="AG239" s="1" t="str">
        <f t="shared" ref="AG239:AG253" si="76">B239&amp;C239&amp;D239&amp;E239</f>
        <v>34034010004001</v>
      </c>
      <c r="AH239" s="9" t="e">
        <f>IF(AND(#REF!=2017,AE$4=1),-IFERROR(VLOOKUP(AG239,#REF!,9,0),0),IF(AND(#REF!=2017,AE$4=2),-IFERROR(VLOOKUP(AG239,#REF!,9,0),0),IFERROR(VLOOKUP(AG239,#REF!,12,0),0)))</f>
        <v>#REF!</v>
      </c>
    </row>
    <row r="240" spans="1:34" ht="15" customHeight="1" outlineLevel="2">
      <c r="A240" s="7" t="s">
        <v>96</v>
      </c>
      <c r="B240" s="36" t="s">
        <v>97</v>
      </c>
      <c r="C240" s="7" t="s">
        <v>97</v>
      </c>
      <c r="D240" s="7" t="s">
        <v>13</v>
      </c>
      <c r="E240" s="7" t="s">
        <v>368</v>
      </c>
      <c r="F240" s="7" t="s">
        <v>308</v>
      </c>
      <c r="G240" s="8">
        <v>0</v>
      </c>
      <c r="H240" s="8">
        <v>0</v>
      </c>
      <c r="I240" s="8">
        <v>0</v>
      </c>
      <c r="J240" s="8">
        <v>41953.45</v>
      </c>
      <c r="K240" s="8">
        <v>259.90000000000146</v>
      </c>
      <c r="L240" s="8">
        <v>0</v>
      </c>
      <c r="M240" s="8">
        <v>982.20999999999913</v>
      </c>
      <c r="N240" s="40">
        <v>-76.05000000000291</v>
      </c>
      <c r="O240" s="8">
        <v>66.940000000002328</v>
      </c>
      <c r="P240" s="8"/>
      <c r="Q240" s="8"/>
      <c r="R240" s="8"/>
      <c r="S240" s="8"/>
      <c r="T240" s="8"/>
      <c r="U240" s="8"/>
      <c r="V240" s="8"/>
      <c r="W240" s="14">
        <f t="shared" si="74"/>
        <v>43186.45</v>
      </c>
      <c r="X240" s="10"/>
      <c r="Y240" s="28" t="e">
        <f t="shared" si="75"/>
        <v>#REF!</v>
      </c>
      <c r="Z240" s="13"/>
      <c r="AA240" s="13" t="e">
        <f t="shared" si="67"/>
        <v>#REF!</v>
      </c>
      <c r="AB240" s="12">
        <v>1</v>
      </c>
      <c r="AC240" s="12">
        <v>1</v>
      </c>
      <c r="AE240" s="9" t="e">
        <f t="shared" si="72"/>
        <v>#REF!</v>
      </c>
      <c r="AG240" s="1" t="str">
        <f t="shared" si="76"/>
        <v>34034010004006</v>
      </c>
      <c r="AH240" s="9" t="e">
        <f>IF(AND(#REF!=2017,AE$4=1),-IFERROR(VLOOKUP(AG240,#REF!,9,0),0),IF(AND(#REF!=2017,AE$4=2),-IFERROR(VLOOKUP(AG240,#REF!,9,0),0),IFERROR(VLOOKUP(AG240,#REF!,12,0),0)))</f>
        <v>#REF!</v>
      </c>
    </row>
    <row r="241" spans="1:34" ht="15" customHeight="1" outlineLevel="2">
      <c r="A241" s="7" t="s">
        <v>96</v>
      </c>
      <c r="B241" s="36" t="s">
        <v>97</v>
      </c>
      <c r="C241" s="7" t="s">
        <v>97</v>
      </c>
      <c r="D241" s="7" t="s">
        <v>13</v>
      </c>
      <c r="E241" s="7" t="s">
        <v>370</v>
      </c>
      <c r="F241" s="7" t="s">
        <v>309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40">
        <v>0</v>
      </c>
      <c r="O241" s="8">
        <v>14920</v>
      </c>
      <c r="P241" s="8"/>
      <c r="Q241" s="8"/>
      <c r="R241" s="8"/>
      <c r="S241" s="8"/>
      <c r="T241" s="8"/>
      <c r="U241" s="8"/>
      <c r="V241" s="8"/>
      <c r="W241" s="14">
        <f t="shared" si="74"/>
        <v>14920</v>
      </c>
      <c r="X241" s="10"/>
      <c r="Y241" s="28" t="e">
        <f t="shared" si="75"/>
        <v>#REF!</v>
      </c>
      <c r="Z241" s="13"/>
      <c r="AA241" s="13" t="e">
        <f t="shared" si="67"/>
        <v>#REF!</v>
      </c>
      <c r="AB241" s="12"/>
      <c r="AC241" s="12"/>
      <c r="AE241" s="9" t="e">
        <f t="shared" si="72"/>
        <v>#REF!</v>
      </c>
      <c r="AG241" s="1" t="str">
        <f t="shared" si="76"/>
        <v>34034010004008</v>
      </c>
      <c r="AH241" s="9" t="e">
        <f>IF(AND(#REF!=2017,AE$4=1),-IFERROR(VLOOKUP(AG241,#REF!,9,0),0),IF(AND(#REF!=2017,AE$4=2),-IFERROR(VLOOKUP(AG241,#REF!,9,0),0),IFERROR(VLOOKUP(AG241,#REF!,12,0),0)))</f>
        <v>#REF!</v>
      </c>
    </row>
    <row r="242" spans="1:34" ht="15" customHeight="1" outlineLevel="2">
      <c r="A242" s="7" t="s">
        <v>96</v>
      </c>
      <c r="B242" s="36" t="s">
        <v>97</v>
      </c>
      <c r="C242" s="7" t="s">
        <v>97</v>
      </c>
      <c r="D242" s="7" t="s">
        <v>13</v>
      </c>
      <c r="E242" s="7" t="s">
        <v>372</v>
      </c>
      <c r="F242" s="7" t="s">
        <v>310</v>
      </c>
      <c r="G242" s="8">
        <v>0</v>
      </c>
      <c r="H242" s="8">
        <v>0</v>
      </c>
      <c r="I242" s="8">
        <v>0</v>
      </c>
      <c r="J242" s="8">
        <v>0</v>
      </c>
      <c r="K242" s="8">
        <v>412.81</v>
      </c>
      <c r="L242" s="8">
        <v>0</v>
      </c>
      <c r="M242" s="8">
        <v>0</v>
      </c>
      <c r="N242" s="40">
        <v>290.40000000000003</v>
      </c>
      <c r="O242" s="8">
        <v>644.65999999999985</v>
      </c>
      <c r="P242" s="8"/>
      <c r="Q242" s="8"/>
      <c r="R242" s="8"/>
      <c r="S242" s="8"/>
      <c r="T242" s="8"/>
      <c r="U242" s="8"/>
      <c r="V242" s="8"/>
      <c r="W242" s="14">
        <f t="shared" si="74"/>
        <v>1347.87</v>
      </c>
      <c r="X242" s="10"/>
      <c r="Y242" s="28" t="e">
        <f t="shared" si="75"/>
        <v>#REF!</v>
      </c>
      <c r="Z242" s="13"/>
      <c r="AA242" s="13" t="e">
        <f t="shared" si="67"/>
        <v>#REF!</v>
      </c>
      <c r="AB242" s="12"/>
      <c r="AC242" s="12"/>
      <c r="AE242" s="9" t="e">
        <f t="shared" si="72"/>
        <v>#REF!</v>
      </c>
      <c r="AG242" s="1" t="str">
        <f t="shared" si="76"/>
        <v>34034010004009</v>
      </c>
      <c r="AH242" s="9" t="e">
        <f>IF(AND(#REF!=2017,AE$4=1),-IFERROR(VLOOKUP(AG242,#REF!,9,0),0),IF(AND(#REF!=2017,AE$4=2),-IFERROR(VLOOKUP(AG242,#REF!,9,0),0),IFERROR(VLOOKUP(AG242,#REF!,12,0),0)))</f>
        <v>#REF!</v>
      </c>
    </row>
    <row r="243" spans="1:34" ht="15" customHeight="1" outlineLevel="2">
      <c r="A243" s="7" t="s">
        <v>96</v>
      </c>
      <c r="B243" s="36" t="s">
        <v>97</v>
      </c>
      <c r="C243" s="7" t="s">
        <v>97</v>
      </c>
      <c r="D243" s="7" t="s">
        <v>13</v>
      </c>
      <c r="E243" s="7" t="s">
        <v>16</v>
      </c>
      <c r="F243" s="7" t="s">
        <v>315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40">
        <v>0</v>
      </c>
      <c r="O243" s="8">
        <v>0</v>
      </c>
      <c r="P243" s="8"/>
      <c r="Q243" s="8"/>
      <c r="R243" s="8"/>
      <c r="S243" s="8"/>
      <c r="T243" s="8"/>
      <c r="U243" s="8"/>
      <c r="V243" s="8"/>
      <c r="W243" s="14">
        <f t="shared" si="74"/>
        <v>0</v>
      </c>
      <c r="X243" s="10"/>
      <c r="Y243" s="28" t="e">
        <f t="shared" si="75"/>
        <v>#REF!</v>
      </c>
      <c r="Z243" s="13"/>
      <c r="AA243" s="13" t="e">
        <f t="shared" si="67"/>
        <v>#REF!</v>
      </c>
      <c r="AB243" s="12"/>
      <c r="AC243" s="12"/>
      <c r="AE243" s="9" t="e">
        <f t="shared" si="72"/>
        <v>#REF!</v>
      </c>
      <c r="AG243" s="1" t="str">
        <f t="shared" si="76"/>
        <v>34034010004010</v>
      </c>
      <c r="AH243" s="9" t="e">
        <f>IF(AND(#REF!=2017,AE$4=1),-IFERROR(VLOOKUP(AG243,#REF!,9,0),0),IF(AND(#REF!=2017,AE$4=2),-IFERROR(VLOOKUP(AG243,#REF!,9,0),0),IFERROR(VLOOKUP(AG243,#REF!,12,0),0)))</f>
        <v>#REF!</v>
      </c>
    </row>
    <row r="244" spans="1:34" ht="15" customHeight="1" outlineLevel="2">
      <c r="A244" s="7" t="s">
        <v>96</v>
      </c>
      <c r="B244" s="36" t="s">
        <v>97</v>
      </c>
      <c r="C244" s="7" t="s">
        <v>97</v>
      </c>
      <c r="D244" s="7" t="s">
        <v>13</v>
      </c>
      <c r="E244" s="7" t="s">
        <v>374</v>
      </c>
      <c r="F244" s="7" t="s">
        <v>361</v>
      </c>
      <c r="G244" s="8">
        <v>0</v>
      </c>
      <c r="H244" s="8">
        <v>0</v>
      </c>
      <c r="I244" s="8">
        <v>0</v>
      </c>
      <c r="J244" s="8">
        <v>0</v>
      </c>
      <c r="K244" s="8">
        <v>6260.17</v>
      </c>
      <c r="L244" s="8">
        <v>0</v>
      </c>
      <c r="M244" s="8">
        <v>0</v>
      </c>
      <c r="N244" s="40">
        <v>6024.57</v>
      </c>
      <c r="O244" s="8">
        <v>5374.9999999999982</v>
      </c>
      <c r="P244" s="8"/>
      <c r="Q244" s="8"/>
      <c r="R244" s="8"/>
      <c r="S244" s="8"/>
      <c r="T244" s="8"/>
      <c r="U244" s="8"/>
      <c r="V244" s="8"/>
      <c r="W244" s="14">
        <f t="shared" si="74"/>
        <v>17659.739999999998</v>
      </c>
      <c r="X244" s="10"/>
      <c r="Y244" s="28" t="e">
        <f t="shared" si="75"/>
        <v>#REF!</v>
      </c>
      <c r="Z244" s="13"/>
      <c r="AA244" s="13" t="e">
        <f t="shared" si="67"/>
        <v>#REF!</v>
      </c>
      <c r="AB244" s="12">
        <v>1</v>
      </c>
      <c r="AC244" s="12">
        <v>1</v>
      </c>
      <c r="AE244" s="9" t="e">
        <f t="shared" si="72"/>
        <v>#REF!</v>
      </c>
      <c r="AG244" s="1" t="str">
        <f t="shared" si="76"/>
        <v>34034010004030</v>
      </c>
      <c r="AH244" s="9" t="e">
        <f>IF(AND(#REF!=2017,AE$4=1),-IFERROR(VLOOKUP(AG244,#REF!,9,0),0),IF(AND(#REF!=2017,AE$4=2),-IFERROR(VLOOKUP(AG244,#REF!,9,0),0),IFERROR(VLOOKUP(AG244,#REF!,12,0),0)))</f>
        <v>#REF!</v>
      </c>
    </row>
    <row r="245" spans="1:34" ht="15" customHeight="1" outlineLevel="2">
      <c r="A245" s="7" t="s">
        <v>96</v>
      </c>
      <c r="B245" s="36" t="s">
        <v>97</v>
      </c>
      <c r="C245" s="7" t="s">
        <v>97</v>
      </c>
      <c r="D245" s="7" t="s">
        <v>13</v>
      </c>
      <c r="E245" s="7" t="s">
        <v>389</v>
      </c>
      <c r="F245" s="7" t="s">
        <v>360</v>
      </c>
      <c r="G245" s="8">
        <v>0</v>
      </c>
      <c r="H245" s="8">
        <v>0</v>
      </c>
      <c r="I245" s="8">
        <v>0</v>
      </c>
      <c r="J245" s="8">
        <v>0</v>
      </c>
      <c r="K245" s="8">
        <v>86.28</v>
      </c>
      <c r="L245" s="8">
        <v>0</v>
      </c>
      <c r="M245" s="8">
        <v>0</v>
      </c>
      <c r="N245" s="40">
        <v>28.61</v>
      </c>
      <c r="O245" s="8">
        <v>1806.31</v>
      </c>
      <c r="P245" s="8"/>
      <c r="Q245" s="8"/>
      <c r="R245" s="8"/>
      <c r="S245" s="8"/>
      <c r="T245" s="8"/>
      <c r="U245" s="8"/>
      <c r="V245" s="8"/>
      <c r="W245" s="14">
        <f t="shared" si="74"/>
        <v>1921.2</v>
      </c>
      <c r="X245" s="10"/>
      <c r="Y245" s="28" t="e">
        <f t="shared" si="75"/>
        <v>#REF!</v>
      </c>
      <c r="Z245" s="13"/>
      <c r="AA245" s="13" t="e">
        <f t="shared" si="67"/>
        <v>#REF!</v>
      </c>
      <c r="AB245" s="12">
        <v>1</v>
      </c>
      <c r="AC245" s="12">
        <v>1</v>
      </c>
      <c r="AE245" s="9" t="e">
        <f t="shared" si="72"/>
        <v>#REF!</v>
      </c>
      <c r="AG245" s="1" t="str">
        <f t="shared" si="76"/>
        <v>34034010004033</v>
      </c>
      <c r="AH245" s="9" t="e">
        <f>IF(AND(#REF!=2017,AE$4=1),-IFERROR(VLOOKUP(AG245,#REF!,9,0),0),IF(AND(#REF!=2017,AE$4=2),-IFERROR(VLOOKUP(AG245,#REF!,9,0),0),IFERROR(VLOOKUP(AG245,#REF!,12,0),0)))</f>
        <v>#REF!</v>
      </c>
    </row>
    <row r="246" spans="1:34" ht="15" customHeight="1" outlineLevel="2">
      <c r="A246" s="7" t="s">
        <v>96</v>
      </c>
      <c r="B246" s="36" t="s">
        <v>97</v>
      </c>
      <c r="C246" s="7" t="s">
        <v>97</v>
      </c>
      <c r="D246" s="7" t="s">
        <v>13</v>
      </c>
      <c r="E246" s="7" t="s">
        <v>393</v>
      </c>
      <c r="F246" s="7" t="s">
        <v>25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40">
        <v>0</v>
      </c>
      <c r="O246" s="8">
        <v>0</v>
      </c>
      <c r="P246" s="8"/>
      <c r="Q246" s="8"/>
      <c r="R246" s="8"/>
      <c r="S246" s="8"/>
      <c r="T246" s="8"/>
      <c r="U246" s="8"/>
      <c r="V246" s="8"/>
      <c r="W246" s="14">
        <f t="shared" si="74"/>
        <v>0</v>
      </c>
      <c r="X246" s="10"/>
      <c r="Y246" s="28" t="e">
        <f t="shared" si="75"/>
        <v>#REF!</v>
      </c>
      <c r="Z246" s="13"/>
      <c r="AA246" s="13" t="e">
        <f t="shared" ref="AA246:AA266" si="77">Y246+Z246</f>
        <v>#REF!</v>
      </c>
      <c r="AB246" s="12">
        <v>1</v>
      </c>
      <c r="AC246" s="12">
        <v>1</v>
      </c>
      <c r="AE246" s="9" t="e">
        <f t="shared" si="72"/>
        <v>#REF!</v>
      </c>
      <c r="AG246" s="1" t="str">
        <f t="shared" si="76"/>
        <v>34034010004052</v>
      </c>
      <c r="AH246" s="9" t="e">
        <f>IF(AND(#REF!=2017,AE$4=1),-IFERROR(VLOOKUP(AG246,#REF!,9,0),0),IF(AND(#REF!=2017,AE$4=2),-IFERROR(VLOOKUP(AG246,#REF!,9,0),0),IFERROR(VLOOKUP(AG246,#REF!,12,0),0)))</f>
        <v>#REF!</v>
      </c>
    </row>
    <row r="247" spans="1:34" ht="15" customHeight="1" outlineLevel="2">
      <c r="A247" s="7" t="s">
        <v>96</v>
      </c>
      <c r="B247" s="36" t="s">
        <v>97</v>
      </c>
      <c r="C247" s="7" t="s">
        <v>97</v>
      </c>
      <c r="D247" s="7" t="s">
        <v>13</v>
      </c>
      <c r="E247" s="7" t="s">
        <v>397</v>
      </c>
      <c r="F247" s="7" t="s">
        <v>35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40">
        <v>0</v>
      </c>
      <c r="O247" s="8">
        <v>0</v>
      </c>
      <c r="P247" s="8"/>
      <c r="Q247" s="8"/>
      <c r="R247" s="8"/>
      <c r="S247" s="8"/>
      <c r="T247" s="8"/>
      <c r="U247" s="8"/>
      <c r="V247" s="8"/>
      <c r="W247" s="14">
        <f t="shared" si="74"/>
        <v>0</v>
      </c>
      <c r="X247" s="10"/>
      <c r="Y247" s="28" t="e">
        <f t="shared" si="75"/>
        <v>#REF!</v>
      </c>
      <c r="Z247" s="13"/>
      <c r="AA247" s="13" t="e">
        <f t="shared" si="77"/>
        <v>#REF!</v>
      </c>
      <c r="AB247" s="12">
        <v>1</v>
      </c>
      <c r="AC247" s="12">
        <v>1</v>
      </c>
      <c r="AE247" s="9" t="e">
        <f t="shared" si="72"/>
        <v>#REF!</v>
      </c>
      <c r="AG247" s="1" t="str">
        <f t="shared" si="76"/>
        <v>34034010004056</v>
      </c>
      <c r="AH247" s="9" t="e">
        <f>IF(AND(#REF!=2017,AE$4=1),-IFERROR(VLOOKUP(AG247,#REF!,9,0),0),IF(AND(#REF!=2017,AE$4=2),-IFERROR(VLOOKUP(AG247,#REF!,9,0),0),IFERROR(VLOOKUP(AG247,#REF!,12,0),0)))</f>
        <v>#REF!</v>
      </c>
    </row>
    <row r="248" spans="1:34" ht="15" customHeight="1" outlineLevel="2">
      <c r="A248" s="7" t="s">
        <v>96</v>
      </c>
      <c r="B248" s="36" t="s">
        <v>97</v>
      </c>
      <c r="C248" s="7" t="s">
        <v>97</v>
      </c>
      <c r="D248" s="7" t="s">
        <v>13</v>
      </c>
      <c r="E248" s="7" t="s">
        <v>403</v>
      </c>
      <c r="F248" s="7" t="s">
        <v>365</v>
      </c>
      <c r="G248" s="8">
        <v>0</v>
      </c>
      <c r="H248" s="8">
        <v>0</v>
      </c>
      <c r="I248" s="8">
        <v>0</v>
      </c>
      <c r="J248" s="8">
        <v>-19458</v>
      </c>
      <c r="K248" s="8">
        <v>0</v>
      </c>
      <c r="L248" s="8">
        <v>0</v>
      </c>
      <c r="M248" s="8">
        <v>-40213.199999999997</v>
      </c>
      <c r="N248" s="40">
        <v>0</v>
      </c>
      <c r="O248" s="8">
        <v>61617</v>
      </c>
      <c r="P248" s="8"/>
      <c r="Q248" s="8"/>
      <c r="R248" s="8"/>
      <c r="S248" s="8"/>
      <c r="T248" s="8"/>
      <c r="U248" s="8"/>
      <c r="V248" s="8"/>
      <c r="W248" s="14">
        <f t="shared" si="74"/>
        <v>1945.8000000000029</v>
      </c>
      <c r="X248" s="10"/>
      <c r="Y248" s="28" t="e">
        <f t="shared" si="75"/>
        <v>#REF!</v>
      </c>
      <c r="Z248" s="13"/>
      <c r="AA248" s="13" t="e">
        <f t="shared" si="77"/>
        <v>#REF!</v>
      </c>
      <c r="AB248" s="12">
        <v>1</v>
      </c>
      <c r="AC248" s="12">
        <v>1</v>
      </c>
      <c r="AE248" s="9" t="e">
        <f t="shared" si="72"/>
        <v>#REF!</v>
      </c>
      <c r="AG248" s="1" t="str">
        <f t="shared" si="76"/>
        <v>34034010004058</v>
      </c>
      <c r="AH248" s="9" t="e">
        <f>IF(AND(#REF!=2017,AE$4=1),-IFERROR(VLOOKUP(AG248,#REF!,9,0),0),IF(AND(#REF!=2017,AE$4=2),-IFERROR(VLOOKUP(AG248,#REF!,9,0),0),IFERROR(VLOOKUP(AG248,#REF!,12,0),0)))</f>
        <v>#REF!</v>
      </c>
    </row>
    <row r="249" spans="1:34" ht="15" customHeight="1" outlineLevel="2">
      <c r="A249" s="7" t="s">
        <v>96</v>
      </c>
      <c r="B249" s="36" t="s">
        <v>97</v>
      </c>
      <c r="C249" s="7">
        <v>340</v>
      </c>
      <c r="D249" s="7" t="s">
        <v>13</v>
      </c>
      <c r="E249" s="7" t="s">
        <v>376</v>
      </c>
      <c r="F249" s="7" t="s">
        <v>247</v>
      </c>
      <c r="G249" s="8">
        <v>0</v>
      </c>
      <c r="H249" s="8">
        <v>0</v>
      </c>
      <c r="I249" s="8">
        <v>0</v>
      </c>
      <c r="J249" s="8">
        <v>14638</v>
      </c>
      <c r="K249" s="8">
        <v>0</v>
      </c>
      <c r="L249" s="8">
        <v>0</v>
      </c>
      <c r="M249" s="8">
        <v>0</v>
      </c>
      <c r="N249" s="40">
        <v>72119</v>
      </c>
      <c r="O249" s="8">
        <v>0</v>
      </c>
      <c r="P249" s="8"/>
      <c r="Q249" s="8"/>
      <c r="R249" s="8"/>
      <c r="S249" s="8"/>
      <c r="T249" s="8"/>
      <c r="U249" s="8"/>
      <c r="V249" s="8"/>
      <c r="W249" s="14">
        <f t="shared" si="74"/>
        <v>86757</v>
      </c>
      <c r="X249" s="10"/>
      <c r="Y249" s="28" t="e">
        <f t="shared" si="75"/>
        <v>#REF!</v>
      </c>
      <c r="Z249" s="13"/>
      <c r="AA249" s="13" t="e">
        <f t="shared" si="77"/>
        <v>#REF!</v>
      </c>
      <c r="AB249" s="12">
        <v>1</v>
      </c>
      <c r="AC249" s="12">
        <v>1</v>
      </c>
      <c r="AE249" s="9" t="e">
        <f t="shared" si="72"/>
        <v>#REF!</v>
      </c>
      <c r="AG249" s="1" t="str">
        <f t="shared" si="76"/>
        <v>34034010004060</v>
      </c>
      <c r="AH249" s="9" t="e">
        <f>IF(AND(#REF!=2017,AE$4=1),-IFERROR(VLOOKUP(AG249,#REF!,9,0),0),IF(AND(#REF!=2017,AE$4=2),-IFERROR(VLOOKUP(AG249,#REF!,9,0),0),IFERROR(VLOOKUP(AG249,#REF!,12,0),0)))</f>
        <v>#REF!</v>
      </c>
    </row>
    <row r="250" spans="1:34" ht="15" customHeight="1" outlineLevel="2">
      <c r="A250" s="7" t="s">
        <v>96</v>
      </c>
      <c r="B250" s="36" t="s">
        <v>97</v>
      </c>
      <c r="C250" s="7" t="s">
        <v>97</v>
      </c>
      <c r="D250" s="7" t="s">
        <v>13</v>
      </c>
      <c r="E250" s="7" t="s">
        <v>411</v>
      </c>
      <c r="F250" s="7" t="s">
        <v>323</v>
      </c>
      <c r="G250" s="8">
        <v>0</v>
      </c>
      <c r="H250" s="8">
        <v>0</v>
      </c>
      <c r="I250" s="8">
        <v>0</v>
      </c>
      <c r="J250" s="8">
        <v>14988</v>
      </c>
      <c r="K250" s="8">
        <v>0</v>
      </c>
      <c r="L250" s="8">
        <v>0</v>
      </c>
      <c r="M250" s="8">
        <v>0</v>
      </c>
      <c r="N250" s="40">
        <v>14551</v>
      </c>
      <c r="O250" s="8">
        <v>0</v>
      </c>
      <c r="P250" s="8"/>
      <c r="Q250" s="8"/>
      <c r="R250" s="8"/>
      <c r="S250" s="8"/>
      <c r="T250" s="8"/>
      <c r="U250" s="8"/>
      <c r="V250" s="8"/>
      <c r="W250" s="14">
        <f t="shared" si="74"/>
        <v>29539</v>
      </c>
      <c r="X250" s="10"/>
      <c r="Y250" s="28" t="e">
        <f t="shared" si="75"/>
        <v>#REF!</v>
      </c>
      <c r="Z250" s="13"/>
      <c r="AA250" s="13" t="e">
        <f t="shared" si="77"/>
        <v>#REF!</v>
      </c>
      <c r="AB250" s="12">
        <v>1</v>
      </c>
      <c r="AC250" s="12">
        <v>1</v>
      </c>
      <c r="AE250" s="9" t="e">
        <f t="shared" si="72"/>
        <v>#REF!</v>
      </c>
      <c r="AG250" s="1" t="str">
        <f t="shared" si="76"/>
        <v>34034010004068</v>
      </c>
      <c r="AH250" s="9" t="e">
        <f>IF(AND(#REF!=2017,AE$4=1),-IFERROR(VLOOKUP(AG250,#REF!,9,0),0),IF(AND(#REF!=2017,AE$4=2),-IFERROR(VLOOKUP(AG250,#REF!,9,0),0),IFERROR(VLOOKUP(AG250,#REF!,12,0),0)))</f>
        <v>#REF!</v>
      </c>
    </row>
    <row r="251" spans="1:34" ht="15" customHeight="1" outlineLevel="2">
      <c r="A251" s="7" t="s">
        <v>96</v>
      </c>
      <c r="B251" s="36" t="s">
        <v>97</v>
      </c>
      <c r="C251" s="7">
        <v>340</v>
      </c>
      <c r="D251" s="7" t="s">
        <v>13</v>
      </c>
      <c r="E251" s="7" t="s">
        <v>378</v>
      </c>
      <c r="F251" s="7" t="s">
        <v>312</v>
      </c>
      <c r="G251" s="8">
        <v>0</v>
      </c>
      <c r="H251" s="8">
        <v>0</v>
      </c>
      <c r="I251" s="8">
        <v>0</v>
      </c>
      <c r="J251" s="8">
        <v>19367</v>
      </c>
      <c r="K251" s="8">
        <v>0</v>
      </c>
      <c r="L251" s="8">
        <v>0</v>
      </c>
      <c r="M251" s="8">
        <v>0</v>
      </c>
      <c r="N251" s="40">
        <v>18883</v>
      </c>
      <c r="O251" s="8">
        <v>0</v>
      </c>
      <c r="P251" s="8"/>
      <c r="Q251" s="8"/>
      <c r="R251" s="8"/>
      <c r="S251" s="8"/>
      <c r="T251" s="8"/>
      <c r="U251" s="8"/>
      <c r="V251" s="8"/>
      <c r="W251" s="14">
        <f t="shared" si="74"/>
        <v>38250</v>
      </c>
      <c r="X251" s="10"/>
      <c r="Y251" s="28" t="e">
        <f t="shared" si="75"/>
        <v>#REF!</v>
      </c>
      <c r="Z251" s="13"/>
      <c r="AA251" s="13" t="e">
        <f t="shared" si="77"/>
        <v>#REF!</v>
      </c>
      <c r="AB251" s="12">
        <v>1</v>
      </c>
      <c r="AC251" s="12">
        <v>1</v>
      </c>
      <c r="AE251" s="9" t="e">
        <f t="shared" si="72"/>
        <v>#REF!</v>
      </c>
      <c r="AG251" s="1" t="str">
        <f t="shared" si="76"/>
        <v>34034010004069</v>
      </c>
      <c r="AH251" s="9" t="e">
        <f>IF(AND(#REF!=2017,AE$4=1),-IFERROR(VLOOKUP(AG251,#REF!,9,0),0),IF(AND(#REF!=2017,AE$4=2),-IFERROR(VLOOKUP(AG251,#REF!,9,0),0),IFERROR(VLOOKUP(AG251,#REF!,12,0),0)))</f>
        <v>#REF!</v>
      </c>
    </row>
    <row r="252" spans="1:34" ht="15" customHeight="1" outlineLevel="2">
      <c r="A252" s="7" t="s">
        <v>96</v>
      </c>
      <c r="B252" s="36" t="s">
        <v>97</v>
      </c>
      <c r="C252" s="7" t="s">
        <v>97</v>
      </c>
      <c r="D252" s="7" t="s">
        <v>13</v>
      </c>
      <c r="E252" s="7" t="s">
        <v>494</v>
      </c>
      <c r="F252" s="7" t="s">
        <v>363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40">
        <v>0</v>
      </c>
      <c r="O252" s="8">
        <v>0</v>
      </c>
      <c r="P252" s="8"/>
      <c r="Q252" s="8"/>
      <c r="R252" s="8"/>
      <c r="S252" s="8"/>
      <c r="T252" s="8"/>
      <c r="U252" s="8"/>
      <c r="V252" s="8"/>
      <c r="W252" s="14">
        <f t="shared" si="74"/>
        <v>0</v>
      </c>
      <c r="X252" s="10"/>
      <c r="Y252" s="28" t="e">
        <f t="shared" si="75"/>
        <v>#REF!</v>
      </c>
      <c r="Z252" s="13"/>
      <c r="AA252" s="13" t="e">
        <f t="shared" si="77"/>
        <v>#REF!</v>
      </c>
      <c r="AB252" s="12">
        <v>1</v>
      </c>
      <c r="AC252" s="12">
        <v>1</v>
      </c>
      <c r="AE252" s="9" t="e">
        <f t="shared" si="72"/>
        <v>#REF!</v>
      </c>
      <c r="AG252" s="1" t="str">
        <f t="shared" si="76"/>
        <v>34034010004075</v>
      </c>
      <c r="AH252" s="9" t="e">
        <f>IF(AND(#REF!=2017,AE$4=1),-IFERROR(VLOOKUP(AG252,#REF!,9,0),0),IF(AND(#REF!=2017,AE$4=2),-IFERROR(VLOOKUP(AG252,#REF!,9,0),0),IFERROR(VLOOKUP(AG252,#REF!,12,0),0)))</f>
        <v>#REF!</v>
      </c>
    </row>
    <row r="253" spans="1:34" ht="15" customHeight="1" outlineLevel="2">
      <c r="A253" s="7" t="s">
        <v>96</v>
      </c>
      <c r="B253" s="36" t="s">
        <v>97</v>
      </c>
      <c r="C253" s="7">
        <v>340</v>
      </c>
      <c r="D253" s="7" t="s">
        <v>13</v>
      </c>
      <c r="E253" s="7" t="s">
        <v>489</v>
      </c>
      <c r="F253" s="7" t="s">
        <v>364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40">
        <v>0</v>
      </c>
      <c r="O253" s="8">
        <v>0</v>
      </c>
      <c r="P253" s="8"/>
      <c r="Q253" s="8"/>
      <c r="R253" s="8"/>
      <c r="S253" s="8"/>
      <c r="T253" s="8"/>
      <c r="U253" s="8"/>
      <c r="V253" s="8"/>
      <c r="W253" s="14">
        <f t="shared" si="74"/>
        <v>0</v>
      </c>
      <c r="X253" s="10"/>
      <c r="Y253" s="28" t="e">
        <f t="shared" si="75"/>
        <v>#REF!</v>
      </c>
      <c r="Z253" s="13"/>
      <c r="AA253" s="13" t="e">
        <f t="shared" si="77"/>
        <v>#REF!</v>
      </c>
      <c r="AB253" s="12">
        <v>1</v>
      </c>
      <c r="AC253" s="12">
        <v>1</v>
      </c>
      <c r="AE253" s="9" t="e">
        <f t="shared" si="72"/>
        <v>#REF!</v>
      </c>
      <c r="AG253" s="1" t="str">
        <f t="shared" si="76"/>
        <v>34034010004076</v>
      </c>
      <c r="AH253" s="9" t="e">
        <f>IF(AND(#REF!=2017,AE$4=1),-IFERROR(VLOOKUP(AG253,#REF!,9,0),0),IF(AND(#REF!=2017,AE$4=2),-IFERROR(VLOOKUP(AG253,#REF!,9,0),0),IFERROR(VLOOKUP(AG253,#REF!,12,0),0)))</f>
        <v>#REF!</v>
      </c>
    </row>
    <row r="254" spans="1:34" ht="15" customHeight="1" outlineLevel="2">
      <c r="A254" s="7" t="s">
        <v>96</v>
      </c>
      <c r="B254" s="36" t="s">
        <v>97</v>
      </c>
      <c r="C254" s="7">
        <v>340</v>
      </c>
      <c r="D254" s="7" t="s">
        <v>13</v>
      </c>
      <c r="E254" s="35" t="s">
        <v>485</v>
      </c>
      <c r="F254" s="7" t="s">
        <v>534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40">
        <v>0</v>
      </c>
      <c r="O254" s="8">
        <v>0</v>
      </c>
      <c r="P254" s="8"/>
      <c r="Q254" s="8"/>
      <c r="R254" s="8"/>
      <c r="S254" s="8"/>
      <c r="T254" s="8"/>
      <c r="U254" s="8"/>
      <c r="V254" s="8"/>
      <c r="W254" s="14">
        <f t="shared" si="74"/>
        <v>0</v>
      </c>
      <c r="X254" s="10"/>
      <c r="Y254" s="28"/>
      <c r="Z254" s="13"/>
      <c r="AA254" s="13"/>
      <c r="AB254" s="12"/>
      <c r="AC254" s="12"/>
      <c r="AE254" s="9"/>
      <c r="AH254" s="9"/>
    </row>
    <row r="255" spans="1:34" ht="15" customHeight="1" outlineLevel="2">
      <c r="A255" s="7" t="s">
        <v>96</v>
      </c>
      <c r="B255" s="36" t="s">
        <v>97</v>
      </c>
      <c r="C255" s="7" t="s">
        <v>97</v>
      </c>
      <c r="D255" s="7" t="s">
        <v>13</v>
      </c>
      <c r="E255" s="7" t="s">
        <v>380</v>
      </c>
      <c r="F255" s="7" t="s">
        <v>17</v>
      </c>
      <c r="G255" s="8">
        <v>0</v>
      </c>
      <c r="H255" s="8">
        <v>0</v>
      </c>
      <c r="I255" s="8">
        <v>0</v>
      </c>
      <c r="J255" s="8">
        <v>20.27</v>
      </c>
      <c r="K255" s="8">
        <v>0</v>
      </c>
      <c r="L255" s="8">
        <v>0</v>
      </c>
      <c r="M255" s="8">
        <v>271.72000000000003</v>
      </c>
      <c r="N255" s="40">
        <v>0</v>
      </c>
      <c r="O255" s="8">
        <v>1072.3900000000001</v>
      </c>
      <c r="P255" s="8"/>
      <c r="Q255" s="8"/>
      <c r="R255" s="8"/>
      <c r="S255" s="8"/>
      <c r="T255" s="8"/>
      <c r="U255" s="8"/>
      <c r="V255" s="8"/>
      <c r="W255" s="14">
        <f t="shared" si="74"/>
        <v>1364.38</v>
      </c>
      <c r="X255" s="10"/>
      <c r="Y255" s="28" t="e">
        <f>IF(AE$2="Y",IF(RIGHT(A255,4)="CITY",AH255,0),AH255)</f>
        <v>#REF!</v>
      </c>
      <c r="Z255" s="13"/>
      <c r="AA255" s="13" t="e">
        <f t="shared" si="77"/>
        <v>#REF!</v>
      </c>
      <c r="AB255" s="12">
        <v>1</v>
      </c>
      <c r="AC255" s="12">
        <v>1</v>
      </c>
      <c r="AE255" s="9" t="e">
        <f t="shared" si="72"/>
        <v>#REF!</v>
      </c>
      <c r="AG255" s="1" t="str">
        <f>B255&amp;C255&amp;D255&amp;E255</f>
        <v>34034010004801</v>
      </c>
      <c r="AH255" s="9" t="e">
        <f>IF(AND(#REF!=2017,AE$4=1),-IFERROR(VLOOKUP(AG255,#REF!,9,0),0),IF(AND(#REF!=2017,AE$4=2),-IFERROR(VLOOKUP(AG255,#REF!,9,0),0),IFERROR(VLOOKUP(AG255,#REF!,12,0),0)))</f>
        <v>#REF!</v>
      </c>
    </row>
    <row r="256" spans="1:34" ht="15" customHeight="1" outlineLevel="2">
      <c r="A256" s="7" t="s">
        <v>96</v>
      </c>
      <c r="B256" s="36" t="s">
        <v>97</v>
      </c>
      <c r="C256" s="7" t="s">
        <v>97</v>
      </c>
      <c r="D256" s="7" t="s">
        <v>13</v>
      </c>
      <c r="E256" s="7" t="s">
        <v>398</v>
      </c>
      <c r="F256" s="7" t="s">
        <v>316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40">
        <v>0</v>
      </c>
      <c r="O256" s="8">
        <v>0</v>
      </c>
      <c r="P256" s="8"/>
      <c r="Q256" s="8"/>
      <c r="R256" s="8"/>
      <c r="S256" s="8"/>
      <c r="T256" s="8"/>
      <c r="U256" s="8"/>
      <c r="V256" s="8"/>
      <c r="W256" s="14">
        <f t="shared" si="74"/>
        <v>0</v>
      </c>
      <c r="X256" s="10"/>
      <c r="Y256" s="28" t="e">
        <f>IF(AE$2="Y",IF(RIGHT(A256,4)="CITY",AH256,0),AH256)</f>
        <v>#REF!</v>
      </c>
      <c r="Z256" s="13"/>
      <c r="AA256" s="13" t="e">
        <f t="shared" si="77"/>
        <v>#REF!</v>
      </c>
      <c r="AB256" s="12">
        <v>1</v>
      </c>
      <c r="AC256" s="12">
        <v>1</v>
      </c>
      <c r="AE256" s="9" t="e">
        <f t="shared" si="72"/>
        <v>#REF!</v>
      </c>
      <c r="AG256" s="1" t="str">
        <f>B256&amp;C256&amp;D256&amp;E256</f>
        <v>34034010005017</v>
      </c>
      <c r="AH256" s="9" t="e">
        <f>IF(AND(#REF!=2017,AE$4=1),-IFERROR(VLOOKUP(AG256,#REF!,9,0),0),IF(AND(#REF!=2017,AE$4=2),-IFERROR(VLOOKUP(AG256,#REF!,9,0),0),IFERROR(VLOOKUP(AG256,#REF!,12,0),0)))</f>
        <v>#REF!</v>
      </c>
    </row>
    <row r="257" spans="1:34" ht="15" customHeight="1" outlineLevel="2">
      <c r="A257" s="7" t="s">
        <v>96</v>
      </c>
      <c r="B257" s="36" t="s">
        <v>97</v>
      </c>
      <c r="C257" s="7" t="s">
        <v>97</v>
      </c>
      <c r="D257" s="7" t="s">
        <v>13</v>
      </c>
      <c r="E257" s="7" t="s">
        <v>381</v>
      </c>
      <c r="F257" s="7" t="s">
        <v>311</v>
      </c>
      <c r="G257" s="8">
        <v>0</v>
      </c>
      <c r="H257" s="8">
        <v>0</v>
      </c>
      <c r="I257" s="8">
        <v>0</v>
      </c>
      <c r="J257" s="8">
        <v>0</v>
      </c>
      <c r="K257" s="8">
        <v>3411.81</v>
      </c>
      <c r="L257" s="8">
        <v>0</v>
      </c>
      <c r="M257" s="8">
        <v>0</v>
      </c>
      <c r="N257" s="40">
        <v>0</v>
      </c>
      <c r="O257" s="8">
        <v>3411.81</v>
      </c>
      <c r="P257" s="8"/>
      <c r="Q257" s="8"/>
      <c r="R257" s="8"/>
      <c r="S257" s="8"/>
      <c r="T257" s="8"/>
      <c r="U257" s="8"/>
      <c r="V257" s="8"/>
      <c r="W257" s="14">
        <f t="shared" si="74"/>
        <v>6823.62</v>
      </c>
      <c r="X257" s="10"/>
      <c r="Y257" s="28" t="e">
        <f>IF(AE$2="Y",IF(RIGHT(A257,4)="CITY",AH257,0),AH257)</f>
        <v>#REF!</v>
      </c>
      <c r="Z257" s="13"/>
      <c r="AA257" s="13" t="e">
        <f t="shared" si="77"/>
        <v>#REF!</v>
      </c>
      <c r="AB257" s="12"/>
      <c r="AC257" s="12"/>
      <c r="AE257" s="9" t="e">
        <f t="shared" si="72"/>
        <v>#REF!</v>
      </c>
      <c r="AG257" s="1" t="str">
        <f>B257&amp;C257&amp;D257&amp;E257</f>
        <v>34034010005050</v>
      </c>
      <c r="AH257" s="9" t="e">
        <f>IF(AND(#REF!=2017,AE$4=1),-IFERROR(VLOOKUP(AG257,#REF!,9,0),0),IF(AND(#REF!=2017,AE$4=2),-IFERROR(VLOOKUP(AG257,#REF!,9,0),0),IFERROR(VLOOKUP(AG257,#REF!,12,0),0)))</f>
        <v>#REF!</v>
      </c>
    </row>
    <row r="258" spans="1:34" ht="15" customHeight="1" outlineLevel="2">
      <c r="A258" s="7" t="s">
        <v>96</v>
      </c>
      <c r="B258" s="36" t="s">
        <v>97</v>
      </c>
      <c r="C258" s="7" t="s">
        <v>97</v>
      </c>
      <c r="D258" s="7" t="s">
        <v>13</v>
      </c>
      <c r="E258" s="7" t="s">
        <v>396</v>
      </c>
      <c r="F258" s="7" t="s">
        <v>245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40">
        <v>0</v>
      </c>
      <c r="O258" s="8">
        <v>0</v>
      </c>
      <c r="P258" s="8"/>
      <c r="Q258" s="8"/>
      <c r="R258" s="8"/>
      <c r="S258" s="8"/>
      <c r="T258" s="8"/>
      <c r="U258" s="8"/>
      <c r="V258" s="8"/>
      <c r="W258" s="14">
        <f t="shared" si="74"/>
        <v>0</v>
      </c>
      <c r="X258" s="10"/>
      <c r="Y258" s="28" t="e">
        <f>IF(AE$2="Y",IF(RIGHT(A258,4)="CITY",AH258,0),AH258)</f>
        <v>#REF!</v>
      </c>
      <c r="Z258" s="13"/>
      <c r="AA258" s="13" t="e">
        <f t="shared" si="77"/>
        <v>#REF!</v>
      </c>
      <c r="AB258" s="12"/>
      <c r="AC258" s="12"/>
      <c r="AE258" s="9" t="e">
        <f t="shared" si="72"/>
        <v>#REF!</v>
      </c>
      <c r="AG258" s="1" t="str">
        <f>B258&amp;C258&amp;D258&amp;E258</f>
        <v>34034010005801</v>
      </c>
      <c r="AH258" s="9" t="e">
        <f>IF(AND(#REF!=2017,AE$4=1),-IFERROR(VLOOKUP(AG258,#REF!,9,0),0),IF(AND(#REF!=2017,AE$4=2),-IFERROR(VLOOKUP(AG258,#REF!,9,0),0),IFERROR(VLOOKUP(AG258,#REF!,12,0),0)))</f>
        <v>#REF!</v>
      </c>
    </row>
    <row r="259" spans="1:34" ht="15" customHeight="1" outlineLevel="1">
      <c r="A259" s="42" t="s">
        <v>601</v>
      </c>
      <c r="B259" s="36"/>
      <c r="C259" s="7"/>
      <c r="D259" s="7"/>
      <c r="E259" s="7"/>
      <c r="F259" s="7"/>
      <c r="G259" s="8">
        <f t="shared" ref="G259:O259" si="78">SUBTOTAL(9,G239:G258)</f>
        <v>0</v>
      </c>
      <c r="H259" s="8">
        <f t="shared" si="78"/>
        <v>0</v>
      </c>
      <c r="I259" s="8">
        <f t="shared" si="78"/>
        <v>0</v>
      </c>
      <c r="J259" s="8">
        <f t="shared" si="78"/>
        <v>399476.29000000004</v>
      </c>
      <c r="K259" s="8">
        <f t="shared" si="78"/>
        <v>99960.570000000022</v>
      </c>
      <c r="L259" s="8">
        <f t="shared" si="78"/>
        <v>0</v>
      </c>
      <c r="M259" s="8">
        <f t="shared" si="78"/>
        <v>201952.2399999999</v>
      </c>
      <c r="N259" s="40">
        <f t="shared" si="78"/>
        <v>172339.29</v>
      </c>
      <c r="O259" s="8">
        <f t="shared" si="78"/>
        <v>97787.260000000024</v>
      </c>
      <c r="P259" s="8"/>
      <c r="Q259" s="8"/>
      <c r="R259" s="8"/>
      <c r="S259" s="8"/>
      <c r="T259" s="8"/>
      <c r="U259" s="8"/>
      <c r="V259" s="8"/>
      <c r="W259" s="14">
        <f>SUBTOTAL(9,W239:W258)</f>
        <v>971515.64999999991</v>
      </c>
      <c r="X259" s="10"/>
      <c r="Y259" s="28"/>
      <c r="Z259" s="13"/>
      <c r="AA259" s="13"/>
      <c r="AB259" s="12"/>
      <c r="AC259" s="12"/>
      <c r="AE259" s="9"/>
      <c r="AH259" s="9"/>
    </row>
    <row r="260" spans="1:34" ht="15" customHeight="1" outlineLevel="2">
      <c r="A260" s="7" t="s">
        <v>98</v>
      </c>
      <c r="B260" s="36" t="s">
        <v>99</v>
      </c>
      <c r="C260" s="7" t="s">
        <v>99</v>
      </c>
      <c r="D260" s="7" t="s">
        <v>13</v>
      </c>
      <c r="E260" s="7" t="s">
        <v>366</v>
      </c>
      <c r="F260" s="7" t="s">
        <v>307</v>
      </c>
      <c r="G260" s="8">
        <v>0</v>
      </c>
      <c r="H260" s="8">
        <v>0</v>
      </c>
      <c r="I260" s="8">
        <v>0</v>
      </c>
      <c r="J260" s="8">
        <v>254333.18</v>
      </c>
      <c r="K260" s="8">
        <v>65284.929999999993</v>
      </c>
      <c r="L260" s="8">
        <v>0</v>
      </c>
      <c r="M260" s="8">
        <v>186822.70999999996</v>
      </c>
      <c r="N260" s="40">
        <v>42472.000000000116</v>
      </c>
      <c r="O260" s="8">
        <v>6825.2199999999721</v>
      </c>
      <c r="P260" s="8"/>
      <c r="Q260" s="8"/>
      <c r="R260" s="8"/>
      <c r="S260" s="8"/>
      <c r="T260" s="8"/>
      <c r="U260" s="8"/>
      <c r="V260" s="8"/>
      <c r="W260" s="14">
        <f t="shared" ref="W260:W272" si="79">SUM(G260:V260)</f>
        <v>555738.04</v>
      </c>
      <c r="X260" s="10"/>
      <c r="Y260" s="28" t="e">
        <f t="shared" ref="Y260:Y272" si="80">IF(AE$2="Y",IF(RIGHT(A260,4)="CITY",AH260,0),AH260)</f>
        <v>#REF!</v>
      </c>
      <c r="Z260" s="13"/>
      <c r="AA260" s="13" t="e">
        <f t="shared" si="77"/>
        <v>#REF!</v>
      </c>
      <c r="AB260" s="12">
        <v>1</v>
      </c>
      <c r="AC260" s="12">
        <v>1</v>
      </c>
      <c r="AE260" s="9" t="e">
        <f t="shared" si="72"/>
        <v>#REF!</v>
      </c>
      <c r="AG260" s="1" t="str">
        <f t="shared" ref="AG260:AG272" si="81">B260&amp;C260&amp;D260&amp;E260</f>
        <v>34134110004001</v>
      </c>
      <c r="AH260" s="9" t="e">
        <f>IF(AND(#REF!=2017,AE$4=1),-IFERROR(VLOOKUP(AG260,#REF!,9,0),0),IF(AND(#REF!=2017,AE$4=2),-IFERROR(VLOOKUP(AG260,#REF!,9,0),0),IFERROR(VLOOKUP(AG260,#REF!,12,0),0)))</f>
        <v>#REF!</v>
      </c>
    </row>
    <row r="261" spans="1:34" ht="15" customHeight="1" outlineLevel="2">
      <c r="A261" s="7" t="s">
        <v>98</v>
      </c>
      <c r="B261" s="36" t="s">
        <v>99</v>
      </c>
      <c r="C261" s="7" t="s">
        <v>99</v>
      </c>
      <c r="D261" s="7" t="s">
        <v>13</v>
      </c>
      <c r="E261" s="7" t="s">
        <v>368</v>
      </c>
      <c r="F261" s="7" t="s">
        <v>308</v>
      </c>
      <c r="G261" s="8">
        <v>0</v>
      </c>
      <c r="H261" s="8">
        <v>0</v>
      </c>
      <c r="I261" s="8">
        <v>0</v>
      </c>
      <c r="J261" s="8">
        <v>32534.17</v>
      </c>
      <c r="K261" s="8">
        <v>201.54999999999927</v>
      </c>
      <c r="L261" s="8">
        <v>0</v>
      </c>
      <c r="M261" s="8">
        <v>761.67999999999665</v>
      </c>
      <c r="N261" s="40">
        <v>-58.969999999993888</v>
      </c>
      <c r="O261" s="8">
        <v>51.910000000003492</v>
      </c>
      <c r="P261" s="8"/>
      <c r="Q261" s="8"/>
      <c r="R261" s="8"/>
      <c r="S261" s="8"/>
      <c r="T261" s="8"/>
      <c r="U261" s="8"/>
      <c r="V261" s="8"/>
      <c r="W261" s="14">
        <f t="shared" si="79"/>
        <v>33490.340000000004</v>
      </c>
      <c r="X261" s="10"/>
      <c r="Y261" s="28" t="e">
        <f t="shared" si="80"/>
        <v>#REF!</v>
      </c>
      <c r="Z261" s="13"/>
      <c r="AA261" s="13" t="e">
        <f t="shared" si="77"/>
        <v>#REF!</v>
      </c>
      <c r="AB261" s="12">
        <v>1</v>
      </c>
      <c r="AC261" s="12">
        <v>1</v>
      </c>
      <c r="AE261" s="9" t="e">
        <f t="shared" si="72"/>
        <v>#REF!</v>
      </c>
      <c r="AG261" s="1" t="str">
        <f t="shared" si="81"/>
        <v>34134110004006</v>
      </c>
      <c r="AH261" s="9" t="e">
        <f>IF(AND(#REF!=2017,AE$4=1),-IFERROR(VLOOKUP(AG261,#REF!,9,0),0),IF(AND(#REF!=2017,AE$4=2),-IFERROR(VLOOKUP(AG261,#REF!,9,0),0),IFERROR(VLOOKUP(AG261,#REF!,12,0),0)))</f>
        <v>#REF!</v>
      </c>
    </row>
    <row r="262" spans="1:34" ht="15" customHeight="1" outlineLevel="2">
      <c r="A262" s="7" t="s">
        <v>98</v>
      </c>
      <c r="B262" s="36" t="s">
        <v>99</v>
      </c>
      <c r="C262" s="7" t="s">
        <v>99</v>
      </c>
      <c r="D262" s="7" t="s">
        <v>13</v>
      </c>
      <c r="E262" s="7" t="s">
        <v>370</v>
      </c>
      <c r="F262" s="7" t="s">
        <v>309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40">
        <v>0</v>
      </c>
      <c r="O262" s="8">
        <v>11296.67</v>
      </c>
      <c r="P262" s="8"/>
      <c r="Q262" s="8"/>
      <c r="R262" s="8"/>
      <c r="S262" s="8"/>
      <c r="T262" s="8"/>
      <c r="U262" s="8"/>
      <c r="V262" s="8"/>
      <c r="W262" s="14">
        <f t="shared" si="79"/>
        <v>11296.67</v>
      </c>
      <c r="X262" s="10"/>
      <c r="Y262" s="28" t="e">
        <f t="shared" si="80"/>
        <v>#REF!</v>
      </c>
      <c r="Z262" s="13"/>
      <c r="AA262" s="13" t="e">
        <f t="shared" si="77"/>
        <v>#REF!</v>
      </c>
      <c r="AB262" s="12">
        <v>1</v>
      </c>
      <c r="AC262" s="12">
        <v>1</v>
      </c>
      <c r="AE262" s="9" t="e">
        <f t="shared" si="72"/>
        <v>#REF!</v>
      </c>
      <c r="AG262" s="1" t="str">
        <f t="shared" si="81"/>
        <v>34134110004008</v>
      </c>
      <c r="AH262" s="9" t="e">
        <f>IF(AND(#REF!=2017,AE$4=1),-IFERROR(VLOOKUP(AG262,#REF!,9,0),0),IF(AND(#REF!=2017,AE$4=2),-IFERROR(VLOOKUP(AG262,#REF!,9,0),0),IFERROR(VLOOKUP(AG262,#REF!,12,0),0)))</f>
        <v>#REF!</v>
      </c>
    </row>
    <row r="263" spans="1:34" ht="15" customHeight="1" outlineLevel="2">
      <c r="A263" s="7" t="s">
        <v>98</v>
      </c>
      <c r="B263" s="36" t="s">
        <v>99</v>
      </c>
      <c r="C263" s="7" t="s">
        <v>99</v>
      </c>
      <c r="D263" s="7" t="s">
        <v>13</v>
      </c>
      <c r="E263" s="7" t="s">
        <v>372</v>
      </c>
      <c r="F263" s="7" t="s">
        <v>310</v>
      </c>
      <c r="G263" s="8">
        <v>0</v>
      </c>
      <c r="H263" s="8">
        <v>0</v>
      </c>
      <c r="I263" s="8">
        <v>0</v>
      </c>
      <c r="J263" s="8">
        <v>0</v>
      </c>
      <c r="K263" s="8">
        <v>312.56</v>
      </c>
      <c r="L263" s="8">
        <v>0</v>
      </c>
      <c r="M263" s="8">
        <v>0</v>
      </c>
      <c r="N263" s="40">
        <v>219.88000000000005</v>
      </c>
      <c r="O263" s="8">
        <v>488.1</v>
      </c>
      <c r="P263" s="8"/>
      <c r="Q263" s="8"/>
      <c r="R263" s="8"/>
      <c r="S263" s="8"/>
      <c r="T263" s="8"/>
      <c r="U263" s="8"/>
      <c r="V263" s="8"/>
      <c r="W263" s="14">
        <f t="shared" si="79"/>
        <v>1020.5400000000001</v>
      </c>
      <c r="X263" s="10"/>
      <c r="Y263" s="28" t="e">
        <f t="shared" si="80"/>
        <v>#REF!</v>
      </c>
      <c r="Z263" s="13"/>
      <c r="AA263" s="13" t="e">
        <f t="shared" si="77"/>
        <v>#REF!</v>
      </c>
      <c r="AB263" s="12">
        <v>1</v>
      </c>
      <c r="AC263" s="12">
        <v>1</v>
      </c>
      <c r="AE263" s="9" t="e">
        <f t="shared" si="72"/>
        <v>#REF!</v>
      </c>
      <c r="AG263" s="1" t="str">
        <f t="shared" si="81"/>
        <v>34134110004009</v>
      </c>
      <c r="AH263" s="9" t="e">
        <f>IF(AND(#REF!=2017,AE$4=1),-IFERROR(VLOOKUP(AG263,#REF!,9,0),0),IF(AND(#REF!=2017,AE$4=2),-IFERROR(VLOOKUP(AG263,#REF!,9,0),0),IFERROR(VLOOKUP(AG263,#REF!,12,0),0)))</f>
        <v>#REF!</v>
      </c>
    </row>
    <row r="264" spans="1:34" ht="15" customHeight="1" outlineLevel="2">
      <c r="A264" s="7" t="s">
        <v>98</v>
      </c>
      <c r="B264" s="36" t="s">
        <v>99</v>
      </c>
      <c r="C264" s="7" t="s">
        <v>99</v>
      </c>
      <c r="D264" s="7" t="s">
        <v>13</v>
      </c>
      <c r="E264" s="7" t="s">
        <v>374</v>
      </c>
      <c r="F264" s="7" t="s">
        <v>361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40">
        <v>0</v>
      </c>
      <c r="O264" s="8">
        <v>0</v>
      </c>
      <c r="P264" s="8"/>
      <c r="Q264" s="8"/>
      <c r="R264" s="8"/>
      <c r="S264" s="8"/>
      <c r="T264" s="8"/>
      <c r="U264" s="8"/>
      <c r="V264" s="8"/>
      <c r="W264" s="14">
        <f t="shared" si="79"/>
        <v>0</v>
      </c>
      <c r="X264" s="10"/>
      <c r="Y264" s="28" t="e">
        <f t="shared" si="80"/>
        <v>#REF!</v>
      </c>
      <c r="Z264" s="13"/>
      <c r="AA264" s="13" t="e">
        <f t="shared" si="77"/>
        <v>#REF!</v>
      </c>
      <c r="AB264" s="12">
        <v>1</v>
      </c>
      <c r="AC264" s="12">
        <v>1</v>
      </c>
      <c r="AE264" s="9" t="e">
        <f t="shared" si="72"/>
        <v>#REF!</v>
      </c>
      <c r="AG264" s="1" t="str">
        <f t="shared" si="81"/>
        <v>34134110004030</v>
      </c>
      <c r="AH264" s="9" t="e">
        <f>IF(AND(#REF!=2017,AE$4=1),-IFERROR(VLOOKUP(AG264,#REF!,9,0),0),IF(AND(#REF!=2017,AE$4=2),-IFERROR(VLOOKUP(AG264,#REF!,9,0),0),IFERROR(VLOOKUP(AG264,#REF!,12,0),0)))</f>
        <v>#REF!</v>
      </c>
    </row>
    <row r="265" spans="1:34" ht="15" customHeight="1" outlineLevel="2">
      <c r="A265" s="7" t="s">
        <v>98</v>
      </c>
      <c r="B265" s="36" t="s">
        <v>99</v>
      </c>
      <c r="C265" s="7" t="s">
        <v>99</v>
      </c>
      <c r="D265" s="7" t="s">
        <v>13</v>
      </c>
      <c r="E265" s="7" t="s">
        <v>393</v>
      </c>
      <c r="F265" s="7" t="s">
        <v>25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40">
        <v>0</v>
      </c>
      <c r="O265" s="8">
        <v>0</v>
      </c>
      <c r="P265" s="8"/>
      <c r="Q265" s="8"/>
      <c r="R265" s="8"/>
      <c r="S265" s="8"/>
      <c r="T265" s="8"/>
      <c r="U265" s="8"/>
      <c r="V265" s="8"/>
      <c r="W265" s="14">
        <f t="shared" si="79"/>
        <v>0</v>
      </c>
      <c r="X265" s="10"/>
      <c r="Y265" s="28" t="e">
        <f t="shared" si="80"/>
        <v>#REF!</v>
      </c>
      <c r="Z265" s="13"/>
      <c r="AA265" s="13" t="e">
        <f t="shared" si="77"/>
        <v>#REF!</v>
      </c>
      <c r="AB265" s="12">
        <v>1</v>
      </c>
      <c r="AC265" s="12">
        <v>1</v>
      </c>
      <c r="AE265" s="9" t="e">
        <f t="shared" si="72"/>
        <v>#REF!</v>
      </c>
      <c r="AG265" s="1" t="str">
        <f t="shared" si="81"/>
        <v>34134110004052</v>
      </c>
      <c r="AH265" s="9" t="e">
        <f>IF(AND(#REF!=2017,AE$4=1),-IFERROR(VLOOKUP(AG265,#REF!,9,0),0),IF(AND(#REF!=2017,AE$4=2),-IFERROR(VLOOKUP(AG265,#REF!,9,0),0),IFERROR(VLOOKUP(AG265,#REF!,12,0),0)))</f>
        <v>#REF!</v>
      </c>
    </row>
    <row r="266" spans="1:34" ht="15" customHeight="1" outlineLevel="2">
      <c r="A266" s="7" t="s">
        <v>98</v>
      </c>
      <c r="B266" s="36" t="s">
        <v>99</v>
      </c>
      <c r="C266" s="20" t="s">
        <v>99</v>
      </c>
      <c r="D266" s="7" t="s">
        <v>13</v>
      </c>
      <c r="E266" s="7" t="s">
        <v>397</v>
      </c>
      <c r="F266" s="7" t="s">
        <v>35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40">
        <v>0</v>
      </c>
      <c r="O266" s="8">
        <v>0</v>
      </c>
      <c r="P266" s="8"/>
      <c r="Q266" s="8"/>
      <c r="R266" s="8"/>
      <c r="S266" s="8"/>
      <c r="T266" s="8"/>
      <c r="U266" s="8"/>
      <c r="V266" s="8"/>
      <c r="W266" s="14">
        <f t="shared" si="79"/>
        <v>0</v>
      </c>
      <c r="X266" s="10"/>
      <c r="Y266" s="28" t="e">
        <f t="shared" si="80"/>
        <v>#REF!</v>
      </c>
      <c r="Z266" s="13"/>
      <c r="AA266" s="13" t="e">
        <f t="shared" si="77"/>
        <v>#REF!</v>
      </c>
      <c r="AB266" s="12"/>
      <c r="AC266" s="12"/>
      <c r="AE266" s="9" t="e">
        <f t="shared" si="72"/>
        <v>#REF!</v>
      </c>
      <c r="AG266" s="1" t="str">
        <f t="shared" si="81"/>
        <v>34134110004056</v>
      </c>
      <c r="AH266" s="9" t="e">
        <f>IF(AND(#REF!=2017,AE$4=1),-IFERROR(VLOOKUP(AG266,#REF!,9,0),0),IF(AND(#REF!=2017,AE$4=2),-IFERROR(VLOOKUP(AG266,#REF!,9,0),0),IFERROR(VLOOKUP(AG266,#REF!,12,0),0)))</f>
        <v>#REF!</v>
      </c>
    </row>
    <row r="267" spans="1:34" ht="15" customHeight="1" outlineLevel="2">
      <c r="A267" s="7" t="s">
        <v>98</v>
      </c>
      <c r="B267" s="36" t="s">
        <v>99</v>
      </c>
      <c r="C267" s="7" t="s">
        <v>99</v>
      </c>
      <c r="D267" s="7" t="s">
        <v>13</v>
      </c>
      <c r="E267" s="7" t="s">
        <v>403</v>
      </c>
      <c r="F267" s="7" t="s">
        <v>365</v>
      </c>
      <c r="G267" s="8">
        <v>0</v>
      </c>
      <c r="H267" s="8">
        <v>0</v>
      </c>
      <c r="I267" s="8">
        <v>0</v>
      </c>
      <c r="J267" s="8">
        <v>-15084</v>
      </c>
      <c r="K267" s="8">
        <v>0</v>
      </c>
      <c r="L267" s="8">
        <v>0</v>
      </c>
      <c r="M267" s="8">
        <v>-31173.599999999999</v>
      </c>
      <c r="N267" s="40">
        <v>0</v>
      </c>
      <c r="O267" s="8">
        <v>47766</v>
      </c>
      <c r="P267" s="8"/>
      <c r="Q267" s="8"/>
      <c r="R267" s="8"/>
      <c r="S267" s="8"/>
      <c r="T267" s="8"/>
      <c r="U267" s="8"/>
      <c r="V267" s="8"/>
      <c r="W267" s="14">
        <f t="shared" si="79"/>
        <v>1508.4000000000015</v>
      </c>
      <c r="X267" s="10"/>
      <c r="Y267" s="28" t="e">
        <f t="shared" si="80"/>
        <v>#REF!</v>
      </c>
      <c r="Z267" s="13"/>
      <c r="AA267" s="13" t="e">
        <f t="shared" ref="AA267:AA308" si="82">Y267+Z267</f>
        <v>#REF!</v>
      </c>
      <c r="AB267" s="12">
        <v>1</v>
      </c>
      <c r="AC267" s="12">
        <v>0</v>
      </c>
      <c r="AE267" s="9" t="e">
        <f t="shared" si="72"/>
        <v>#REF!</v>
      </c>
      <c r="AG267" s="1" t="str">
        <f t="shared" si="81"/>
        <v>34134110004058</v>
      </c>
      <c r="AH267" s="9" t="e">
        <f>IF(AND(#REF!=2017,AE$4=1),-IFERROR(VLOOKUP(AG267,#REF!,9,0),0),IF(AND(#REF!=2017,AE$4=2),-IFERROR(VLOOKUP(AG267,#REF!,9,0),0),IFERROR(VLOOKUP(AG267,#REF!,12,0),0)))</f>
        <v>#REF!</v>
      </c>
    </row>
    <row r="268" spans="1:34" ht="15" customHeight="1" outlineLevel="2">
      <c r="A268" s="7" t="s">
        <v>98</v>
      </c>
      <c r="B268" s="36" t="s">
        <v>99</v>
      </c>
      <c r="C268" s="7" t="s">
        <v>99</v>
      </c>
      <c r="D268" s="7" t="s">
        <v>13</v>
      </c>
      <c r="E268" s="7" t="s">
        <v>380</v>
      </c>
      <c r="F268" s="7" t="s">
        <v>17</v>
      </c>
      <c r="G268" s="8">
        <v>0</v>
      </c>
      <c r="H268" s="8">
        <v>0</v>
      </c>
      <c r="I268" s="8">
        <v>0</v>
      </c>
      <c r="J268" s="8">
        <v>17.91</v>
      </c>
      <c r="K268" s="8">
        <v>0</v>
      </c>
      <c r="L268" s="8">
        <v>0</v>
      </c>
      <c r="M268" s="8">
        <v>260.66999999999996</v>
      </c>
      <c r="N268" s="40">
        <v>0</v>
      </c>
      <c r="O268" s="8">
        <v>810.23</v>
      </c>
      <c r="P268" s="8"/>
      <c r="Q268" s="8"/>
      <c r="R268" s="8"/>
      <c r="S268" s="8"/>
      <c r="T268" s="8"/>
      <c r="U268" s="8"/>
      <c r="V268" s="8"/>
      <c r="W268" s="14">
        <f t="shared" si="79"/>
        <v>1088.81</v>
      </c>
      <c r="X268" s="10"/>
      <c r="Y268" s="28" t="e">
        <f t="shared" si="80"/>
        <v>#REF!</v>
      </c>
      <c r="Z268" s="13"/>
      <c r="AA268" s="13" t="e">
        <f t="shared" si="82"/>
        <v>#REF!</v>
      </c>
      <c r="AB268" s="12">
        <v>1</v>
      </c>
      <c r="AC268" s="12">
        <v>1</v>
      </c>
      <c r="AE268" s="9" t="e">
        <f t="shared" si="72"/>
        <v>#REF!</v>
      </c>
      <c r="AG268" s="1" t="str">
        <f t="shared" si="81"/>
        <v>34134110004801</v>
      </c>
      <c r="AH268" s="9" t="e">
        <f>IF(AND(#REF!=2017,AE$4=1),-IFERROR(VLOOKUP(AG268,#REF!,9,0),0),IF(AND(#REF!=2017,AE$4=2),-IFERROR(VLOOKUP(AG268,#REF!,9,0),0),IFERROR(VLOOKUP(AG268,#REF!,12,0),0)))</f>
        <v>#REF!</v>
      </c>
    </row>
    <row r="269" spans="1:34" ht="15" customHeight="1" outlineLevel="2">
      <c r="A269" s="7" t="s">
        <v>98</v>
      </c>
      <c r="B269" s="36" t="s">
        <v>99</v>
      </c>
      <c r="C269" s="7" t="s">
        <v>99</v>
      </c>
      <c r="D269" s="7" t="s">
        <v>13</v>
      </c>
      <c r="E269" s="7" t="s">
        <v>398</v>
      </c>
      <c r="F269" s="7" t="s">
        <v>316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40">
        <v>0</v>
      </c>
      <c r="O269" s="8">
        <v>0</v>
      </c>
      <c r="P269" s="8"/>
      <c r="Q269" s="8"/>
      <c r="R269" s="8"/>
      <c r="S269" s="8"/>
      <c r="T269" s="8"/>
      <c r="U269" s="8"/>
      <c r="V269" s="8"/>
      <c r="W269" s="14">
        <f t="shared" si="79"/>
        <v>0</v>
      </c>
      <c r="X269" s="10"/>
      <c r="Y269" s="28" t="e">
        <f t="shared" si="80"/>
        <v>#REF!</v>
      </c>
      <c r="Z269" s="13"/>
      <c r="AA269" s="13" t="e">
        <f t="shared" si="82"/>
        <v>#REF!</v>
      </c>
      <c r="AB269" s="12">
        <v>1</v>
      </c>
      <c r="AC269" s="12">
        <v>1</v>
      </c>
      <c r="AE269" s="9" t="e">
        <f t="shared" si="72"/>
        <v>#REF!</v>
      </c>
      <c r="AG269" s="1" t="str">
        <f t="shared" si="81"/>
        <v>34134110005017</v>
      </c>
      <c r="AH269" s="9" t="e">
        <f>IF(AND(#REF!=2017,AE$4=1),-IFERROR(VLOOKUP(AG269,#REF!,9,0),0),IF(AND(#REF!=2017,AE$4=2),-IFERROR(VLOOKUP(AG269,#REF!,9,0),0),IFERROR(VLOOKUP(AG269,#REF!,12,0),0)))</f>
        <v>#REF!</v>
      </c>
    </row>
    <row r="270" spans="1:34" ht="15" customHeight="1" outlineLevel="2">
      <c r="A270" s="7" t="s">
        <v>98</v>
      </c>
      <c r="B270" s="36" t="s">
        <v>99</v>
      </c>
      <c r="C270" s="7" t="s">
        <v>99</v>
      </c>
      <c r="D270" s="7" t="s">
        <v>13</v>
      </c>
      <c r="E270" s="7" t="s">
        <v>381</v>
      </c>
      <c r="F270" s="7" t="s">
        <v>311</v>
      </c>
      <c r="G270" s="8">
        <v>0</v>
      </c>
      <c r="H270" s="8">
        <v>0</v>
      </c>
      <c r="I270" s="8">
        <v>0</v>
      </c>
      <c r="J270" s="8">
        <v>0</v>
      </c>
      <c r="K270" s="8">
        <v>2592.31</v>
      </c>
      <c r="L270" s="8">
        <v>0</v>
      </c>
      <c r="M270" s="8">
        <v>0</v>
      </c>
      <c r="N270" s="40">
        <v>0</v>
      </c>
      <c r="O270" s="8">
        <v>2592.31</v>
      </c>
      <c r="P270" s="8"/>
      <c r="Q270" s="8"/>
      <c r="R270" s="8"/>
      <c r="S270" s="8"/>
      <c r="T270" s="8"/>
      <c r="U270" s="8"/>
      <c r="V270" s="8"/>
      <c r="W270" s="14">
        <f t="shared" si="79"/>
        <v>5184.62</v>
      </c>
      <c r="X270" s="10"/>
      <c r="Y270" s="28" t="e">
        <f t="shared" si="80"/>
        <v>#REF!</v>
      </c>
      <c r="Z270" s="13"/>
      <c r="AA270" s="13" t="e">
        <f t="shared" si="82"/>
        <v>#REF!</v>
      </c>
      <c r="AB270" s="12">
        <v>1</v>
      </c>
      <c r="AC270" s="12">
        <v>1</v>
      </c>
      <c r="AE270" s="9" t="e">
        <f t="shared" si="72"/>
        <v>#REF!</v>
      </c>
      <c r="AG270" s="1" t="str">
        <f t="shared" si="81"/>
        <v>34134110005050</v>
      </c>
      <c r="AH270" s="9" t="e">
        <f>IF(AND(#REF!=2017,AE$4=1),-IFERROR(VLOOKUP(AG270,#REF!,9,0),0),IF(AND(#REF!=2017,AE$4=2),-IFERROR(VLOOKUP(AG270,#REF!,9,0),0),IFERROR(VLOOKUP(AG270,#REF!,12,0),0)))</f>
        <v>#REF!</v>
      </c>
    </row>
    <row r="271" spans="1:34" ht="15" customHeight="1" outlineLevel="2">
      <c r="A271" s="7" t="s">
        <v>98</v>
      </c>
      <c r="B271" s="36" t="s">
        <v>99</v>
      </c>
      <c r="C271" s="7" t="s">
        <v>99</v>
      </c>
      <c r="D271" s="7" t="s">
        <v>13</v>
      </c>
      <c r="E271" s="7" t="s">
        <v>417</v>
      </c>
      <c r="F271" s="7" t="s">
        <v>322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40">
        <v>0</v>
      </c>
      <c r="O271" s="8">
        <v>0</v>
      </c>
      <c r="P271" s="8"/>
      <c r="Q271" s="8"/>
      <c r="R271" s="8"/>
      <c r="S271" s="8"/>
      <c r="T271" s="8"/>
      <c r="U271" s="8"/>
      <c r="V271" s="8"/>
      <c r="W271" s="14">
        <f t="shared" si="79"/>
        <v>0</v>
      </c>
      <c r="X271" s="10"/>
      <c r="Y271" s="28" t="e">
        <f t="shared" si="80"/>
        <v>#REF!</v>
      </c>
      <c r="Z271" s="13"/>
      <c r="AA271" s="13" t="e">
        <f t="shared" si="82"/>
        <v>#REF!</v>
      </c>
      <c r="AB271" s="12">
        <v>1</v>
      </c>
      <c r="AC271" s="12">
        <v>1</v>
      </c>
      <c r="AE271" s="9" t="e">
        <f t="shared" si="72"/>
        <v>#REF!</v>
      </c>
      <c r="AG271" s="1" t="str">
        <f t="shared" si="81"/>
        <v>34134110005218</v>
      </c>
      <c r="AH271" s="9" t="e">
        <f>IF(AND(#REF!=2017,AE$4=1),-IFERROR(VLOOKUP(AG271,#REF!,9,0),0),IF(AND(#REF!=2017,AE$4=2),-IFERROR(VLOOKUP(AG271,#REF!,9,0),0),IFERROR(VLOOKUP(AG271,#REF!,12,0),0)))</f>
        <v>#REF!</v>
      </c>
    </row>
    <row r="272" spans="1:34" ht="15" customHeight="1" outlineLevel="2">
      <c r="A272" s="7" t="s">
        <v>98</v>
      </c>
      <c r="B272" s="36" t="s">
        <v>99</v>
      </c>
      <c r="C272" s="7" t="s">
        <v>99</v>
      </c>
      <c r="D272" s="7" t="s">
        <v>13</v>
      </c>
      <c r="E272" s="7" t="s">
        <v>400</v>
      </c>
      <c r="F272" s="7" t="s">
        <v>36</v>
      </c>
      <c r="G272" s="8">
        <v>0</v>
      </c>
      <c r="H272" s="8">
        <v>0</v>
      </c>
      <c r="I272" s="8">
        <v>0</v>
      </c>
      <c r="J272" s="8">
        <v>910.15</v>
      </c>
      <c r="K272" s="8">
        <v>0</v>
      </c>
      <c r="L272" s="8">
        <v>0</v>
      </c>
      <c r="M272" s="8">
        <v>0</v>
      </c>
      <c r="N272" s="40">
        <v>0</v>
      </c>
      <c r="O272" s="8">
        <v>0</v>
      </c>
      <c r="P272" s="8"/>
      <c r="Q272" s="8"/>
      <c r="R272" s="8"/>
      <c r="S272" s="8"/>
      <c r="T272" s="8"/>
      <c r="U272" s="8"/>
      <c r="V272" s="8"/>
      <c r="W272" s="14">
        <f t="shared" si="79"/>
        <v>910.15</v>
      </c>
      <c r="X272" s="10"/>
      <c r="Y272" s="28" t="e">
        <f t="shared" si="80"/>
        <v>#REF!</v>
      </c>
      <c r="Z272" s="13"/>
      <c r="AA272" s="13" t="e">
        <f t="shared" si="82"/>
        <v>#REF!</v>
      </c>
      <c r="AB272" s="12">
        <v>1</v>
      </c>
      <c r="AC272" s="12">
        <v>1</v>
      </c>
      <c r="AE272" s="9" t="e">
        <f t="shared" si="72"/>
        <v>#REF!</v>
      </c>
      <c r="AG272" s="1" t="str">
        <f t="shared" si="81"/>
        <v>34134110005220</v>
      </c>
      <c r="AH272" s="9" t="e">
        <f>IF(AND(#REF!=2017,AE$4=1),-IFERROR(VLOOKUP(AG272,#REF!,9,0),0),IF(AND(#REF!=2017,AE$4=2),-IFERROR(VLOOKUP(AG272,#REF!,9,0),0),IFERROR(VLOOKUP(AG272,#REF!,12,0),0)))</f>
        <v>#REF!</v>
      </c>
    </row>
    <row r="273" spans="1:34" ht="15" customHeight="1" outlineLevel="1">
      <c r="A273" s="42" t="s">
        <v>602</v>
      </c>
      <c r="B273" s="36"/>
      <c r="C273" s="7"/>
      <c r="D273" s="7"/>
      <c r="E273" s="7"/>
      <c r="F273" s="7"/>
      <c r="G273" s="8">
        <f t="shared" ref="G273:O273" si="83">SUBTOTAL(9,G260:G272)</f>
        <v>0</v>
      </c>
      <c r="H273" s="8">
        <f t="shared" si="83"/>
        <v>0</v>
      </c>
      <c r="I273" s="8">
        <f t="shared" si="83"/>
        <v>0</v>
      </c>
      <c r="J273" s="8">
        <f t="shared" si="83"/>
        <v>272711.40999999997</v>
      </c>
      <c r="K273" s="8">
        <f t="shared" si="83"/>
        <v>68391.349999999991</v>
      </c>
      <c r="L273" s="8">
        <f t="shared" si="83"/>
        <v>0</v>
      </c>
      <c r="M273" s="8">
        <f t="shared" si="83"/>
        <v>156671.45999999996</v>
      </c>
      <c r="N273" s="40">
        <f t="shared" si="83"/>
        <v>42632.91000000012</v>
      </c>
      <c r="O273" s="8">
        <f t="shared" si="83"/>
        <v>69830.439999999959</v>
      </c>
      <c r="P273" s="8"/>
      <c r="Q273" s="8"/>
      <c r="R273" s="8"/>
      <c r="S273" s="8"/>
      <c r="T273" s="8"/>
      <c r="U273" s="8"/>
      <c r="V273" s="8"/>
      <c r="W273" s="14">
        <f>SUBTOTAL(9,W260:W272)</f>
        <v>610237.57000000018</v>
      </c>
      <c r="X273" s="10"/>
      <c r="Y273" s="28"/>
      <c r="Z273" s="13"/>
      <c r="AA273" s="13"/>
      <c r="AB273" s="12"/>
      <c r="AC273" s="12"/>
      <c r="AE273" s="9"/>
      <c r="AH273" s="9"/>
    </row>
    <row r="274" spans="1:34" ht="15" customHeight="1" outlineLevel="2">
      <c r="A274" s="7" t="s">
        <v>100</v>
      </c>
      <c r="B274" s="36" t="s">
        <v>101</v>
      </c>
      <c r="C274" s="7" t="s">
        <v>101</v>
      </c>
      <c r="D274" s="7" t="s">
        <v>13</v>
      </c>
      <c r="E274" s="7" t="s">
        <v>366</v>
      </c>
      <c r="F274" s="7" t="s">
        <v>307</v>
      </c>
      <c r="G274" s="8">
        <v>0</v>
      </c>
      <c r="H274" s="8">
        <v>0</v>
      </c>
      <c r="I274" s="8">
        <v>0</v>
      </c>
      <c r="J274" s="8">
        <v>398951.12</v>
      </c>
      <c r="K274" s="8">
        <v>106280.83000000002</v>
      </c>
      <c r="L274" s="8">
        <v>0</v>
      </c>
      <c r="M274" s="8">
        <v>293053.11000000004</v>
      </c>
      <c r="N274" s="40">
        <v>71120.209999999846</v>
      </c>
      <c r="O274" s="8">
        <v>10766.70000000007</v>
      </c>
      <c r="P274" s="8"/>
      <c r="Q274" s="8"/>
      <c r="R274" s="8"/>
      <c r="S274" s="8"/>
      <c r="T274" s="8"/>
      <c r="U274" s="8"/>
      <c r="V274" s="8"/>
      <c r="W274" s="14">
        <f t="shared" ref="W274:W294" si="84">SUM(G274:V274)</f>
        <v>880171.97</v>
      </c>
      <c r="X274" s="10"/>
      <c r="Y274" s="28" t="e">
        <f t="shared" ref="Y274:Y287" si="85">IF(AE$2="Y",IF(RIGHT(A274,4)="CITY",AH274,0),AH274)</f>
        <v>#REF!</v>
      </c>
      <c r="Z274" s="13"/>
      <c r="AA274" s="13" t="e">
        <f t="shared" si="82"/>
        <v>#REF!</v>
      </c>
      <c r="AB274" s="12">
        <v>1</v>
      </c>
      <c r="AC274" s="12">
        <v>1</v>
      </c>
      <c r="AE274" s="9" t="e">
        <f t="shared" si="72"/>
        <v>#REF!</v>
      </c>
      <c r="AG274" s="1" t="str">
        <f t="shared" ref="AG274:AG287" si="86">B274&amp;C274&amp;D274&amp;E274</f>
        <v>34234210004001</v>
      </c>
      <c r="AH274" s="9" t="e">
        <f>IF(AND(#REF!=2017,AE$4=1),-IFERROR(VLOOKUP(AG274,#REF!,9,0),0),IF(AND(#REF!=2017,AE$4=2),-IFERROR(VLOOKUP(AG274,#REF!,9,0),0),IFERROR(VLOOKUP(AG274,#REF!,12,0),0)))</f>
        <v>#REF!</v>
      </c>
    </row>
    <row r="275" spans="1:34" ht="15" customHeight="1" outlineLevel="2">
      <c r="A275" s="7" t="s">
        <v>100</v>
      </c>
      <c r="B275" s="36" t="s">
        <v>101</v>
      </c>
      <c r="C275" s="7" t="s">
        <v>101</v>
      </c>
      <c r="D275" s="7" t="s">
        <v>13</v>
      </c>
      <c r="E275" s="7" t="s">
        <v>368</v>
      </c>
      <c r="F275" s="7" t="s">
        <v>308</v>
      </c>
      <c r="G275" s="8">
        <v>0</v>
      </c>
      <c r="H275" s="8">
        <v>0</v>
      </c>
      <c r="I275" s="8">
        <v>0</v>
      </c>
      <c r="J275" s="8">
        <v>51033.63</v>
      </c>
      <c r="K275" s="8">
        <v>316.15000000000146</v>
      </c>
      <c r="L275" s="8">
        <v>0</v>
      </c>
      <c r="M275" s="8">
        <v>1194.7900000000009</v>
      </c>
      <c r="N275" s="40">
        <v>-92.510000000002037</v>
      </c>
      <c r="O275" s="8">
        <v>81.430000000000291</v>
      </c>
      <c r="P275" s="8"/>
      <c r="Q275" s="8"/>
      <c r="R275" s="8"/>
      <c r="S275" s="8"/>
      <c r="T275" s="8"/>
      <c r="U275" s="8"/>
      <c r="V275" s="8"/>
      <c r="W275" s="14">
        <f t="shared" si="84"/>
        <v>52533.49</v>
      </c>
      <c r="X275" s="10"/>
      <c r="Y275" s="28" t="e">
        <f t="shared" si="85"/>
        <v>#REF!</v>
      </c>
      <c r="Z275" s="13"/>
      <c r="AA275" s="13" t="e">
        <f t="shared" si="82"/>
        <v>#REF!</v>
      </c>
      <c r="AB275" s="12">
        <v>1</v>
      </c>
      <c r="AC275" s="12">
        <v>1</v>
      </c>
      <c r="AE275" s="9" t="e">
        <f t="shared" si="72"/>
        <v>#REF!</v>
      </c>
      <c r="AG275" s="1" t="str">
        <f t="shared" si="86"/>
        <v>34234210004006</v>
      </c>
      <c r="AH275" s="9" t="e">
        <f>IF(AND(#REF!=2017,AE$4=1),-IFERROR(VLOOKUP(AG275,#REF!,9,0),0),IF(AND(#REF!=2017,AE$4=2),-IFERROR(VLOOKUP(AG275,#REF!,9,0),0),IFERROR(VLOOKUP(AG275,#REF!,12,0),0)))</f>
        <v>#REF!</v>
      </c>
    </row>
    <row r="276" spans="1:34" ht="15" customHeight="1" outlineLevel="2">
      <c r="A276" s="7" t="s">
        <v>100</v>
      </c>
      <c r="B276" s="36" t="s">
        <v>101</v>
      </c>
      <c r="C276" s="7" t="s">
        <v>101</v>
      </c>
      <c r="D276" s="7" t="s">
        <v>13</v>
      </c>
      <c r="E276" s="7" t="s">
        <v>370</v>
      </c>
      <c r="F276" s="7" t="s">
        <v>309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40">
        <v>0</v>
      </c>
      <c r="O276" s="8">
        <v>17854.12</v>
      </c>
      <c r="P276" s="8"/>
      <c r="Q276" s="8"/>
      <c r="R276" s="8"/>
      <c r="S276" s="8"/>
      <c r="T276" s="8"/>
      <c r="U276" s="8"/>
      <c r="V276" s="8"/>
      <c r="W276" s="14">
        <f t="shared" si="84"/>
        <v>17854.12</v>
      </c>
      <c r="X276" s="10"/>
      <c r="Y276" s="28" t="e">
        <f t="shared" si="85"/>
        <v>#REF!</v>
      </c>
      <c r="Z276" s="13"/>
      <c r="AA276" s="13" t="e">
        <f t="shared" si="82"/>
        <v>#REF!</v>
      </c>
      <c r="AB276" s="12"/>
      <c r="AC276" s="12"/>
      <c r="AE276" s="9" t="e">
        <f t="shared" si="72"/>
        <v>#REF!</v>
      </c>
      <c r="AG276" s="1" t="str">
        <f t="shared" si="86"/>
        <v>34234210004008</v>
      </c>
      <c r="AH276" s="9" t="e">
        <f>IF(AND(#REF!=2017,AE$4=1),-IFERROR(VLOOKUP(AG276,#REF!,9,0),0),IF(AND(#REF!=2017,AE$4=2),-IFERROR(VLOOKUP(AG276,#REF!,9,0),0),IFERROR(VLOOKUP(AG276,#REF!,12,0),0)))</f>
        <v>#REF!</v>
      </c>
    </row>
    <row r="277" spans="1:34" ht="15" customHeight="1" outlineLevel="2">
      <c r="A277" s="7" t="s">
        <v>100</v>
      </c>
      <c r="B277" s="36" t="s">
        <v>101</v>
      </c>
      <c r="C277" s="7" t="s">
        <v>101</v>
      </c>
      <c r="D277" s="7" t="s">
        <v>13</v>
      </c>
      <c r="E277" s="7" t="s">
        <v>372</v>
      </c>
      <c r="F277" s="7" t="s">
        <v>310</v>
      </c>
      <c r="G277" s="8">
        <v>0</v>
      </c>
      <c r="H277" s="8">
        <v>0</v>
      </c>
      <c r="I277" s="8">
        <v>0</v>
      </c>
      <c r="J277" s="8">
        <v>0</v>
      </c>
      <c r="K277" s="8">
        <v>493.99</v>
      </c>
      <c r="L277" s="8">
        <v>0</v>
      </c>
      <c r="M277" s="8">
        <v>0</v>
      </c>
      <c r="N277" s="40">
        <v>347.51</v>
      </c>
      <c r="O277" s="8">
        <v>771.44</v>
      </c>
      <c r="P277" s="8"/>
      <c r="Q277" s="8"/>
      <c r="R277" s="8"/>
      <c r="S277" s="8"/>
      <c r="T277" s="8"/>
      <c r="U277" s="8"/>
      <c r="V277" s="8"/>
      <c r="W277" s="14">
        <f t="shared" si="84"/>
        <v>1612.94</v>
      </c>
      <c r="X277" s="10"/>
      <c r="Y277" s="28" t="e">
        <f t="shared" si="85"/>
        <v>#REF!</v>
      </c>
      <c r="Z277" s="13"/>
      <c r="AA277" s="13" t="e">
        <f t="shared" si="82"/>
        <v>#REF!</v>
      </c>
      <c r="AB277" s="12">
        <v>1</v>
      </c>
      <c r="AC277" s="12">
        <v>1</v>
      </c>
      <c r="AE277" s="9" t="e">
        <f t="shared" si="72"/>
        <v>#REF!</v>
      </c>
      <c r="AG277" s="1" t="str">
        <f t="shared" si="86"/>
        <v>34234210004009</v>
      </c>
      <c r="AH277" s="9" t="e">
        <f>IF(AND(#REF!=2017,AE$4=1),-IFERROR(VLOOKUP(AG277,#REF!,9,0),0),IF(AND(#REF!=2017,AE$4=2),-IFERROR(VLOOKUP(AG277,#REF!,9,0),0),IFERROR(VLOOKUP(AG277,#REF!,12,0),0)))</f>
        <v>#REF!</v>
      </c>
    </row>
    <row r="278" spans="1:34" ht="15" customHeight="1" outlineLevel="2">
      <c r="A278" s="7" t="s">
        <v>100</v>
      </c>
      <c r="B278" s="36" t="s">
        <v>101</v>
      </c>
      <c r="C278" s="7" t="s">
        <v>101</v>
      </c>
      <c r="D278" s="7" t="s">
        <v>13</v>
      </c>
      <c r="E278" s="7" t="s">
        <v>16</v>
      </c>
      <c r="F278" s="7" t="s">
        <v>315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40">
        <v>0</v>
      </c>
      <c r="O278" s="8">
        <v>0</v>
      </c>
      <c r="P278" s="8"/>
      <c r="Q278" s="8"/>
      <c r="R278" s="8"/>
      <c r="S278" s="8"/>
      <c r="T278" s="8"/>
      <c r="U278" s="8"/>
      <c r="V278" s="8"/>
      <c r="W278" s="14">
        <f t="shared" si="84"/>
        <v>0</v>
      </c>
      <c r="X278" s="10"/>
      <c r="Y278" s="28" t="e">
        <f t="shared" si="85"/>
        <v>#REF!</v>
      </c>
      <c r="Z278" s="13"/>
      <c r="AA278" s="13" t="e">
        <f t="shared" si="82"/>
        <v>#REF!</v>
      </c>
      <c r="AB278" s="12">
        <v>1</v>
      </c>
      <c r="AC278" s="12">
        <v>1</v>
      </c>
      <c r="AE278" s="9" t="e">
        <f t="shared" si="72"/>
        <v>#REF!</v>
      </c>
      <c r="AG278" s="1" t="str">
        <f t="shared" si="86"/>
        <v>34234210004010</v>
      </c>
      <c r="AH278" s="9" t="e">
        <f>IF(AND(#REF!=2017,AE$4=1),-IFERROR(VLOOKUP(AG278,#REF!,9,0),0),IF(AND(#REF!=2017,AE$4=2),-IFERROR(VLOOKUP(AG278,#REF!,9,0),0),IFERROR(VLOOKUP(AG278,#REF!,12,0),0)))</f>
        <v>#REF!</v>
      </c>
    </row>
    <row r="279" spans="1:34" ht="15" customHeight="1" outlineLevel="2">
      <c r="A279" s="7" t="s">
        <v>100</v>
      </c>
      <c r="B279" s="36" t="s">
        <v>101</v>
      </c>
      <c r="C279" s="7" t="s">
        <v>101</v>
      </c>
      <c r="D279" s="7" t="s">
        <v>13</v>
      </c>
      <c r="E279" s="7" t="s">
        <v>374</v>
      </c>
      <c r="F279" s="7" t="s">
        <v>361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40">
        <v>0</v>
      </c>
      <c r="O279" s="8">
        <v>0</v>
      </c>
      <c r="P279" s="8"/>
      <c r="Q279" s="8"/>
      <c r="R279" s="8"/>
      <c r="S279" s="8"/>
      <c r="T279" s="8"/>
      <c r="U279" s="8"/>
      <c r="V279" s="8"/>
      <c r="W279" s="14">
        <f t="shared" si="84"/>
        <v>0</v>
      </c>
      <c r="X279" s="10"/>
      <c r="Y279" s="28" t="e">
        <f t="shared" si="85"/>
        <v>#REF!</v>
      </c>
      <c r="Z279" s="13"/>
      <c r="AA279" s="13" t="e">
        <f t="shared" si="82"/>
        <v>#REF!</v>
      </c>
      <c r="AB279" s="12"/>
      <c r="AC279" s="12"/>
      <c r="AE279" s="9" t="e">
        <f t="shared" si="72"/>
        <v>#REF!</v>
      </c>
      <c r="AG279" s="1" t="str">
        <f t="shared" si="86"/>
        <v>34234210004030</v>
      </c>
      <c r="AH279" s="9" t="e">
        <f>IF(AND(#REF!=2017,AE$4=1),-IFERROR(VLOOKUP(AG279,#REF!,9,0),0),IF(AND(#REF!=2017,AE$4=2),-IFERROR(VLOOKUP(AG279,#REF!,9,0),0),IFERROR(VLOOKUP(AG279,#REF!,12,0),0)))</f>
        <v>#REF!</v>
      </c>
    </row>
    <row r="280" spans="1:34" ht="15" customHeight="1" outlineLevel="2">
      <c r="A280" s="7" t="s">
        <v>100</v>
      </c>
      <c r="B280" s="36" t="s">
        <v>101</v>
      </c>
      <c r="C280" s="7" t="s">
        <v>101</v>
      </c>
      <c r="D280" s="7" t="s">
        <v>13</v>
      </c>
      <c r="E280" s="7" t="s">
        <v>389</v>
      </c>
      <c r="F280" s="7" t="s">
        <v>360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40">
        <v>0</v>
      </c>
      <c r="O280" s="8">
        <v>0</v>
      </c>
      <c r="P280" s="8"/>
      <c r="Q280" s="8"/>
      <c r="R280" s="8"/>
      <c r="S280" s="8"/>
      <c r="T280" s="8"/>
      <c r="U280" s="8"/>
      <c r="V280" s="8"/>
      <c r="W280" s="14">
        <f t="shared" si="84"/>
        <v>0</v>
      </c>
      <c r="X280" s="10"/>
      <c r="Y280" s="28" t="e">
        <f t="shared" si="85"/>
        <v>#REF!</v>
      </c>
      <c r="Z280" s="13"/>
      <c r="AA280" s="13" t="e">
        <f t="shared" si="82"/>
        <v>#REF!</v>
      </c>
      <c r="AB280" s="12">
        <v>1</v>
      </c>
      <c r="AC280" s="12">
        <v>1</v>
      </c>
      <c r="AE280" s="9" t="e">
        <f t="shared" si="72"/>
        <v>#REF!</v>
      </c>
      <c r="AG280" s="1" t="str">
        <f t="shared" si="86"/>
        <v>34234210004033</v>
      </c>
      <c r="AH280" s="9" t="e">
        <f>IF(AND(#REF!=2017,AE$4=1),-IFERROR(VLOOKUP(AG280,#REF!,9,0),0),IF(AND(#REF!=2017,AE$4=2),-IFERROR(VLOOKUP(AG280,#REF!,9,0),0),IFERROR(VLOOKUP(AG280,#REF!,12,0),0)))</f>
        <v>#REF!</v>
      </c>
    </row>
    <row r="281" spans="1:34" ht="15" customHeight="1" outlineLevel="2">
      <c r="A281" s="7" t="s">
        <v>100</v>
      </c>
      <c r="B281" s="36" t="s">
        <v>101</v>
      </c>
      <c r="C281" s="7" t="s">
        <v>101</v>
      </c>
      <c r="D281" s="7" t="s">
        <v>13</v>
      </c>
      <c r="E281" s="7" t="s">
        <v>393</v>
      </c>
      <c r="F281" s="7" t="s">
        <v>25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40">
        <v>0</v>
      </c>
      <c r="O281" s="8">
        <v>0</v>
      </c>
      <c r="P281" s="8"/>
      <c r="Q281" s="8"/>
      <c r="R281" s="8"/>
      <c r="S281" s="8"/>
      <c r="T281" s="8"/>
      <c r="U281" s="8"/>
      <c r="V281" s="8"/>
      <c r="W281" s="14">
        <f t="shared" si="84"/>
        <v>0</v>
      </c>
      <c r="X281" s="10"/>
      <c r="Y281" s="28" t="e">
        <f t="shared" si="85"/>
        <v>#REF!</v>
      </c>
      <c r="Z281" s="13"/>
      <c r="AA281" s="13" t="e">
        <f t="shared" si="82"/>
        <v>#REF!</v>
      </c>
      <c r="AB281" s="12">
        <v>1</v>
      </c>
      <c r="AC281" s="12">
        <v>1</v>
      </c>
      <c r="AE281" s="9" t="e">
        <f t="shared" si="72"/>
        <v>#REF!</v>
      </c>
      <c r="AG281" s="1" t="str">
        <f t="shared" si="86"/>
        <v>34234210004052</v>
      </c>
      <c r="AH281" s="9" t="e">
        <f>IF(AND(#REF!=2017,AE$4=1),-IFERROR(VLOOKUP(AG281,#REF!,9,0),0),IF(AND(#REF!=2017,AE$4=2),-IFERROR(VLOOKUP(AG281,#REF!,9,0),0),IFERROR(VLOOKUP(AG281,#REF!,12,0),0)))</f>
        <v>#REF!</v>
      </c>
    </row>
    <row r="282" spans="1:34" ht="15" customHeight="1" outlineLevel="2">
      <c r="A282" s="7" t="s">
        <v>100</v>
      </c>
      <c r="B282" s="36" t="s">
        <v>101</v>
      </c>
      <c r="C282" s="7" t="s">
        <v>101</v>
      </c>
      <c r="D282" s="7" t="s">
        <v>13</v>
      </c>
      <c r="E282" s="7" t="s">
        <v>395</v>
      </c>
      <c r="F282" s="7" t="s">
        <v>29</v>
      </c>
      <c r="G282" s="8">
        <v>0</v>
      </c>
      <c r="H282" s="8">
        <v>0</v>
      </c>
      <c r="I282" s="8">
        <v>0</v>
      </c>
      <c r="J282" s="8">
        <v>0.01</v>
      </c>
      <c r="K282" s="8">
        <v>0</v>
      </c>
      <c r="L282" s="8">
        <v>0</v>
      </c>
      <c r="M282" s="8">
        <v>0</v>
      </c>
      <c r="N282" s="40">
        <v>0</v>
      </c>
      <c r="O282" s="8">
        <v>0</v>
      </c>
      <c r="P282" s="8"/>
      <c r="Q282" s="8"/>
      <c r="R282" s="8"/>
      <c r="S282" s="8"/>
      <c r="T282" s="8"/>
      <c r="U282" s="8"/>
      <c r="V282" s="8"/>
      <c r="W282" s="14">
        <f t="shared" si="84"/>
        <v>0.01</v>
      </c>
      <c r="X282" s="10"/>
      <c r="Y282" s="28" t="e">
        <f t="shared" si="85"/>
        <v>#REF!</v>
      </c>
      <c r="Z282" s="13"/>
      <c r="AA282" s="13" t="e">
        <f t="shared" si="82"/>
        <v>#REF!</v>
      </c>
      <c r="AB282" s="12">
        <v>1</v>
      </c>
      <c r="AC282" s="12">
        <v>1</v>
      </c>
      <c r="AE282" s="9" t="e">
        <f t="shared" si="72"/>
        <v>#REF!</v>
      </c>
      <c r="AG282" s="1" t="str">
        <f t="shared" si="86"/>
        <v>34234210004055</v>
      </c>
      <c r="AH282" s="9" t="e">
        <f>IF(AND(#REF!=2017,AE$4=1),-IFERROR(VLOOKUP(AG282,#REF!,9,0),0),IF(AND(#REF!=2017,AE$4=2),-IFERROR(VLOOKUP(AG282,#REF!,9,0),0),IFERROR(VLOOKUP(AG282,#REF!,12,0),0)))</f>
        <v>#REF!</v>
      </c>
    </row>
    <row r="283" spans="1:34" ht="15" customHeight="1" outlineLevel="2">
      <c r="A283" s="7" t="s">
        <v>100</v>
      </c>
      <c r="B283" s="36" t="s">
        <v>101</v>
      </c>
      <c r="C283" s="7" t="s">
        <v>101</v>
      </c>
      <c r="D283" s="7" t="s">
        <v>13</v>
      </c>
      <c r="E283" s="7" t="s">
        <v>397</v>
      </c>
      <c r="F283" s="7" t="s">
        <v>35</v>
      </c>
      <c r="G283" s="8">
        <v>0</v>
      </c>
      <c r="H283" s="8">
        <v>0</v>
      </c>
      <c r="I283" s="8">
        <v>0</v>
      </c>
      <c r="J283" s="8">
        <v>345.19</v>
      </c>
      <c r="K283" s="8">
        <v>0</v>
      </c>
      <c r="L283" s="8">
        <v>0</v>
      </c>
      <c r="M283" s="8">
        <v>0</v>
      </c>
      <c r="N283" s="40">
        <v>0</v>
      </c>
      <c r="O283" s="8">
        <v>0</v>
      </c>
      <c r="P283" s="8"/>
      <c r="Q283" s="8"/>
      <c r="R283" s="8"/>
      <c r="S283" s="8"/>
      <c r="T283" s="8"/>
      <c r="U283" s="8"/>
      <c r="V283" s="8"/>
      <c r="W283" s="14">
        <f t="shared" si="84"/>
        <v>345.19</v>
      </c>
      <c r="X283" s="10"/>
      <c r="Y283" s="28" t="e">
        <f t="shared" si="85"/>
        <v>#REF!</v>
      </c>
      <c r="Z283" s="13"/>
      <c r="AA283" s="13" t="e">
        <f t="shared" si="82"/>
        <v>#REF!</v>
      </c>
      <c r="AB283" s="12">
        <v>1</v>
      </c>
      <c r="AC283" s="12">
        <v>1</v>
      </c>
      <c r="AE283" s="9" t="e">
        <f t="shared" si="72"/>
        <v>#REF!</v>
      </c>
      <c r="AG283" s="1" t="str">
        <f t="shared" si="86"/>
        <v>34234210004056</v>
      </c>
      <c r="AH283" s="9" t="e">
        <f>IF(AND(#REF!=2017,AE$4=1),-IFERROR(VLOOKUP(AG283,#REF!,9,0),0),IF(AND(#REF!=2017,AE$4=2),-IFERROR(VLOOKUP(AG283,#REF!,9,0),0),IFERROR(VLOOKUP(AG283,#REF!,12,0),0)))</f>
        <v>#REF!</v>
      </c>
    </row>
    <row r="284" spans="1:34" ht="15" customHeight="1" outlineLevel="2">
      <c r="A284" s="7" t="s">
        <v>100</v>
      </c>
      <c r="B284" s="36" t="s">
        <v>101</v>
      </c>
      <c r="C284" s="7" t="s">
        <v>101</v>
      </c>
      <c r="D284" s="7" t="s">
        <v>13</v>
      </c>
      <c r="E284" s="7" t="s">
        <v>403</v>
      </c>
      <c r="F284" s="7" t="s">
        <v>365</v>
      </c>
      <c r="G284" s="8">
        <v>0</v>
      </c>
      <c r="H284" s="8">
        <v>0</v>
      </c>
      <c r="I284" s="8">
        <v>0</v>
      </c>
      <c r="J284" s="8">
        <v>-23667</v>
      </c>
      <c r="K284" s="8">
        <v>0</v>
      </c>
      <c r="L284" s="8">
        <v>0</v>
      </c>
      <c r="M284" s="8">
        <v>-48911.8</v>
      </c>
      <c r="N284" s="40">
        <v>0</v>
      </c>
      <c r="O284" s="8">
        <v>74945.5</v>
      </c>
      <c r="P284" s="8"/>
      <c r="Q284" s="8"/>
      <c r="R284" s="8"/>
      <c r="S284" s="8"/>
      <c r="T284" s="8"/>
      <c r="U284" s="8"/>
      <c r="V284" s="8"/>
      <c r="W284" s="14">
        <f t="shared" si="84"/>
        <v>2366.6999999999971</v>
      </c>
      <c r="X284" s="10"/>
      <c r="Y284" s="28" t="e">
        <f t="shared" si="85"/>
        <v>#REF!</v>
      </c>
      <c r="Z284" s="13"/>
      <c r="AA284" s="13" t="e">
        <f t="shared" si="82"/>
        <v>#REF!</v>
      </c>
      <c r="AB284" s="12">
        <v>1</v>
      </c>
      <c r="AC284" s="12">
        <v>1</v>
      </c>
      <c r="AE284" s="9" t="e">
        <f t="shared" si="72"/>
        <v>#REF!</v>
      </c>
      <c r="AG284" s="1" t="str">
        <f t="shared" si="86"/>
        <v>34234210004058</v>
      </c>
      <c r="AH284" s="9" t="e">
        <f>IF(AND(#REF!=2017,AE$4=1),-IFERROR(VLOOKUP(AG284,#REF!,9,0),0),IF(AND(#REF!=2017,AE$4=2),-IFERROR(VLOOKUP(AG284,#REF!,9,0),0),IFERROR(VLOOKUP(AG284,#REF!,12,0),0)))</f>
        <v>#REF!</v>
      </c>
    </row>
    <row r="285" spans="1:34" ht="15" customHeight="1" outlineLevel="2">
      <c r="A285" s="7" t="s">
        <v>100</v>
      </c>
      <c r="B285" s="36" t="s">
        <v>101</v>
      </c>
      <c r="C285" s="7">
        <v>342</v>
      </c>
      <c r="D285" s="7" t="s">
        <v>13</v>
      </c>
      <c r="E285" s="7" t="s">
        <v>376</v>
      </c>
      <c r="F285" s="7" t="s">
        <v>247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40">
        <v>65</v>
      </c>
      <c r="O285" s="8">
        <v>0</v>
      </c>
      <c r="P285" s="8"/>
      <c r="Q285" s="8"/>
      <c r="R285" s="8"/>
      <c r="S285" s="8"/>
      <c r="T285" s="8"/>
      <c r="U285" s="8"/>
      <c r="V285" s="8"/>
      <c r="W285" s="14">
        <f t="shared" si="84"/>
        <v>65</v>
      </c>
      <c r="X285" s="10"/>
      <c r="Y285" s="28" t="e">
        <f t="shared" si="85"/>
        <v>#REF!</v>
      </c>
      <c r="Z285" s="13"/>
      <c r="AA285" s="13" t="e">
        <f t="shared" si="82"/>
        <v>#REF!</v>
      </c>
      <c r="AB285" s="12">
        <v>1</v>
      </c>
      <c r="AC285" s="12">
        <v>0</v>
      </c>
      <c r="AE285" s="9" t="e">
        <f t="shared" si="72"/>
        <v>#REF!</v>
      </c>
      <c r="AG285" s="1" t="str">
        <f t="shared" si="86"/>
        <v>34234210004060</v>
      </c>
      <c r="AH285" s="9" t="e">
        <f>IF(AND(#REF!=2017,AE$4=1),-IFERROR(VLOOKUP(AG285,#REF!,9,0),0),IF(AND(#REF!=2017,AE$4=2),-IFERROR(VLOOKUP(AG285,#REF!,9,0),0),IFERROR(VLOOKUP(AG285,#REF!,12,0),0)))</f>
        <v>#REF!</v>
      </c>
    </row>
    <row r="286" spans="1:34" ht="15" customHeight="1" outlineLevel="2">
      <c r="A286" s="7" t="s">
        <v>100</v>
      </c>
      <c r="B286" s="36" t="s">
        <v>101</v>
      </c>
      <c r="C286" s="7" t="s">
        <v>101</v>
      </c>
      <c r="D286" s="7" t="s">
        <v>13</v>
      </c>
      <c r="E286" s="7" t="s">
        <v>411</v>
      </c>
      <c r="F286" s="7" t="s">
        <v>323</v>
      </c>
      <c r="G286" s="8">
        <v>0</v>
      </c>
      <c r="H286" s="8">
        <v>0</v>
      </c>
      <c r="I286" s="8">
        <v>0</v>
      </c>
      <c r="J286" s="8">
        <v>19</v>
      </c>
      <c r="K286" s="8">
        <v>0</v>
      </c>
      <c r="L286" s="8">
        <v>0</v>
      </c>
      <c r="M286" s="8">
        <v>0</v>
      </c>
      <c r="N286" s="40">
        <v>21</v>
      </c>
      <c r="O286" s="8">
        <v>0</v>
      </c>
      <c r="P286" s="8"/>
      <c r="Q286" s="8"/>
      <c r="R286" s="8"/>
      <c r="S286" s="8"/>
      <c r="T286" s="8"/>
      <c r="U286" s="8"/>
      <c r="V286" s="8"/>
      <c r="W286" s="14">
        <f t="shared" si="84"/>
        <v>40</v>
      </c>
      <c r="X286" s="10"/>
      <c r="Y286" s="28" t="e">
        <f t="shared" si="85"/>
        <v>#REF!</v>
      </c>
      <c r="Z286" s="13"/>
      <c r="AA286" s="13" t="e">
        <f t="shared" si="82"/>
        <v>#REF!</v>
      </c>
      <c r="AB286" s="12">
        <v>1</v>
      </c>
      <c r="AC286" s="12">
        <v>1</v>
      </c>
      <c r="AE286" s="9" t="e">
        <f t="shared" si="72"/>
        <v>#REF!</v>
      </c>
      <c r="AG286" s="1" t="str">
        <f t="shared" si="86"/>
        <v>34234210004068</v>
      </c>
      <c r="AH286" s="9" t="e">
        <f>IF(AND(#REF!=2017,AE$4=1),-IFERROR(VLOOKUP(AG286,#REF!,9,0),0),IF(AND(#REF!=2017,AE$4=2),-IFERROR(VLOOKUP(AG286,#REF!,9,0),0),IFERROR(VLOOKUP(AG286,#REF!,12,0),0)))</f>
        <v>#REF!</v>
      </c>
    </row>
    <row r="287" spans="1:34" ht="15" customHeight="1" outlineLevel="2">
      <c r="A287" s="7" t="s">
        <v>100</v>
      </c>
      <c r="B287" s="36" t="s">
        <v>101</v>
      </c>
      <c r="C287" s="7">
        <v>342</v>
      </c>
      <c r="D287" s="7" t="s">
        <v>13</v>
      </c>
      <c r="E287" s="7" t="s">
        <v>378</v>
      </c>
      <c r="F287" s="7" t="s">
        <v>312</v>
      </c>
      <c r="G287" s="8">
        <v>0</v>
      </c>
      <c r="H287" s="8">
        <v>0</v>
      </c>
      <c r="I287" s="8">
        <v>0</v>
      </c>
      <c r="J287" s="8">
        <v>25</v>
      </c>
      <c r="K287" s="8">
        <v>0</v>
      </c>
      <c r="L287" s="8">
        <v>0</v>
      </c>
      <c r="M287" s="8">
        <v>0</v>
      </c>
      <c r="N287" s="40">
        <v>27</v>
      </c>
      <c r="O287" s="8">
        <v>0</v>
      </c>
      <c r="P287" s="8"/>
      <c r="Q287" s="8"/>
      <c r="R287" s="8"/>
      <c r="S287" s="8"/>
      <c r="T287" s="8"/>
      <c r="U287" s="8"/>
      <c r="V287" s="8"/>
      <c r="W287" s="14">
        <f t="shared" si="84"/>
        <v>52</v>
      </c>
      <c r="X287" s="10"/>
      <c r="Y287" s="28" t="e">
        <f t="shared" si="85"/>
        <v>#REF!</v>
      </c>
      <c r="Z287" s="13"/>
      <c r="AA287" s="13" t="e">
        <f t="shared" si="82"/>
        <v>#REF!</v>
      </c>
      <c r="AB287" s="12">
        <v>1</v>
      </c>
      <c r="AC287" s="12">
        <v>1</v>
      </c>
      <c r="AE287" s="9" t="e">
        <f t="shared" si="72"/>
        <v>#REF!</v>
      </c>
      <c r="AG287" s="1" t="str">
        <f t="shared" si="86"/>
        <v>34234210004069</v>
      </c>
      <c r="AH287" s="9" t="e">
        <f>IF(AND(#REF!=2017,AE$4=1),-IFERROR(VLOOKUP(AG287,#REF!,9,0),0),IF(AND(#REF!=2017,AE$4=2),-IFERROR(VLOOKUP(AG287,#REF!,9,0),0),IFERROR(VLOOKUP(AG287,#REF!,12,0),0)))</f>
        <v>#REF!</v>
      </c>
    </row>
    <row r="288" spans="1:34" ht="15" customHeight="1" outlineLevel="2">
      <c r="A288" s="7" t="s">
        <v>100</v>
      </c>
      <c r="B288" s="36" t="s">
        <v>101</v>
      </c>
      <c r="C288" s="7">
        <v>342</v>
      </c>
      <c r="D288" s="7" t="s">
        <v>13</v>
      </c>
      <c r="E288" s="7" t="s">
        <v>494</v>
      </c>
      <c r="F288" s="7" t="s">
        <v>363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40">
        <v>0</v>
      </c>
      <c r="O288" s="8">
        <v>0</v>
      </c>
      <c r="P288" s="8"/>
      <c r="Q288" s="8"/>
      <c r="R288" s="8"/>
      <c r="S288" s="8"/>
      <c r="T288" s="8"/>
      <c r="U288" s="8"/>
      <c r="V288" s="8"/>
      <c r="W288" s="14">
        <f t="shared" si="84"/>
        <v>0</v>
      </c>
      <c r="X288" s="10"/>
      <c r="Y288" s="28"/>
      <c r="Z288" s="13"/>
      <c r="AA288" s="13"/>
      <c r="AB288" s="12"/>
      <c r="AC288" s="12"/>
      <c r="AE288" s="9"/>
      <c r="AH288" s="9"/>
    </row>
    <row r="289" spans="1:34" ht="15" customHeight="1" outlineLevel="2">
      <c r="A289" s="7" t="s">
        <v>100</v>
      </c>
      <c r="B289" s="36" t="s">
        <v>101</v>
      </c>
      <c r="C289" s="7">
        <v>342</v>
      </c>
      <c r="D289" s="7" t="s">
        <v>13</v>
      </c>
      <c r="E289" s="35" t="s">
        <v>485</v>
      </c>
      <c r="F289" s="7" t="s">
        <v>534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40">
        <v>0</v>
      </c>
      <c r="O289" s="8">
        <v>0</v>
      </c>
      <c r="P289" s="8"/>
      <c r="Q289" s="8"/>
      <c r="R289" s="8"/>
      <c r="S289" s="8"/>
      <c r="T289" s="8"/>
      <c r="U289" s="8"/>
      <c r="V289" s="8"/>
      <c r="W289" s="14">
        <f t="shared" si="84"/>
        <v>0</v>
      </c>
      <c r="X289" s="10"/>
      <c r="Y289" s="28"/>
      <c r="Z289" s="13"/>
      <c r="AA289" s="13"/>
      <c r="AB289" s="12"/>
      <c r="AC289" s="12"/>
      <c r="AE289" s="9"/>
      <c r="AH289" s="9"/>
    </row>
    <row r="290" spans="1:34" ht="15" customHeight="1" outlineLevel="2">
      <c r="A290" s="7" t="s">
        <v>100</v>
      </c>
      <c r="B290" s="36" t="s">
        <v>101</v>
      </c>
      <c r="C290" s="7" t="s">
        <v>101</v>
      </c>
      <c r="D290" s="7" t="s">
        <v>13</v>
      </c>
      <c r="E290" s="7" t="s">
        <v>380</v>
      </c>
      <c r="F290" s="7" t="s">
        <v>17</v>
      </c>
      <c r="G290" s="8">
        <v>0</v>
      </c>
      <c r="H290" s="8">
        <v>0</v>
      </c>
      <c r="I290" s="8">
        <v>0</v>
      </c>
      <c r="J290" s="8">
        <v>22.19</v>
      </c>
      <c r="K290" s="8">
        <v>0</v>
      </c>
      <c r="L290" s="8">
        <v>0</v>
      </c>
      <c r="M290" s="8">
        <v>296.74</v>
      </c>
      <c r="N290" s="40">
        <v>0</v>
      </c>
      <c r="O290" s="8">
        <v>1214.51</v>
      </c>
      <c r="P290" s="8"/>
      <c r="Q290" s="8"/>
      <c r="R290" s="8"/>
      <c r="S290" s="8"/>
      <c r="T290" s="8"/>
      <c r="U290" s="8"/>
      <c r="V290" s="8"/>
      <c r="W290" s="14">
        <f t="shared" si="84"/>
        <v>1533.44</v>
      </c>
      <c r="X290" s="10"/>
      <c r="Y290" s="28" t="e">
        <f>IF(AE$2="Y",IF(RIGHT(A290,4)="CITY",AH290,0),AH290)</f>
        <v>#REF!</v>
      </c>
      <c r="Z290" s="13"/>
      <c r="AA290" s="13" t="e">
        <f t="shared" si="82"/>
        <v>#REF!</v>
      </c>
      <c r="AB290" s="12">
        <v>1</v>
      </c>
      <c r="AC290" s="12">
        <v>1</v>
      </c>
      <c r="AE290" s="9" t="e">
        <f t="shared" si="72"/>
        <v>#REF!</v>
      </c>
      <c r="AG290" s="1" t="str">
        <f>B290&amp;C290&amp;D290&amp;E290</f>
        <v>34234210004801</v>
      </c>
      <c r="AH290" s="9" t="e">
        <f>IF(AND(#REF!=2017,AE$4=1),-IFERROR(VLOOKUP(AG290,#REF!,9,0),0),IF(AND(#REF!=2017,AE$4=2),-IFERROR(VLOOKUP(AG290,#REF!,9,0),0),IFERROR(VLOOKUP(AG290,#REF!,12,0),0)))</f>
        <v>#REF!</v>
      </c>
    </row>
    <row r="291" spans="1:34" ht="15" customHeight="1" outlineLevel="2">
      <c r="A291" s="7" t="s">
        <v>100</v>
      </c>
      <c r="B291" s="36" t="s">
        <v>101</v>
      </c>
      <c r="C291" s="7" t="s">
        <v>101</v>
      </c>
      <c r="D291" s="7" t="s">
        <v>13</v>
      </c>
      <c r="E291" s="7" t="s">
        <v>398</v>
      </c>
      <c r="F291" s="7" t="s">
        <v>316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40">
        <v>0</v>
      </c>
      <c r="O291" s="8">
        <v>0</v>
      </c>
      <c r="P291" s="8"/>
      <c r="Q291" s="8"/>
      <c r="R291" s="8"/>
      <c r="S291" s="8"/>
      <c r="T291" s="8"/>
      <c r="U291" s="8"/>
      <c r="V291" s="8"/>
      <c r="W291" s="14">
        <f t="shared" si="84"/>
        <v>0</v>
      </c>
      <c r="X291" s="10"/>
      <c r="Y291" s="28" t="e">
        <f>IF(AE$2="Y",IF(RIGHT(A291,4)="CITY",AH291,0),AH291)</f>
        <v>#REF!</v>
      </c>
      <c r="Z291" s="13"/>
      <c r="AA291" s="13" t="e">
        <f t="shared" si="82"/>
        <v>#REF!</v>
      </c>
      <c r="AB291" s="12">
        <v>1</v>
      </c>
      <c r="AC291" s="12">
        <v>1</v>
      </c>
      <c r="AE291" s="9" t="e">
        <f t="shared" si="72"/>
        <v>#REF!</v>
      </c>
      <c r="AG291" s="1" t="str">
        <f>B291&amp;C291&amp;D291&amp;E291</f>
        <v>34234210005017</v>
      </c>
      <c r="AH291" s="9" t="e">
        <f>IF(AND(#REF!=2017,AE$4=1),-IFERROR(VLOOKUP(AG291,#REF!,9,0),0),IF(AND(#REF!=2017,AE$4=2),-IFERROR(VLOOKUP(AG291,#REF!,9,0),0),IFERROR(VLOOKUP(AG291,#REF!,12,0),0)))</f>
        <v>#REF!</v>
      </c>
    </row>
    <row r="292" spans="1:34" ht="15" customHeight="1" outlineLevel="2">
      <c r="A292" s="7" t="s">
        <v>100</v>
      </c>
      <c r="B292" s="36" t="s">
        <v>101</v>
      </c>
      <c r="C292" s="7" t="s">
        <v>101</v>
      </c>
      <c r="D292" s="7" t="s">
        <v>13</v>
      </c>
      <c r="E292" s="7" t="s">
        <v>381</v>
      </c>
      <c r="F292" s="7" t="s">
        <v>311</v>
      </c>
      <c r="G292" s="8">
        <v>0</v>
      </c>
      <c r="H292" s="8">
        <v>0</v>
      </c>
      <c r="I292" s="8">
        <v>0</v>
      </c>
      <c r="J292" s="8">
        <v>0</v>
      </c>
      <c r="K292" s="8">
        <v>4067.11</v>
      </c>
      <c r="L292" s="8">
        <v>0</v>
      </c>
      <c r="M292" s="8">
        <v>0</v>
      </c>
      <c r="N292" s="40">
        <v>0</v>
      </c>
      <c r="O292" s="8">
        <v>4067.11</v>
      </c>
      <c r="P292" s="8"/>
      <c r="Q292" s="8"/>
      <c r="R292" s="8"/>
      <c r="S292" s="8"/>
      <c r="T292" s="8"/>
      <c r="U292" s="8"/>
      <c r="V292" s="8"/>
      <c r="W292" s="14">
        <f t="shared" si="84"/>
        <v>8134.22</v>
      </c>
      <c r="X292" s="10"/>
      <c r="Y292" s="28" t="e">
        <f>IF(AE$2="Y",IF(RIGHT(A292,4)="CITY",AH292,0),AH292)</f>
        <v>#REF!</v>
      </c>
      <c r="Z292" s="13"/>
      <c r="AA292" s="13" t="e">
        <f t="shared" si="82"/>
        <v>#REF!</v>
      </c>
      <c r="AB292" s="12"/>
      <c r="AC292" s="12"/>
      <c r="AE292" s="9" t="e">
        <f t="shared" si="72"/>
        <v>#REF!</v>
      </c>
      <c r="AG292" s="1" t="str">
        <f>B292&amp;C292&amp;D292&amp;E292</f>
        <v>34234210005050</v>
      </c>
      <c r="AH292" s="9" t="e">
        <f>IF(AND(#REF!=2017,AE$4=1),-IFERROR(VLOOKUP(AG292,#REF!,9,0),0),IF(AND(#REF!=2017,AE$4=2),-IFERROR(VLOOKUP(AG292,#REF!,9,0),0),IFERROR(VLOOKUP(AG292,#REF!,12,0),0)))</f>
        <v>#REF!</v>
      </c>
    </row>
    <row r="293" spans="1:34" ht="15" customHeight="1" outlineLevel="2">
      <c r="A293" s="7" t="s">
        <v>100</v>
      </c>
      <c r="B293" s="36" t="s">
        <v>101</v>
      </c>
      <c r="C293" s="7" t="s">
        <v>101</v>
      </c>
      <c r="D293" s="7" t="s">
        <v>13</v>
      </c>
      <c r="E293" s="7" t="s">
        <v>415</v>
      </c>
      <c r="F293" s="7" t="s">
        <v>321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40">
        <v>0</v>
      </c>
      <c r="O293" s="8">
        <v>8258.14</v>
      </c>
      <c r="P293" s="8"/>
      <c r="Q293" s="8"/>
      <c r="R293" s="8"/>
      <c r="S293" s="8"/>
      <c r="T293" s="8"/>
      <c r="U293" s="8"/>
      <c r="V293" s="8"/>
      <c r="W293" s="14">
        <f t="shared" si="84"/>
        <v>8258.14</v>
      </c>
      <c r="X293" s="10"/>
      <c r="Y293" s="28" t="e">
        <f>IF(AE$2="Y",IF(RIGHT(A293,4)="CITY",AH293,0),AH293)</f>
        <v>#REF!</v>
      </c>
      <c r="Z293" s="13"/>
      <c r="AA293" s="13" t="e">
        <f t="shared" si="82"/>
        <v>#REF!</v>
      </c>
      <c r="AB293" s="12"/>
      <c r="AC293" s="12"/>
      <c r="AE293" s="9" t="e">
        <f t="shared" si="72"/>
        <v>#REF!</v>
      </c>
      <c r="AG293" s="1" t="str">
        <f>B293&amp;C293&amp;D293&amp;E293</f>
        <v>34234210005215</v>
      </c>
      <c r="AH293" s="9" t="e">
        <f>IF(AND(#REF!=2017,AE$4=1),-IFERROR(VLOOKUP(AG293,#REF!,9,0),0),IF(AND(#REF!=2017,AE$4=2),-IFERROR(VLOOKUP(AG293,#REF!,9,0),0),IFERROR(VLOOKUP(AG293,#REF!,12,0),0)))</f>
        <v>#REF!</v>
      </c>
    </row>
    <row r="294" spans="1:34" ht="15" customHeight="1" outlineLevel="2">
      <c r="A294" s="7" t="s">
        <v>100</v>
      </c>
      <c r="B294" s="36" t="s">
        <v>101</v>
      </c>
      <c r="C294" s="7" t="s">
        <v>101</v>
      </c>
      <c r="D294" s="7" t="s">
        <v>13</v>
      </c>
      <c r="E294" s="7" t="s">
        <v>396</v>
      </c>
      <c r="F294" s="7" t="s">
        <v>245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40">
        <v>0</v>
      </c>
      <c r="O294" s="8">
        <v>0</v>
      </c>
      <c r="P294" s="8"/>
      <c r="Q294" s="8"/>
      <c r="R294" s="8"/>
      <c r="S294" s="8"/>
      <c r="T294" s="8"/>
      <c r="U294" s="8"/>
      <c r="V294" s="8"/>
      <c r="W294" s="14">
        <f t="shared" si="84"/>
        <v>0</v>
      </c>
      <c r="X294" s="10"/>
      <c r="Y294" s="28" t="e">
        <f>IF(AE$2="Y",IF(RIGHT(A294,4)="CITY",AH294,0),AH294)</f>
        <v>#REF!</v>
      </c>
      <c r="Z294" s="13"/>
      <c r="AA294" s="13" t="e">
        <f t="shared" si="82"/>
        <v>#REF!</v>
      </c>
      <c r="AB294" s="12"/>
      <c r="AC294" s="12"/>
      <c r="AE294" s="9" t="e">
        <f t="shared" si="72"/>
        <v>#REF!</v>
      </c>
      <c r="AG294" s="1" t="str">
        <f>B294&amp;C294&amp;D294&amp;E294</f>
        <v>34234210005801</v>
      </c>
      <c r="AH294" s="9" t="e">
        <f>IF(AND(#REF!=2017,AE$4=1),-IFERROR(VLOOKUP(AG294,#REF!,9,0),0),IF(AND(#REF!=2017,AE$4=2),-IFERROR(VLOOKUP(AG294,#REF!,9,0),0),IFERROR(VLOOKUP(AG294,#REF!,12,0),0)))</f>
        <v>#REF!</v>
      </c>
    </row>
    <row r="295" spans="1:34" ht="15" customHeight="1" outlineLevel="1">
      <c r="A295" s="42" t="s">
        <v>603</v>
      </c>
      <c r="B295" s="36"/>
      <c r="C295" s="7"/>
      <c r="D295" s="7"/>
      <c r="E295" s="7"/>
      <c r="F295" s="7"/>
      <c r="G295" s="8">
        <f t="shared" ref="G295:O295" si="87">SUBTOTAL(9,G274:G294)</f>
        <v>0</v>
      </c>
      <c r="H295" s="8">
        <f t="shared" si="87"/>
        <v>0</v>
      </c>
      <c r="I295" s="8">
        <f t="shared" si="87"/>
        <v>0</v>
      </c>
      <c r="J295" s="8">
        <f t="shared" si="87"/>
        <v>426729.14</v>
      </c>
      <c r="K295" s="8">
        <f t="shared" si="87"/>
        <v>111158.08000000002</v>
      </c>
      <c r="L295" s="8">
        <f t="shared" si="87"/>
        <v>0</v>
      </c>
      <c r="M295" s="8">
        <f t="shared" si="87"/>
        <v>245632.84000000003</v>
      </c>
      <c r="N295" s="40">
        <f t="shared" si="87"/>
        <v>71488.209999999832</v>
      </c>
      <c r="O295" s="8">
        <f t="shared" si="87"/>
        <v>117958.95000000006</v>
      </c>
      <c r="P295" s="8"/>
      <c r="Q295" s="8"/>
      <c r="R295" s="8"/>
      <c r="S295" s="8"/>
      <c r="T295" s="8"/>
      <c r="U295" s="8"/>
      <c r="V295" s="8"/>
      <c r="W295" s="14">
        <f>SUBTOTAL(9,W274:W294)</f>
        <v>972967.21999999974</v>
      </c>
      <c r="X295" s="10"/>
      <c r="Y295" s="28"/>
      <c r="Z295" s="13"/>
      <c r="AA295" s="13"/>
      <c r="AB295" s="12"/>
      <c r="AC295" s="12"/>
      <c r="AE295" s="9"/>
      <c r="AH295" s="9"/>
    </row>
    <row r="296" spans="1:34" ht="15" customHeight="1" outlineLevel="2">
      <c r="A296" s="7" t="s">
        <v>102</v>
      </c>
      <c r="B296" s="36" t="s">
        <v>103</v>
      </c>
      <c r="C296" s="7" t="s">
        <v>103</v>
      </c>
      <c r="D296" s="7" t="s">
        <v>13</v>
      </c>
      <c r="E296" s="7" t="s">
        <v>366</v>
      </c>
      <c r="F296" s="7" t="s">
        <v>307</v>
      </c>
      <c r="G296" s="8">
        <v>0</v>
      </c>
      <c r="H296" s="8">
        <v>0</v>
      </c>
      <c r="I296" s="8">
        <v>0</v>
      </c>
      <c r="J296" s="8">
        <v>161112.04</v>
      </c>
      <c r="K296" s="8">
        <v>42147.50999999998</v>
      </c>
      <c r="L296" s="8">
        <v>0</v>
      </c>
      <c r="M296" s="8">
        <v>118346.28999999998</v>
      </c>
      <c r="N296" s="40">
        <v>27936.330000000075</v>
      </c>
      <c r="O296" s="8">
        <v>4338.9299999999348</v>
      </c>
      <c r="P296" s="8"/>
      <c r="Q296" s="8"/>
      <c r="R296" s="8"/>
      <c r="S296" s="8"/>
      <c r="T296" s="8"/>
      <c r="U296" s="8"/>
      <c r="V296" s="8"/>
      <c r="W296" s="14">
        <f t="shared" ref="W296:W315" si="88">SUM(G296:V296)</f>
        <v>353881.1</v>
      </c>
      <c r="X296" s="10"/>
      <c r="Y296" s="28" t="e">
        <f t="shared" ref="Y296:Y309" si="89">IF(AE$2="Y",IF(RIGHT(A296,4)="CITY",AH296,0),AH296)</f>
        <v>#REF!</v>
      </c>
      <c r="Z296" s="13"/>
      <c r="AA296" s="13" t="e">
        <f t="shared" si="82"/>
        <v>#REF!</v>
      </c>
      <c r="AB296" s="12">
        <v>1</v>
      </c>
      <c r="AC296" s="12">
        <v>1</v>
      </c>
      <c r="AE296" s="9" t="e">
        <f t="shared" si="72"/>
        <v>#REF!</v>
      </c>
      <c r="AG296" s="1" t="str">
        <f t="shared" ref="AG296:AG309" si="90">B296&amp;C296&amp;D296&amp;E296</f>
        <v>34334310004001</v>
      </c>
      <c r="AH296" s="9" t="e">
        <f>IF(AND(#REF!=2017,AE$4=1),-IFERROR(VLOOKUP(AG296,#REF!,9,0),0),IF(AND(#REF!=2017,AE$4=2),-IFERROR(VLOOKUP(AG296,#REF!,9,0),0),IFERROR(VLOOKUP(AG296,#REF!,12,0),0)))</f>
        <v>#REF!</v>
      </c>
    </row>
    <row r="297" spans="1:34" ht="15" customHeight="1" outlineLevel="2">
      <c r="A297" s="7" t="s">
        <v>102</v>
      </c>
      <c r="B297" s="36" t="s">
        <v>103</v>
      </c>
      <c r="C297" s="7" t="s">
        <v>103</v>
      </c>
      <c r="D297" s="7" t="s">
        <v>13</v>
      </c>
      <c r="E297" s="7" t="s">
        <v>368</v>
      </c>
      <c r="F297" s="7" t="s">
        <v>308</v>
      </c>
      <c r="G297" s="8">
        <v>0</v>
      </c>
      <c r="H297" s="8">
        <v>0</v>
      </c>
      <c r="I297" s="8">
        <v>0</v>
      </c>
      <c r="J297" s="8">
        <v>20609.37</v>
      </c>
      <c r="K297" s="8">
        <v>127.66999999999825</v>
      </c>
      <c r="L297" s="8">
        <v>0</v>
      </c>
      <c r="M297" s="8">
        <v>482.5</v>
      </c>
      <c r="N297" s="40">
        <v>-37.360000000000582</v>
      </c>
      <c r="O297" s="8">
        <v>32.880000000004657</v>
      </c>
      <c r="P297" s="8"/>
      <c r="Q297" s="8"/>
      <c r="R297" s="8"/>
      <c r="S297" s="8"/>
      <c r="T297" s="8"/>
      <c r="U297" s="8"/>
      <c r="V297" s="8"/>
      <c r="W297" s="14">
        <f t="shared" si="88"/>
        <v>21215.06</v>
      </c>
      <c r="X297" s="10"/>
      <c r="Y297" s="28" t="e">
        <f t="shared" si="89"/>
        <v>#REF!</v>
      </c>
      <c r="Z297" s="13"/>
      <c r="AA297" s="13" t="e">
        <f t="shared" si="82"/>
        <v>#REF!</v>
      </c>
      <c r="AB297" s="12">
        <v>1</v>
      </c>
      <c r="AC297" s="12">
        <v>1</v>
      </c>
      <c r="AE297" s="9" t="e">
        <f t="shared" si="72"/>
        <v>#REF!</v>
      </c>
      <c r="AG297" s="1" t="str">
        <f t="shared" si="90"/>
        <v>34334310004006</v>
      </c>
      <c r="AH297" s="9" t="e">
        <f>IF(AND(#REF!=2017,AE$4=1),-IFERROR(VLOOKUP(AG297,#REF!,9,0),0),IF(AND(#REF!=2017,AE$4=2),-IFERROR(VLOOKUP(AG297,#REF!,9,0),0),IFERROR(VLOOKUP(AG297,#REF!,12,0),0)))</f>
        <v>#REF!</v>
      </c>
    </row>
    <row r="298" spans="1:34" ht="15" customHeight="1" outlineLevel="2">
      <c r="A298" s="7" t="s">
        <v>102</v>
      </c>
      <c r="B298" s="36" t="s">
        <v>103</v>
      </c>
      <c r="C298" s="7" t="s">
        <v>103</v>
      </c>
      <c r="D298" s="7" t="s">
        <v>13</v>
      </c>
      <c r="E298" s="7" t="s">
        <v>370</v>
      </c>
      <c r="F298" s="7" t="s">
        <v>309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40">
        <v>0</v>
      </c>
      <c r="O298" s="8">
        <v>7178.65</v>
      </c>
      <c r="P298" s="8"/>
      <c r="Q298" s="8"/>
      <c r="R298" s="8"/>
      <c r="S298" s="8"/>
      <c r="T298" s="8"/>
      <c r="U298" s="8"/>
      <c r="V298" s="8"/>
      <c r="W298" s="14">
        <f t="shared" si="88"/>
        <v>7178.65</v>
      </c>
      <c r="X298" s="10"/>
      <c r="Y298" s="28" t="e">
        <f t="shared" si="89"/>
        <v>#REF!</v>
      </c>
      <c r="Z298" s="13"/>
      <c r="AA298" s="13" t="e">
        <f t="shared" si="82"/>
        <v>#REF!</v>
      </c>
      <c r="AB298" s="12"/>
      <c r="AC298" s="12"/>
      <c r="AE298" s="9" t="e">
        <f t="shared" si="72"/>
        <v>#REF!</v>
      </c>
      <c r="AG298" s="1" t="str">
        <f t="shared" si="90"/>
        <v>34334310004008</v>
      </c>
      <c r="AH298" s="9" t="e">
        <f>IF(AND(#REF!=2017,AE$4=1),-IFERROR(VLOOKUP(AG298,#REF!,9,0),0),IF(AND(#REF!=2017,AE$4=2),-IFERROR(VLOOKUP(AG298,#REF!,9,0),0),IFERROR(VLOOKUP(AG298,#REF!,12,0),0)))</f>
        <v>#REF!</v>
      </c>
    </row>
    <row r="299" spans="1:34" ht="15" customHeight="1" outlineLevel="2">
      <c r="A299" s="7" t="s">
        <v>102</v>
      </c>
      <c r="B299" s="36" t="s">
        <v>103</v>
      </c>
      <c r="C299" s="7" t="s">
        <v>103</v>
      </c>
      <c r="D299" s="7" t="s">
        <v>13</v>
      </c>
      <c r="E299" s="7" t="s">
        <v>372</v>
      </c>
      <c r="F299" s="7" t="s">
        <v>310</v>
      </c>
      <c r="G299" s="8">
        <v>0</v>
      </c>
      <c r="H299" s="8">
        <v>0</v>
      </c>
      <c r="I299" s="8">
        <v>0</v>
      </c>
      <c r="J299" s="8">
        <v>0</v>
      </c>
      <c r="K299" s="8">
        <v>202.32</v>
      </c>
      <c r="L299" s="8">
        <v>0</v>
      </c>
      <c r="M299" s="8">
        <v>0</v>
      </c>
      <c r="N299" s="40">
        <v>142.32999999999998</v>
      </c>
      <c r="O299" s="8">
        <v>315.94999999999993</v>
      </c>
      <c r="P299" s="8"/>
      <c r="Q299" s="8"/>
      <c r="R299" s="8"/>
      <c r="S299" s="8"/>
      <c r="T299" s="8"/>
      <c r="U299" s="8"/>
      <c r="V299" s="8"/>
      <c r="W299" s="14">
        <f t="shared" si="88"/>
        <v>660.59999999999991</v>
      </c>
      <c r="X299" s="10"/>
      <c r="Y299" s="28" t="e">
        <f t="shared" si="89"/>
        <v>#REF!</v>
      </c>
      <c r="Z299" s="13"/>
      <c r="AA299" s="13" t="e">
        <f t="shared" si="82"/>
        <v>#REF!</v>
      </c>
      <c r="AB299" s="12"/>
      <c r="AC299" s="12"/>
      <c r="AE299" s="9" t="e">
        <f t="shared" si="72"/>
        <v>#REF!</v>
      </c>
      <c r="AG299" s="1" t="str">
        <f t="shared" si="90"/>
        <v>34334310004009</v>
      </c>
      <c r="AH299" s="9" t="e">
        <f>IF(AND(#REF!=2017,AE$4=1),-IFERROR(VLOOKUP(AG299,#REF!,9,0),0),IF(AND(#REF!=2017,AE$4=2),-IFERROR(VLOOKUP(AG299,#REF!,9,0),0),IFERROR(VLOOKUP(AG299,#REF!,12,0),0)))</f>
        <v>#REF!</v>
      </c>
    </row>
    <row r="300" spans="1:34" ht="15" customHeight="1" outlineLevel="2">
      <c r="A300" s="7" t="s">
        <v>102</v>
      </c>
      <c r="B300" s="36" t="s">
        <v>103</v>
      </c>
      <c r="C300" s="7" t="s">
        <v>103</v>
      </c>
      <c r="D300" s="7" t="s">
        <v>13</v>
      </c>
      <c r="E300" s="7" t="s">
        <v>16</v>
      </c>
      <c r="F300" s="7" t="s">
        <v>315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40">
        <v>0</v>
      </c>
      <c r="O300" s="8">
        <v>0</v>
      </c>
      <c r="P300" s="8"/>
      <c r="Q300" s="8"/>
      <c r="R300" s="8"/>
      <c r="S300" s="8"/>
      <c r="T300" s="8"/>
      <c r="U300" s="8"/>
      <c r="V300" s="8"/>
      <c r="W300" s="14">
        <f t="shared" si="88"/>
        <v>0</v>
      </c>
      <c r="X300" s="10"/>
      <c r="Y300" s="28" t="e">
        <f t="shared" si="89"/>
        <v>#REF!</v>
      </c>
      <c r="Z300" s="13"/>
      <c r="AA300" s="13" t="e">
        <f t="shared" si="82"/>
        <v>#REF!</v>
      </c>
      <c r="AB300" s="12"/>
      <c r="AC300" s="12"/>
      <c r="AE300" s="9" t="e">
        <f t="shared" si="72"/>
        <v>#REF!</v>
      </c>
      <c r="AG300" s="1" t="str">
        <f t="shared" si="90"/>
        <v>34334310004010</v>
      </c>
      <c r="AH300" s="9" t="e">
        <f>IF(AND(#REF!=2017,AE$4=1),-IFERROR(VLOOKUP(AG300,#REF!,9,0),0),IF(AND(#REF!=2017,AE$4=2),-IFERROR(VLOOKUP(AG300,#REF!,9,0),0),IFERROR(VLOOKUP(AG300,#REF!,12,0),0)))</f>
        <v>#REF!</v>
      </c>
    </row>
    <row r="301" spans="1:34" ht="15" customHeight="1" outlineLevel="2">
      <c r="A301" s="7" t="s">
        <v>102</v>
      </c>
      <c r="B301" s="36" t="s">
        <v>103</v>
      </c>
      <c r="C301" s="7" t="s">
        <v>103</v>
      </c>
      <c r="D301" s="7" t="s">
        <v>13</v>
      </c>
      <c r="E301" s="7" t="s">
        <v>504</v>
      </c>
      <c r="F301" s="7" t="s">
        <v>305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40">
        <v>0</v>
      </c>
      <c r="O301" s="8">
        <v>0</v>
      </c>
      <c r="P301" s="8"/>
      <c r="Q301" s="8"/>
      <c r="R301" s="8"/>
      <c r="S301" s="8"/>
      <c r="T301" s="8"/>
      <c r="U301" s="8"/>
      <c r="V301" s="8"/>
      <c r="W301" s="14">
        <f t="shared" si="88"/>
        <v>0</v>
      </c>
      <c r="X301" s="10"/>
      <c r="Y301" s="28" t="e">
        <f t="shared" si="89"/>
        <v>#REF!</v>
      </c>
      <c r="Z301" s="13"/>
      <c r="AA301" s="13" t="e">
        <f t="shared" si="82"/>
        <v>#REF!</v>
      </c>
      <c r="AB301" s="12">
        <v>1</v>
      </c>
      <c r="AC301" s="12">
        <v>1</v>
      </c>
      <c r="AE301" s="9" t="e">
        <f t="shared" si="72"/>
        <v>#REF!</v>
      </c>
      <c r="AG301" s="1" t="str">
        <f t="shared" si="90"/>
        <v>34334310004014</v>
      </c>
      <c r="AH301" s="9" t="e">
        <f>IF(AND(#REF!=2017,AE$4=1),-IFERROR(VLOOKUP(AG301,#REF!,9,0),0),IF(AND(#REF!=2017,AE$4=2),-IFERROR(VLOOKUP(AG301,#REF!,9,0),0),IFERROR(VLOOKUP(AG301,#REF!,12,0),0)))</f>
        <v>#REF!</v>
      </c>
    </row>
    <row r="302" spans="1:34" ht="15" customHeight="1" outlineLevel="2">
      <c r="A302" s="7" t="s">
        <v>102</v>
      </c>
      <c r="B302" s="36" t="s">
        <v>103</v>
      </c>
      <c r="C302" s="7" t="s">
        <v>103</v>
      </c>
      <c r="D302" s="7" t="s">
        <v>13</v>
      </c>
      <c r="E302" s="7" t="s">
        <v>374</v>
      </c>
      <c r="F302" s="7" t="s">
        <v>361</v>
      </c>
      <c r="G302" s="8">
        <v>0</v>
      </c>
      <c r="H302" s="8">
        <v>0</v>
      </c>
      <c r="I302" s="8">
        <v>0</v>
      </c>
      <c r="J302" s="8">
        <v>0</v>
      </c>
      <c r="K302" s="8">
        <v>2794.96</v>
      </c>
      <c r="L302" s="8">
        <v>0</v>
      </c>
      <c r="M302" s="8">
        <v>0</v>
      </c>
      <c r="N302" s="40">
        <v>2690.4799999999996</v>
      </c>
      <c r="O302" s="8">
        <v>2399.3500000000013</v>
      </c>
      <c r="P302" s="8"/>
      <c r="Q302" s="8"/>
      <c r="R302" s="8"/>
      <c r="S302" s="8"/>
      <c r="T302" s="8"/>
      <c r="U302" s="8"/>
      <c r="V302" s="8"/>
      <c r="W302" s="14">
        <f t="shared" si="88"/>
        <v>7884.7900000000009</v>
      </c>
      <c r="X302" s="10"/>
      <c r="Y302" s="28" t="e">
        <f t="shared" si="89"/>
        <v>#REF!</v>
      </c>
      <c r="Z302" s="13"/>
      <c r="AA302" s="13" t="e">
        <f t="shared" si="82"/>
        <v>#REF!</v>
      </c>
      <c r="AB302" s="12">
        <v>1</v>
      </c>
      <c r="AC302" s="12">
        <v>1</v>
      </c>
      <c r="AE302" s="9" t="e">
        <f t="shared" si="72"/>
        <v>#REF!</v>
      </c>
      <c r="AG302" s="1" t="str">
        <f t="shared" si="90"/>
        <v>34334310004030</v>
      </c>
      <c r="AH302" s="9" t="e">
        <f>IF(AND(#REF!=2017,AE$4=1),-IFERROR(VLOOKUP(AG302,#REF!,9,0),0),IF(AND(#REF!=2017,AE$4=2),-IFERROR(VLOOKUP(AG302,#REF!,9,0),0),IFERROR(VLOOKUP(AG302,#REF!,12,0),0)))</f>
        <v>#REF!</v>
      </c>
    </row>
    <row r="303" spans="1:34" ht="15" customHeight="1" outlineLevel="2">
      <c r="A303" s="7" t="s">
        <v>102</v>
      </c>
      <c r="B303" s="36" t="s">
        <v>103</v>
      </c>
      <c r="C303" s="7" t="s">
        <v>103</v>
      </c>
      <c r="D303" s="7" t="s">
        <v>13</v>
      </c>
      <c r="E303" s="7" t="s">
        <v>389</v>
      </c>
      <c r="F303" s="7" t="s">
        <v>360</v>
      </c>
      <c r="G303" s="8">
        <v>0</v>
      </c>
      <c r="H303" s="8">
        <v>0</v>
      </c>
      <c r="I303" s="8">
        <v>0</v>
      </c>
      <c r="J303" s="8">
        <v>0</v>
      </c>
      <c r="K303" s="8">
        <v>38.590000000000003</v>
      </c>
      <c r="L303" s="8">
        <v>0</v>
      </c>
      <c r="M303" s="8">
        <v>0</v>
      </c>
      <c r="N303" s="40">
        <v>12.850000000000001</v>
      </c>
      <c r="O303" s="8">
        <v>778.59</v>
      </c>
      <c r="P303" s="8"/>
      <c r="Q303" s="8"/>
      <c r="R303" s="8"/>
      <c r="S303" s="8"/>
      <c r="T303" s="8"/>
      <c r="U303" s="8"/>
      <c r="V303" s="8"/>
      <c r="W303" s="14">
        <f t="shared" si="88"/>
        <v>830.03000000000009</v>
      </c>
      <c r="X303" s="10"/>
      <c r="Y303" s="28" t="e">
        <f t="shared" si="89"/>
        <v>#REF!</v>
      </c>
      <c r="Z303" s="13"/>
      <c r="AA303" s="13" t="e">
        <f t="shared" si="82"/>
        <v>#REF!</v>
      </c>
      <c r="AB303" s="12">
        <v>1</v>
      </c>
      <c r="AC303" s="12">
        <v>1</v>
      </c>
      <c r="AE303" s="9" t="e">
        <f t="shared" si="72"/>
        <v>#REF!</v>
      </c>
      <c r="AG303" s="1" t="str">
        <f t="shared" si="90"/>
        <v>34334310004033</v>
      </c>
      <c r="AH303" s="9" t="e">
        <f>IF(AND(#REF!=2017,AE$4=1),-IFERROR(VLOOKUP(AG303,#REF!,9,0),0),IF(AND(#REF!=2017,AE$4=2),-IFERROR(VLOOKUP(AG303,#REF!,9,0),0),IFERROR(VLOOKUP(AG303,#REF!,12,0),0)))</f>
        <v>#REF!</v>
      </c>
    </row>
    <row r="304" spans="1:34" ht="15" customHeight="1" outlineLevel="2">
      <c r="A304" s="7" t="s">
        <v>102</v>
      </c>
      <c r="B304" s="36" t="s">
        <v>103</v>
      </c>
      <c r="C304" s="7" t="s">
        <v>103</v>
      </c>
      <c r="D304" s="7" t="s">
        <v>13</v>
      </c>
      <c r="E304" s="7" t="s">
        <v>393</v>
      </c>
      <c r="F304" s="7" t="s">
        <v>25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40">
        <v>0</v>
      </c>
      <c r="O304" s="8">
        <v>0</v>
      </c>
      <c r="P304" s="8"/>
      <c r="Q304" s="8"/>
      <c r="R304" s="8"/>
      <c r="S304" s="8"/>
      <c r="T304" s="8"/>
      <c r="U304" s="8"/>
      <c r="V304" s="8"/>
      <c r="W304" s="14">
        <f t="shared" si="88"/>
        <v>0</v>
      </c>
      <c r="X304" s="10"/>
      <c r="Y304" s="28" t="e">
        <f t="shared" si="89"/>
        <v>#REF!</v>
      </c>
      <c r="Z304" s="13"/>
      <c r="AA304" s="13" t="e">
        <f t="shared" si="82"/>
        <v>#REF!</v>
      </c>
      <c r="AB304" s="12"/>
      <c r="AC304" s="12"/>
      <c r="AE304" s="9" t="e">
        <f t="shared" si="72"/>
        <v>#REF!</v>
      </c>
      <c r="AG304" s="1" t="str">
        <f t="shared" si="90"/>
        <v>34334310004052</v>
      </c>
      <c r="AH304" s="9" t="e">
        <f>IF(AND(#REF!=2017,AE$4=1),-IFERROR(VLOOKUP(AG304,#REF!,9,0),0),IF(AND(#REF!=2017,AE$4=2),-IFERROR(VLOOKUP(AG304,#REF!,9,0),0),IFERROR(VLOOKUP(AG304,#REF!,12,0),0)))</f>
        <v>#REF!</v>
      </c>
    </row>
    <row r="305" spans="1:34" ht="15" customHeight="1" outlineLevel="2">
      <c r="A305" s="7" t="s">
        <v>102</v>
      </c>
      <c r="B305" s="36" t="s">
        <v>103</v>
      </c>
      <c r="C305" s="20" t="s">
        <v>103</v>
      </c>
      <c r="D305" s="7" t="s">
        <v>13</v>
      </c>
      <c r="E305" s="7" t="s">
        <v>397</v>
      </c>
      <c r="F305" s="7" t="s">
        <v>35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40">
        <v>0</v>
      </c>
      <c r="O305" s="8">
        <v>0</v>
      </c>
      <c r="P305" s="8"/>
      <c r="Q305" s="8"/>
      <c r="R305" s="8"/>
      <c r="S305" s="8"/>
      <c r="T305" s="8"/>
      <c r="U305" s="8"/>
      <c r="V305" s="8"/>
      <c r="W305" s="14">
        <f t="shared" si="88"/>
        <v>0</v>
      </c>
      <c r="X305" s="10"/>
      <c r="Y305" s="28" t="e">
        <f t="shared" si="89"/>
        <v>#REF!</v>
      </c>
      <c r="Z305" s="13"/>
      <c r="AA305" s="13" t="e">
        <f t="shared" si="82"/>
        <v>#REF!</v>
      </c>
      <c r="AB305" s="12">
        <v>1</v>
      </c>
      <c r="AC305" s="12">
        <v>1</v>
      </c>
      <c r="AE305" s="9" t="e">
        <f t="shared" si="72"/>
        <v>#REF!</v>
      </c>
      <c r="AG305" s="1" t="str">
        <f t="shared" si="90"/>
        <v>34334310004056</v>
      </c>
      <c r="AH305" s="9" t="e">
        <f>IF(AND(#REF!=2017,AE$4=1),-IFERROR(VLOOKUP(AG305,#REF!,9,0),0),IF(AND(#REF!=2017,AE$4=2),-IFERROR(VLOOKUP(AG305,#REF!,9,0),0),IFERROR(VLOOKUP(AG305,#REF!,12,0),0)))</f>
        <v>#REF!</v>
      </c>
    </row>
    <row r="306" spans="1:34" ht="15" customHeight="1" outlineLevel="2">
      <c r="A306" s="7" t="s">
        <v>102</v>
      </c>
      <c r="B306" s="36" t="s">
        <v>103</v>
      </c>
      <c r="C306" s="7">
        <v>343</v>
      </c>
      <c r="D306" s="7" t="s">
        <v>13</v>
      </c>
      <c r="E306" s="7" t="s">
        <v>376</v>
      </c>
      <c r="F306" s="7" t="s">
        <v>247</v>
      </c>
      <c r="G306" s="8">
        <v>0</v>
      </c>
      <c r="H306" s="8">
        <v>0</v>
      </c>
      <c r="I306" s="8">
        <v>0</v>
      </c>
      <c r="J306" s="8">
        <v>2678</v>
      </c>
      <c r="K306" s="8">
        <v>0</v>
      </c>
      <c r="L306" s="8">
        <v>0</v>
      </c>
      <c r="M306" s="8">
        <v>0</v>
      </c>
      <c r="N306" s="40">
        <v>25761</v>
      </c>
      <c r="O306" s="8">
        <v>0</v>
      </c>
      <c r="P306" s="8"/>
      <c r="Q306" s="8"/>
      <c r="R306" s="8"/>
      <c r="S306" s="8"/>
      <c r="T306" s="8"/>
      <c r="U306" s="8"/>
      <c r="V306" s="8"/>
      <c r="W306" s="14">
        <f t="shared" si="88"/>
        <v>28439</v>
      </c>
      <c r="X306" s="10"/>
      <c r="Y306" s="28" t="e">
        <f t="shared" si="89"/>
        <v>#REF!</v>
      </c>
      <c r="Z306" s="13"/>
      <c r="AA306" s="13" t="e">
        <f t="shared" si="82"/>
        <v>#REF!</v>
      </c>
      <c r="AB306" s="12">
        <v>1</v>
      </c>
      <c r="AC306" s="12">
        <v>1</v>
      </c>
      <c r="AE306" s="9" t="e">
        <f t="shared" si="72"/>
        <v>#REF!</v>
      </c>
      <c r="AG306" s="1" t="str">
        <f t="shared" si="90"/>
        <v>34334310004060</v>
      </c>
      <c r="AH306" s="9" t="e">
        <f>IF(AND(#REF!=2017,AE$4=1),-IFERROR(VLOOKUP(AG306,#REF!,9,0),0),IF(AND(#REF!=2017,AE$4=2),-IFERROR(VLOOKUP(AG306,#REF!,9,0),0),IFERROR(VLOOKUP(AG306,#REF!,12,0),0)))</f>
        <v>#REF!</v>
      </c>
    </row>
    <row r="307" spans="1:34" ht="15" customHeight="1" outlineLevel="2">
      <c r="A307" s="7" t="s">
        <v>102</v>
      </c>
      <c r="B307" s="36" t="s">
        <v>103</v>
      </c>
      <c r="C307" s="7">
        <v>343</v>
      </c>
      <c r="D307" s="7" t="s">
        <v>13</v>
      </c>
      <c r="E307" s="7" t="s">
        <v>378</v>
      </c>
      <c r="F307" s="7" t="s">
        <v>312</v>
      </c>
      <c r="G307" s="8">
        <v>0</v>
      </c>
      <c r="H307" s="8">
        <v>0</v>
      </c>
      <c r="I307" s="8">
        <v>0</v>
      </c>
      <c r="J307" s="8">
        <v>21976</v>
      </c>
      <c r="K307" s="8">
        <v>0</v>
      </c>
      <c r="L307" s="8">
        <v>0</v>
      </c>
      <c r="M307" s="8">
        <v>0</v>
      </c>
      <c r="N307" s="40">
        <v>21130</v>
      </c>
      <c r="O307" s="8">
        <v>0</v>
      </c>
      <c r="P307" s="8"/>
      <c r="Q307" s="8"/>
      <c r="R307" s="8"/>
      <c r="S307" s="8"/>
      <c r="T307" s="8"/>
      <c r="U307" s="8"/>
      <c r="V307" s="8"/>
      <c r="W307" s="14">
        <f t="shared" si="88"/>
        <v>43106</v>
      </c>
      <c r="X307" s="10"/>
      <c r="Y307" s="28" t="e">
        <f t="shared" si="89"/>
        <v>#REF!</v>
      </c>
      <c r="Z307" s="13"/>
      <c r="AA307" s="13" t="e">
        <f t="shared" si="82"/>
        <v>#REF!</v>
      </c>
      <c r="AB307" s="12">
        <v>1</v>
      </c>
      <c r="AC307" s="12">
        <v>1</v>
      </c>
      <c r="AE307" s="9" t="e">
        <f t="shared" si="72"/>
        <v>#REF!</v>
      </c>
      <c r="AG307" s="1" t="str">
        <f t="shared" si="90"/>
        <v>34334310004069</v>
      </c>
      <c r="AH307" s="9" t="e">
        <f>IF(AND(#REF!=2017,AE$4=1),-IFERROR(VLOOKUP(AG307,#REF!,9,0),0),IF(AND(#REF!=2017,AE$4=2),-IFERROR(VLOOKUP(AG307,#REF!,9,0),0),IFERROR(VLOOKUP(AG307,#REF!,12,0),0)))</f>
        <v>#REF!</v>
      </c>
    </row>
    <row r="308" spans="1:34" ht="15" customHeight="1" outlineLevel="2">
      <c r="A308" s="7" t="s">
        <v>102</v>
      </c>
      <c r="B308" s="36" t="s">
        <v>103</v>
      </c>
      <c r="C308" s="7" t="s">
        <v>103</v>
      </c>
      <c r="D308" s="7" t="s">
        <v>13</v>
      </c>
      <c r="E308" s="7" t="s">
        <v>494</v>
      </c>
      <c r="F308" s="7" t="s">
        <v>363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40">
        <v>0</v>
      </c>
      <c r="O308" s="8">
        <v>0</v>
      </c>
      <c r="P308" s="8"/>
      <c r="Q308" s="8"/>
      <c r="R308" s="8"/>
      <c r="S308" s="8"/>
      <c r="T308" s="8"/>
      <c r="U308" s="8"/>
      <c r="V308" s="8"/>
      <c r="W308" s="14">
        <f t="shared" si="88"/>
        <v>0</v>
      </c>
      <c r="X308" s="10"/>
      <c r="Y308" s="28" t="e">
        <f t="shared" si="89"/>
        <v>#REF!</v>
      </c>
      <c r="Z308" s="13"/>
      <c r="AA308" s="13" t="e">
        <f t="shared" si="82"/>
        <v>#REF!</v>
      </c>
      <c r="AB308" s="12"/>
      <c r="AC308" s="12"/>
      <c r="AE308" s="9" t="e">
        <f t="shared" ref="AE308:AE380" si="91">AA308-W308</f>
        <v>#REF!</v>
      </c>
      <c r="AG308" s="1" t="str">
        <f t="shared" si="90"/>
        <v>34334310004075</v>
      </c>
      <c r="AH308" s="9" t="e">
        <f>IF(AND(#REF!=2017,AE$4=1),-IFERROR(VLOOKUP(AG308,#REF!,9,0),0),IF(AND(#REF!=2017,AE$4=2),-IFERROR(VLOOKUP(AG308,#REF!,9,0),0),IFERROR(VLOOKUP(AG308,#REF!,12,0),0)))</f>
        <v>#REF!</v>
      </c>
    </row>
    <row r="309" spans="1:34" ht="15" customHeight="1" outlineLevel="2">
      <c r="A309" s="7" t="s">
        <v>102</v>
      </c>
      <c r="B309" s="36" t="s">
        <v>103</v>
      </c>
      <c r="C309" s="7">
        <v>343</v>
      </c>
      <c r="D309" s="7" t="s">
        <v>13</v>
      </c>
      <c r="E309" s="7" t="s">
        <v>489</v>
      </c>
      <c r="F309" s="7" t="s">
        <v>364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40">
        <v>0</v>
      </c>
      <c r="O309" s="8">
        <v>0</v>
      </c>
      <c r="P309" s="8"/>
      <c r="Q309" s="8"/>
      <c r="R309" s="8"/>
      <c r="S309" s="8"/>
      <c r="T309" s="8"/>
      <c r="U309" s="8"/>
      <c r="V309" s="8"/>
      <c r="W309" s="14">
        <f t="shared" si="88"/>
        <v>0</v>
      </c>
      <c r="X309" s="10"/>
      <c r="Y309" s="28" t="e">
        <f t="shared" si="89"/>
        <v>#REF!</v>
      </c>
      <c r="Z309" s="13"/>
      <c r="AA309" s="13" t="e">
        <f t="shared" ref="AA309:AA330" si="92">Y309+Z309</f>
        <v>#REF!</v>
      </c>
      <c r="AB309" s="12"/>
      <c r="AC309" s="12"/>
      <c r="AE309" s="9" t="e">
        <f t="shared" si="91"/>
        <v>#REF!</v>
      </c>
      <c r="AG309" s="1" t="str">
        <f t="shared" si="90"/>
        <v>34334310004076</v>
      </c>
      <c r="AH309" s="9" t="e">
        <f>IF(AND(#REF!=2017,AE$4=1),-IFERROR(VLOOKUP(AG309,#REF!,9,0),0),IF(AND(#REF!=2017,AE$4=2),-IFERROR(VLOOKUP(AG309,#REF!,9,0),0),IFERROR(VLOOKUP(AG309,#REF!,12,0),0)))</f>
        <v>#REF!</v>
      </c>
    </row>
    <row r="310" spans="1:34" ht="15" customHeight="1" outlineLevel="2">
      <c r="A310" s="7" t="s">
        <v>102</v>
      </c>
      <c r="B310" s="36" t="s">
        <v>103</v>
      </c>
      <c r="C310" s="7">
        <v>343</v>
      </c>
      <c r="D310" s="7" t="s">
        <v>13</v>
      </c>
      <c r="E310" s="35" t="s">
        <v>485</v>
      </c>
      <c r="F310" s="7" t="s">
        <v>534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40">
        <v>0</v>
      </c>
      <c r="O310" s="8">
        <v>0</v>
      </c>
      <c r="P310" s="8"/>
      <c r="Q310" s="8"/>
      <c r="R310" s="8"/>
      <c r="S310" s="8"/>
      <c r="T310" s="8"/>
      <c r="U310" s="8"/>
      <c r="V310" s="8"/>
      <c r="W310" s="14">
        <f t="shared" si="88"/>
        <v>0</v>
      </c>
      <c r="X310" s="10"/>
      <c r="Y310" s="28"/>
      <c r="Z310" s="13"/>
      <c r="AA310" s="13"/>
      <c r="AB310" s="12"/>
      <c r="AC310" s="12"/>
      <c r="AE310" s="9"/>
      <c r="AH310" s="9"/>
    </row>
    <row r="311" spans="1:34" ht="15" customHeight="1" outlineLevel="2">
      <c r="A311" s="7" t="s">
        <v>102</v>
      </c>
      <c r="B311" s="36" t="s">
        <v>103</v>
      </c>
      <c r="C311" s="7" t="s">
        <v>103</v>
      </c>
      <c r="D311" s="7" t="s">
        <v>13</v>
      </c>
      <c r="E311" s="7" t="s">
        <v>380</v>
      </c>
      <c r="F311" s="7" t="s">
        <v>17</v>
      </c>
      <c r="G311" s="8">
        <v>0</v>
      </c>
      <c r="H311" s="8">
        <v>0</v>
      </c>
      <c r="I311" s="8">
        <v>0</v>
      </c>
      <c r="J311" s="8">
        <v>20.73</v>
      </c>
      <c r="K311" s="8">
        <v>0</v>
      </c>
      <c r="L311" s="8">
        <v>0</v>
      </c>
      <c r="M311" s="8">
        <v>454.88</v>
      </c>
      <c r="N311" s="40">
        <v>0</v>
      </c>
      <c r="O311" s="8">
        <v>532.61</v>
      </c>
      <c r="P311" s="8"/>
      <c r="Q311" s="8"/>
      <c r="R311" s="8"/>
      <c r="S311" s="8"/>
      <c r="T311" s="8"/>
      <c r="U311" s="8"/>
      <c r="V311" s="8"/>
      <c r="W311" s="14">
        <f t="shared" si="88"/>
        <v>1008.22</v>
      </c>
      <c r="X311" s="10"/>
      <c r="Y311" s="28" t="e">
        <f t="shared" ref="Y311:Y319" si="93">IF(AE$2="Y",IF(RIGHT(A311,4)="CITY",AH311,0),AH311)</f>
        <v>#REF!</v>
      </c>
      <c r="Z311" s="13"/>
      <c r="AA311" s="13" t="e">
        <f t="shared" si="92"/>
        <v>#REF!</v>
      </c>
      <c r="AB311" s="12">
        <v>1</v>
      </c>
      <c r="AC311" s="12">
        <v>1</v>
      </c>
      <c r="AE311" s="9" t="e">
        <f t="shared" si="91"/>
        <v>#REF!</v>
      </c>
      <c r="AG311" s="1" t="str">
        <f t="shared" ref="AG311:AG319" si="94">B311&amp;C311&amp;D311&amp;E311</f>
        <v>34334310004801</v>
      </c>
      <c r="AH311" s="9" t="e">
        <f>IF(AND(#REF!=2017,AE$4=1),-IFERROR(VLOOKUP(AG311,#REF!,9,0),0),IF(AND(#REF!=2017,AE$4=2),-IFERROR(VLOOKUP(AG311,#REF!,9,0),0),IFERROR(VLOOKUP(AG311,#REF!,12,0),0)))</f>
        <v>#REF!</v>
      </c>
    </row>
    <row r="312" spans="1:34" ht="15" customHeight="1" outlineLevel="2">
      <c r="A312" s="7" t="s">
        <v>102</v>
      </c>
      <c r="B312" s="36" t="s">
        <v>103</v>
      </c>
      <c r="C312" s="7" t="s">
        <v>103</v>
      </c>
      <c r="D312" s="7" t="s">
        <v>13</v>
      </c>
      <c r="E312" s="7" t="s">
        <v>381</v>
      </c>
      <c r="F312" s="7" t="s">
        <v>311</v>
      </c>
      <c r="G312" s="8">
        <v>0</v>
      </c>
      <c r="H312" s="8">
        <v>0</v>
      </c>
      <c r="I312" s="8">
        <v>0</v>
      </c>
      <c r="J312" s="8">
        <v>0</v>
      </c>
      <c r="K312" s="8">
        <v>1672.46</v>
      </c>
      <c r="L312" s="8">
        <v>0</v>
      </c>
      <c r="M312" s="8">
        <v>0</v>
      </c>
      <c r="N312" s="40">
        <v>0</v>
      </c>
      <c r="O312" s="8">
        <v>1672.46</v>
      </c>
      <c r="P312" s="8"/>
      <c r="Q312" s="8"/>
      <c r="R312" s="8"/>
      <c r="S312" s="8"/>
      <c r="T312" s="8"/>
      <c r="U312" s="8"/>
      <c r="V312" s="8"/>
      <c r="W312" s="14">
        <f t="shared" si="88"/>
        <v>3344.92</v>
      </c>
      <c r="X312" s="10"/>
      <c r="Y312" s="28" t="e">
        <f t="shared" si="93"/>
        <v>#REF!</v>
      </c>
      <c r="Z312" s="13"/>
      <c r="AA312" s="13" t="e">
        <f t="shared" si="92"/>
        <v>#REF!</v>
      </c>
      <c r="AB312" s="12">
        <v>1</v>
      </c>
      <c r="AC312" s="12">
        <v>1</v>
      </c>
      <c r="AE312" s="9" t="e">
        <f t="shared" si="91"/>
        <v>#REF!</v>
      </c>
      <c r="AG312" s="1" t="str">
        <f t="shared" si="94"/>
        <v>34334310005050</v>
      </c>
      <c r="AH312" s="9" t="e">
        <f>IF(AND(#REF!=2017,AE$4=1),-IFERROR(VLOOKUP(AG312,#REF!,9,0),0),IF(AND(#REF!=2017,AE$4=2),-IFERROR(VLOOKUP(AG312,#REF!,9,0),0),IFERROR(VLOOKUP(AG312,#REF!,12,0),0)))</f>
        <v>#REF!</v>
      </c>
    </row>
    <row r="313" spans="1:34" ht="15" customHeight="1" outlineLevel="2">
      <c r="A313" s="7" t="s">
        <v>102</v>
      </c>
      <c r="B313" s="36" t="s">
        <v>103</v>
      </c>
      <c r="C313" s="7" t="s">
        <v>103</v>
      </c>
      <c r="D313" s="7" t="s">
        <v>13</v>
      </c>
      <c r="E313" s="7" t="s">
        <v>396</v>
      </c>
      <c r="F313" s="7" t="s">
        <v>245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40">
        <v>0</v>
      </c>
      <c r="O313" s="8">
        <v>0</v>
      </c>
      <c r="P313" s="8"/>
      <c r="Q313" s="8"/>
      <c r="R313" s="8"/>
      <c r="S313" s="8"/>
      <c r="T313" s="8"/>
      <c r="U313" s="8"/>
      <c r="V313" s="8"/>
      <c r="W313" s="14">
        <f t="shared" si="88"/>
        <v>0</v>
      </c>
      <c r="X313" s="10"/>
      <c r="Y313" s="28" t="e">
        <f t="shared" si="93"/>
        <v>#REF!</v>
      </c>
      <c r="Z313" s="13"/>
      <c r="AA313" s="13" t="e">
        <f t="shared" si="92"/>
        <v>#REF!</v>
      </c>
      <c r="AB313" s="12">
        <v>1</v>
      </c>
      <c r="AC313" s="12">
        <v>1</v>
      </c>
      <c r="AE313" s="9" t="e">
        <f t="shared" si="91"/>
        <v>#REF!</v>
      </c>
      <c r="AG313" s="1" t="str">
        <f t="shared" si="94"/>
        <v>34334310005801</v>
      </c>
      <c r="AH313" s="9" t="e">
        <f>IF(AND(#REF!=2017,AE$4=1),-IFERROR(VLOOKUP(AG313,#REF!,9,0),0),IF(AND(#REF!=2017,AE$4=2),-IFERROR(VLOOKUP(AG313,#REF!,9,0),0),IFERROR(VLOOKUP(AG313,#REF!,12,0),0)))</f>
        <v>#REF!</v>
      </c>
    </row>
    <row r="314" spans="1:34" ht="15" customHeight="1" outlineLevel="2">
      <c r="A314" s="7" t="s">
        <v>102</v>
      </c>
      <c r="B314" s="36" t="s">
        <v>103</v>
      </c>
      <c r="C314" s="7" t="s">
        <v>103</v>
      </c>
      <c r="D314" s="7" t="s">
        <v>13</v>
      </c>
      <c r="E314" s="7" t="s">
        <v>506</v>
      </c>
      <c r="F314" s="7" t="s">
        <v>358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40">
        <v>0</v>
      </c>
      <c r="O314" s="8">
        <v>0</v>
      </c>
      <c r="P314" s="8"/>
      <c r="Q314" s="8"/>
      <c r="R314" s="8"/>
      <c r="S314" s="8"/>
      <c r="T314" s="8"/>
      <c r="U314" s="8"/>
      <c r="V314" s="8"/>
      <c r="W314" s="14">
        <f t="shared" si="88"/>
        <v>0</v>
      </c>
      <c r="X314" s="10"/>
      <c r="Y314" s="28" t="e">
        <f t="shared" si="93"/>
        <v>#REF!</v>
      </c>
      <c r="Z314" s="13"/>
      <c r="AA314" s="13" t="e">
        <f t="shared" si="92"/>
        <v>#REF!</v>
      </c>
      <c r="AB314" s="12"/>
      <c r="AC314" s="12"/>
      <c r="AE314" s="9" t="e">
        <f t="shared" si="91"/>
        <v>#REF!</v>
      </c>
      <c r="AG314" s="1" t="str">
        <f t="shared" si="94"/>
        <v>34334310005802</v>
      </c>
      <c r="AH314" s="9" t="e">
        <f>IF(AND(#REF!=2017,AE$4=1),-IFERROR(VLOOKUP(AG314,#REF!,9,0),0),IF(AND(#REF!=2017,AE$4=2),-IFERROR(VLOOKUP(AG314,#REF!,9,0),0),IFERROR(VLOOKUP(AG314,#REF!,12,0),0)))</f>
        <v>#REF!</v>
      </c>
    </row>
    <row r="315" spans="1:34" ht="15" customHeight="1" outlineLevel="2">
      <c r="A315" s="7" t="s">
        <v>102</v>
      </c>
      <c r="B315" s="36" t="s">
        <v>103</v>
      </c>
      <c r="C315" s="7" t="s">
        <v>103</v>
      </c>
      <c r="D315" s="7" t="s">
        <v>13</v>
      </c>
      <c r="E315" s="7" t="s">
        <v>507</v>
      </c>
      <c r="F315" s="7" t="s">
        <v>362</v>
      </c>
      <c r="G315" s="8">
        <v>0</v>
      </c>
      <c r="H315" s="8">
        <v>0</v>
      </c>
      <c r="I315" s="8">
        <v>0</v>
      </c>
      <c r="J315" s="8">
        <v>-4981</v>
      </c>
      <c r="K315" s="8">
        <v>0</v>
      </c>
      <c r="L315" s="8">
        <v>0</v>
      </c>
      <c r="M315" s="8">
        <v>-4981</v>
      </c>
      <c r="N315" s="40">
        <v>0</v>
      </c>
      <c r="O315" s="8">
        <v>0</v>
      </c>
      <c r="P315" s="8"/>
      <c r="Q315" s="8"/>
      <c r="R315" s="8"/>
      <c r="S315" s="8"/>
      <c r="T315" s="8"/>
      <c r="U315" s="8"/>
      <c r="V315" s="8"/>
      <c r="W315" s="14">
        <f t="shared" si="88"/>
        <v>-9962</v>
      </c>
      <c r="X315" s="10"/>
      <c r="Y315" s="28" t="e">
        <f t="shared" si="93"/>
        <v>#REF!</v>
      </c>
      <c r="Z315" s="13"/>
      <c r="AA315" s="13" t="e">
        <f t="shared" si="92"/>
        <v>#REF!</v>
      </c>
      <c r="AB315" s="12"/>
      <c r="AC315" s="12"/>
      <c r="AE315" s="9" t="e">
        <f t="shared" si="91"/>
        <v>#REF!</v>
      </c>
      <c r="AG315" s="1" t="str">
        <f t="shared" si="94"/>
        <v>34334310007003</v>
      </c>
      <c r="AH315" s="9" t="e">
        <f>IF(AND(#REF!=2017,AE$4=1),-IFERROR(VLOOKUP(AG315,#REF!,9,0),0),IF(AND(#REF!=2017,AE$4=2),-IFERROR(VLOOKUP(AG315,#REF!,9,0),0),IFERROR(VLOOKUP(AG315,#REF!,12,0),0)))</f>
        <v>#REF!</v>
      </c>
    </row>
    <row r="316" spans="1:34" ht="15" customHeight="1" outlineLevel="1">
      <c r="A316" s="42" t="s">
        <v>604</v>
      </c>
      <c r="B316" s="36"/>
      <c r="C316" s="7"/>
      <c r="D316" s="7"/>
      <c r="E316" s="7"/>
      <c r="F316" s="7"/>
      <c r="G316" s="8">
        <f t="shared" ref="G316:O316" si="95">SUBTOTAL(9,G296:G315)</f>
        <v>0</v>
      </c>
      <c r="H316" s="8">
        <f t="shared" si="95"/>
        <v>0</v>
      </c>
      <c r="I316" s="8">
        <f t="shared" si="95"/>
        <v>0</v>
      </c>
      <c r="J316" s="8">
        <f t="shared" si="95"/>
        <v>201415.14</v>
      </c>
      <c r="K316" s="8">
        <f t="shared" si="95"/>
        <v>46983.509999999973</v>
      </c>
      <c r="L316" s="8">
        <f t="shared" si="95"/>
        <v>0</v>
      </c>
      <c r="M316" s="8">
        <f t="shared" si="95"/>
        <v>114302.66999999998</v>
      </c>
      <c r="N316" s="40">
        <f t="shared" si="95"/>
        <v>77635.630000000077</v>
      </c>
      <c r="O316" s="8">
        <f t="shared" si="95"/>
        <v>17249.41999999994</v>
      </c>
      <c r="P316" s="8"/>
      <c r="Q316" s="8"/>
      <c r="R316" s="8"/>
      <c r="S316" s="8"/>
      <c r="T316" s="8"/>
      <c r="U316" s="8"/>
      <c r="V316" s="8"/>
      <c r="W316" s="14">
        <f>SUBTOTAL(9,W296:W315)</f>
        <v>457586.36999999994</v>
      </c>
      <c r="X316" s="10"/>
      <c r="Y316" s="28"/>
      <c r="Z316" s="13"/>
      <c r="AA316" s="13"/>
      <c r="AB316" s="12"/>
      <c r="AC316" s="12"/>
      <c r="AE316" s="9"/>
      <c r="AH316" s="9"/>
    </row>
    <row r="317" spans="1:34" ht="15" customHeight="1" outlineLevel="2">
      <c r="A317" s="7" t="s">
        <v>104</v>
      </c>
      <c r="B317" s="36" t="s">
        <v>105</v>
      </c>
      <c r="C317" s="7" t="s">
        <v>105</v>
      </c>
      <c r="D317" s="7" t="s">
        <v>13</v>
      </c>
      <c r="E317" s="7" t="s">
        <v>366</v>
      </c>
      <c r="F317" s="7" t="s">
        <v>307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40">
        <v>0</v>
      </c>
      <c r="O317" s="8">
        <v>0</v>
      </c>
      <c r="P317" s="8"/>
      <c r="Q317" s="8"/>
      <c r="R317" s="8"/>
      <c r="S317" s="8"/>
      <c r="T317" s="8"/>
      <c r="U317" s="8"/>
      <c r="V317" s="8"/>
      <c r="W317" s="14">
        <f>SUM(G317:V317)</f>
        <v>0</v>
      </c>
      <c r="X317" s="10"/>
      <c r="Y317" s="28" t="e">
        <f t="shared" si="93"/>
        <v>#REF!</v>
      </c>
      <c r="Z317" s="13"/>
      <c r="AA317" s="13" t="e">
        <f t="shared" si="92"/>
        <v>#REF!</v>
      </c>
      <c r="AB317" s="12"/>
      <c r="AC317" s="12"/>
      <c r="AE317" s="9" t="e">
        <f t="shared" si="91"/>
        <v>#REF!</v>
      </c>
      <c r="AG317" s="1" t="str">
        <f t="shared" si="94"/>
        <v>34434410004001</v>
      </c>
      <c r="AH317" s="9" t="e">
        <f>IF(AND(#REF!=2017,AE$4=1),-IFERROR(VLOOKUP(AG317,#REF!,9,0),0),IF(AND(#REF!=2017,AE$4=2),-IFERROR(VLOOKUP(AG317,#REF!,9,0),0),IFERROR(VLOOKUP(AG317,#REF!,12,0),0)))</f>
        <v>#REF!</v>
      </c>
    </row>
    <row r="318" spans="1:34" ht="15" customHeight="1" outlineLevel="2">
      <c r="A318" s="7" t="s">
        <v>104</v>
      </c>
      <c r="B318" s="36" t="s">
        <v>105</v>
      </c>
      <c r="C318" s="7" t="s">
        <v>105</v>
      </c>
      <c r="D318" s="7" t="s">
        <v>13</v>
      </c>
      <c r="E318" s="7" t="s">
        <v>380</v>
      </c>
      <c r="F318" s="7" t="s">
        <v>17</v>
      </c>
      <c r="G318" s="8">
        <v>0</v>
      </c>
      <c r="H318" s="8">
        <v>0</v>
      </c>
      <c r="I318" s="8">
        <v>0</v>
      </c>
      <c r="J318" s="8">
        <v>2.1800000000000002</v>
      </c>
      <c r="K318" s="8">
        <v>0</v>
      </c>
      <c r="L318" s="8">
        <v>0</v>
      </c>
      <c r="M318" s="8">
        <v>67.58</v>
      </c>
      <c r="N318" s="40">
        <v>0</v>
      </c>
      <c r="O318" s="8">
        <v>51.25</v>
      </c>
      <c r="P318" s="8"/>
      <c r="Q318" s="8"/>
      <c r="R318" s="8"/>
      <c r="S318" s="8"/>
      <c r="T318" s="8"/>
      <c r="U318" s="8"/>
      <c r="V318" s="8"/>
      <c r="W318" s="14">
        <f>SUM(G318:V318)</f>
        <v>121.01</v>
      </c>
      <c r="X318" s="10"/>
      <c r="Y318" s="28" t="e">
        <f t="shared" si="93"/>
        <v>#REF!</v>
      </c>
      <c r="Z318" s="13"/>
      <c r="AA318" s="13" t="e">
        <f t="shared" si="92"/>
        <v>#REF!</v>
      </c>
      <c r="AB318" s="12">
        <v>1</v>
      </c>
      <c r="AC318" s="12">
        <v>1</v>
      </c>
      <c r="AE318" s="9" t="e">
        <f t="shared" si="91"/>
        <v>#REF!</v>
      </c>
      <c r="AG318" s="1" t="str">
        <f t="shared" si="94"/>
        <v>34434410004801</v>
      </c>
      <c r="AH318" s="9" t="e">
        <f>IF(AND(#REF!=2017,AE$4=1),-IFERROR(VLOOKUP(AG318,#REF!,9,0),0),IF(AND(#REF!=2017,AE$4=2),-IFERROR(VLOOKUP(AG318,#REF!,9,0),0),IFERROR(VLOOKUP(AG318,#REF!,12,0),0)))</f>
        <v>#REF!</v>
      </c>
    </row>
    <row r="319" spans="1:34" ht="15" customHeight="1" outlineLevel="2">
      <c r="A319" s="7" t="s">
        <v>104</v>
      </c>
      <c r="B319" s="36" t="s">
        <v>105</v>
      </c>
      <c r="C319" s="7" t="s">
        <v>105</v>
      </c>
      <c r="D319" s="7" t="s">
        <v>13</v>
      </c>
      <c r="E319" s="7" t="s">
        <v>391</v>
      </c>
      <c r="F319" s="7" t="s">
        <v>306</v>
      </c>
      <c r="G319" s="8">
        <v>0</v>
      </c>
      <c r="H319" s="8">
        <v>0</v>
      </c>
      <c r="I319" s="8">
        <v>0</v>
      </c>
      <c r="J319" s="8">
        <v>100709.59</v>
      </c>
      <c r="K319" s="8">
        <v>16827.050000000003</v>
      </c>
      <c r="L319" s="8">
        <v>0</v>
      </c>
      <c r="M319" s="8">
        <v>64074.36</v>
      </c>
      <c r="N319" s="40">
        <v>10192.48000000001</v>
      </c>
      <c r="O319" s="8">
        <v>7706.9200000000128</v>
      </c>
      <c r="P319" s="8"/>
      <c r="Q319" s="8"/>
      <c r="R319" s="8"/>
      <c r="S319" s="8"/>
      <c r="T319" s="8"/>
      <c r="U319" s="8"/>
      <c r="V319" s="8"/>
      <c r="W319" s="14">
        <f>SUM(G319:V319)</f>
        <v>199510.40000000002</v>
      </c>
      <c r="X319" s="10"/>
      <c r="Y319" s="28" t="e">
        <f t="shared" si="93"/>
        <v>#REF!</v>
      </c>
      <c r="Z319" s="13"/>
      <c r="AA319" s="13" t="e">
        <f t="shared" si="92"/>
        <v>#REF!</v>
      </c>
      <c r="AB319" s="12">
        <v>1</v>
      </c>
      <c r="AC319" s="12">
        <v>1</v>
      </c>
      <c r="AE319" s="9" t="e">
        <f t="shared" si="91"/>
        <v>#REF!</v>
      </c>
      <c r="AG319" s="1" t="str">
        <f t="shared" si="94"/>
        <v>34434410005537</v>
      </c>
      <c r="AH319" s="9" t="e">
        <f>IF(AND(#REF!=2017,AE$4=1),-IFERROR(VLOOKUP(AG319,#REF!,9,0),0),IF(AND(#REF!=2017,AE$4=2),-IFERROR(VLOOKUP(AG319,#REF!,9,0),0),IFERROR(VLOOKUP(AG319,#REF!,12,0),0)))</f>
        <v>#REF!</v>
      </c>
    </row>
    <row r="320" spans="1:34" ht="15" customHeight="1" outlineLevel="1">
      <c r="A320" s="42" t="s">
        <v>605</v>
      </c>
      <c r="B320" s="36"/>
      <c r="C320" s="7"/>
      <c r="D320" s="7"/>
      <c r="E320" s="7"/>
      <c r="F320" s="7"/>
      <c r="G320" s="8">
        <f t="shared" ref="G320:O320" si="96">SUBTOTAL(9,G317:G319)</f>
        <v>0</v>
      </c>
      <c r="H320" s="8">
        <f t="shared" si="96"/>
        <v>0</v>
      </c>
      <c r="I320" s="8">
        <f t="shared" si="96"/>
        <v>0</v>
      </c>
      <c r="J320" s="8">
        <f t="shared" si="96"/>
        <v>100711.76999999999</v>
      </c>
      <c r="K320" s="8">
        <f t="shared" si="96"/>
        <v>16827.050000000003</v>
      </c>
      <c r="L320" s="8">
        <f t="shared" si="96"/>
        <v>0</v>
      </c>
      <c r="M320" s="8">
        <f t="shared" si="96"/>
        <v>64141.94</v>
      </c>
      <c r="N320" s="40">
        <f t="shared" si="96"/>
        <v>10192.48000000001</v>
      </c>
      <c r="O320" s="8">
        <f t="shared" si="96"/>
        <v>7758.1700000000128</v>
      </c>
      <c r="P320" s="8"/>
      <c r="Q320" s="8"/>
      <c r="R320" s="8"/>
      <c r="S320" s="8"/>
      <c r="T320" s="8"/>
      <c r="U320" s="8"/>
      <c r="V320" s="8"/>
      <c r="W320" s="14">
        <f>SUBTOTAL(9,W317:W319)</f>
        <v>199631.41000000003</v>
      </c>
      <c r="X320" s="10"/>
      <c r="Y320" s="28"/>
      <c r="Z320" s="13"/>
      <c r="AA320" s="13"/>
      <c r="AB320" s="12"/>
      <c r="AC320" s="12"/>
      <c r="AE320" s="9"/>
      <c r="AH320" s="9"/>
    </row>
    <row r="321" spans="1:34" ht="15" customHeight="1" outlineLevel="2">
      <c r="A321" s="7" t="s">
        <v>106</v>
      </c>
      <c r="B321" s="36" t="s">
        <v>107</v>
      </c>
      <c r="C321" s="7" t="s">
        <v>107</v>
      </c>
      <c r="D321" s="7" t="s">
        <v>13</v>
      </c>
      <c r="E321" s="7" t="s">
        <v>366</v>
      </c>
      <c r="F321" s="7" t="s">
        <v>307</v>
      </c>
      <c r="G321" s="8">
        <v>0</v>
      </c>
      <c r="H321" s="8">
        <v>0</v>
      </c>
      <c r="I321" s="8">
        <v>0</v>
      </c>
      <c r="J321" s="8">
        <v>80997.83</v>
      </c>
      <c r="K321" s="8">
        <v>20740.53</v>
      </c>
      <c r="L321" s="8">
        <v>0</v>
      </c>
      <c r="M321" s="8">
        <v>59497.67</v>
      </c>
      <c r="N321" s="40">
        <v>13570.089999999997</v>
      </c>
      <c r="O321" s="8">
        <v>2175.890000000014</v>
      </c>
      <c r="P321" s="8"/>
      <c r="Q321" s="8"/>
      <c r="R321" s="8"/>
      <c r="S321" s="8"/>
      <c r="T321" s="8"/>
      <c r="U321" s="8"/>
      <c r="V321" s="8"/>
      <c r="W321" s="14">
        <f t="shared" ref="W321:W333" si="97">SUM(G321:V321)</f>
        <v>176982.01</v>
      </c>
      <c r="X321" s="10"/>
      <c r="Y321" s="28" t="e">
        <f t="shared" ref="Y321:Y333" si="98">IF(AE$2="Y",IF(RIGHT(A321,4)="CITY",AH321,0),AH321)</f>
        <v>#REF!</v>
      </c>
      <c r="Z321" s="13"/>
      <c r="AA321" s="13" t="e">
        <f t="shared" si="92"/>
        <v>#REF!</v>
      </c>
      <c r="AB321" s="12">
        <v>1</v>
      </c>
      <c r="AC321" s="12">
        <v>1</v>
      </c>
      <c r="AE321" s="9" t="e">
        <f t="shared" si="91"/>
        <v>#REF!</v>
      </c>
      <c r="AG321" s="1" t="str">
        <f t="shared" ref="AG321:AG333" si="99">B321&amp;C321&amp;D321&amp;E321</f>
        <v>34534510004001</v>
      </c>
      <c r="AH321" s="9" t="e">
        <f>IF(AND(#REF!=2017,AE$4=1),-IFERROR(VLOOKUP(AG321,#REF!,9,0),0),IF(AND(#REF!=2017,AE$4=2),-IFERROR(VLOOKUP(AG321,#REF!,9,0),0),IFERROR(VLOOKUP(AG321,#REF!,12,0),0)))</f>
        <v>#REF!</v>
      </c>
    </row>
    <row r="322" spans="1:34" ht="15" customHeight="1" outlineLevel="2">
      <c r="A322" s="7" t="s">
        <v>106</v>
      </c>
      <c r="B322" s="36" t="s">
        <v>107</v>
      </c>
      <c r="C322" s="7" t="s">
        <v>107</v>
      </c>
      <c r="D322" s="7" t="s">
        <v>13</v>
      </c>
      <c r="E322" s="7" t="s">
        <v>387</v>
      </c>
      <c r="F322" s="7" t="s">
        <v>359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40">
        <v>0</v>
      </c>
      <c r="O322" s="8">
        <v>0</v>
      </c>
      <c r="P322" s="8"/>
      <c r="Q322" s="8"/>
      <c r="R322" s="8"/>
      <c r="S322" s="8"/>
      <c r="T322" s="8"/>
      <c r="U322" s="8"/>
      <c r="V322" s="8"/>
      <c r="W322" s="14">
        <f t="shared" si="97"/>
        <v>0</v>
      </c>
      <c r="X322" s="10"/>
      <c r="Y322" s="28" t="e">
        <f t="shared" si="98"/>
        <v>#REF!</v>
      </c>
      <c r="Z322" s="13"/>
      <c r="AA322" s="13" t="e">
        <f t="shared" si="92"/>
        <v>#REF!</v>
      </c>
      <c r="AB322" s="12">
        <v>1</v>
      </c>
      <c r="AC322" s="12">
        <v>1</v>
      </c>
      <c r="AE322" s="9" t="e">
        <f t="shared" si="91"/>
        <v>#REF!</v>
      </c>
      <c r="AG322" s="1" t="str">
        <f t="shared" si="99"/>
        <v>34534510004004</v>
      </c>
      <c r="AH322" s="9" t="e">
        <f>IF(AND(#REF!=2017,AE$4=1),-IFERROR(VLOOKUP(AG322,#REF!,9,0),0),IF(AND(#REF!=2017,AE$4=2),-IFERROR(VLOOKUP(AG322,#REF!,9,0),0),IFERROR(VLOOKUP(AG322,#REF!,12,0),0)))</f>
        <v>#REF!</v>
      </c>
    </row>
    <row r="323" spans="1:34" ht="15" customHeight="1" outlineLevel="2">
      <c r="A323" s="7" t="s">
        <v>106</v>
      </c>
      <c r="B323" s="36" t="s">
        <v>107</v>
      </c>
      <c r="C323" s="7" t="s">
        <v>107</v>
      </c>
      <c r="D323" s="7" t="s">
        <v>13</v>
      </c>
      <c r="E323" s="7" t="s">
        <v>368</v>
      </c>
      <c r="F323" s="7" t="s">
        <v>308</v>
      </c>
      <c r="G323" s="8">
        <v>0</v>
      </c>
      <c r="H323" s="8">
        <v>0</v>
      </c>
      <c r="I323" s="8">
        <v>0</v>
      </c>
      <c r="J323" s="8">
        <v>10361.200000000001</v>
      </c>
      <c r="K323" s="8">
        <v>64.190000000000509</v>
      </c>
      <c r="L323" s="8">
        <v>0</v>
      </c>
      <c r="M323" s="8">
        <v>242.56999999999789</v>
      </c>
      <c r="N323" s="40">
        <v>-18.779999999998836</v>
      </c>
      <c r="O323" s="8">
        <v>16.530000000002474</v>
      </c>
      <c r="P323" s="8"/>
      <c r="Q323" s="8"/>
      <c r="R323" s="8"/>
      <c r="S323" s="8"/>
      <c r="T323" s="8"/>
      <c r="U323" s="8"/>
      <c r="V323" s="8"/>
      <c r="W323" s="14">
        <f t="shared" si="97"/>
        <v>10665.710000000003</v>
      </c>
      <c r="X323" s="10"/>
      <c r="Y323" s="28" t="e">
        <f t="shared" si="98"/>
        <v>#REF!</v>
      </c>
      <c r="Z323" s="13"/>
      <c r="AA323" s="13" t="e">
        <f t="shared" si="92"/>
        <v>#REF!</v>
      </c>
      <c r="AB323" s="12">
        <v>1</v>
      </c>
      <c r="AC323" s="12">
        <v>1</v>
      </c>
      <c r="AE323" s="9" t="e">
        <f t="shared" si="91"/>
        <v>#REF!</v>
      </c>
      <c r="AG323" s="1" t="str">
        <f t="shared" si="99"/>
        <v>34534510004006</v>
      </c>
      <c r="AH323" s="9" t="e">
        <f>IF(AND(#REF!=2017,AE$4=1),-IFERROR(VLOOKUP(AG323,#REF!,9,0),0),IF(AND(#REF!=2017,AE$4=2),-IFERROR(VLOOKUP(AG323,#REF!,9,0),0),IFERROR(VLOOKUP(AG323,#REF!,12,0),0)))</f>
        <v>#REF!</v>
      </c>
    </row>
    <row r="324" spans="1:34" ht="15" customHeight="1" outlineLevel="2">
      <c r="A324" s="7" t="s">
        <v>106</v>
      </c>
      <c r="B324" s="36" t="s">
        <v>107</v>
      </c>
      <c r="C324" s="7" t="s">
        <v>107</v>
      </c>
      <c r="D324" s="7" t="s">
        <v>13</v>
      </c>
      <c r="E324" s="7" t="s">
        <v>370</v>
      </c>
      <c r="F324" s="7" t="s">
        <v>309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40">
        <v>0</v>
      </c>
      <c r="O324" s="8">
        <v>2925.59</v>
      </c>
      <c r="P324" s="8"/>
      <c r="Q324" s="8"/>
      <c r="R324" s="8"/>
      <c r="S324" s="8"/>
      <c r="T324" s="8"/>
      <c r="U324" s="8"/>
      <c r="V324" s="8"/>
      <c r="W324" s="14">
        <f t="shared" si="97"/>
        <v>2925.59</v>
      </c>
      <c r="X324" s="10"/>
      <c r="Y324" s="28" t="e">
        <f t="shared" si="98"/>
        <v>#REF!</v>
      </c>
      <c r="Z324" s="13"/>
      <c r="AA324" s="13" t="e">
        <f t="shared" si="92"/>
        <v>#REF!</v>
      </c>
      <c r="AB324" s="12">
        <v>1</v>
      </c>
      <c r="AC324" s="12">
        <v>1</v>
      </c>
      <c r="AE324" s="9" t="e">
        <f t="shared" si="91"/>
        <v>#REF!</v>
      </c>
      <c r="AG324" s="1" t="str">
        <f t="shared" si="99"/>
        <v>34534510004008</v>
      </c>
      <c r="AH324" s="9" t="e">
        <f>IF(AND(#REF!=2017,AE$4=1),-IFERROR(VLOOKUP(AG324,#REF!,9,0),0),IF(AND(#REF!=2017,AE$4=2),-IFERROR(VLOOKUP(AG324,#REF!,9,0),0),IFERROR(VLOOKUP(AG324,#REF!,12,0),0)))</f>
        <v>#REF!</v>
      </c>
    </row>
    <row r="325" spans="1:34" ht="15" customHeight="1" outlineLevel="2">
      <c r="A325" s="7" t="s">
        <v>106</v>
      </c>
      <c r="B325" s="36" t="s">
        <v>107</v>
      </c>
      <c r="C325" s="7" t="s">
        <v>107</v>
      </c>
      <c r="D325" s="7" t="s">
        <v>13</v>
      </c>
      <c r="E325" s="7" t="s">
        <v>372</v>
      </c>
      <c r="F325" s="7" t="s">
        <v>310</v>
      </c>
      <c r="G325" s="8">
        <v>0</v>
      </c>
      <c r="H325" s="8">
        <v>0</v>
      </c>
      <c r="I325" s="8">
        <v>0</v>
      </c>
      <c r="J325" s="8">
        <v>0</v>
      </c>
      <c r="K325" s="8">
        <v>82.45</v>
      </c>
      <c r="L325" s="8">
        <v>0</v>
      </c>
      <c r="M325" s="8">
        <v>0</v>
      </c>
      <c r="N325" s="40">
        <v>57.999999999999986</v>
      </c>
      <c r="O325" s="8">
        <v>128.76</v>
      </c>
      <c r="P325" s="8"/>
      <c r="Q325" s="8"/>
      <c r="R325" s="8"/>
      <c r="S325" s="8"/>
      <c r="T325" s="8"/>
      <c r="U325" s="8"/>
      <c r="V325" s="8"/>
      <c r="W325" s="14">
        <f t="shared" si="97"/>
        <v>269.20999999999998</v>
      </c>
      <c r="X325" s="10"/>
      <c r="Y325" s="28" t="e">
        <f t="shared" si="98"/>
        <v>#REF!</v>
      </c>
      <c r="Z325" s="13"/>
      <c r="AA325" s="13" t="e">
        <f t="shared" si="92"/>
        <v>#REF!</v>
      </c>
      <c r="AB325" s="12">
        <v>1</v>
      </c>
      <c r="AC325" s="12">
        <v>1</v>
      </c>
      <c r="AE325" s="9" t="e">
        <f t="shared" si="91"/>
        <v>#REF!</v>
      </c>
      <c r="AG325" s="1" t="str">
        <f t="shared" si="99"/>
        <v>34534510004009</v>
      </c>
      <c r="AH325" s="9" t="e">
        <f>IF(AND(#REF!=2017,AE$4=1),-IFERROR(VLOOKUP(AG325,#REF!,9,0),0),IF(AND(#REF!=2017,AE$4=2),-IFERROR(VLOOKUP(AG325,#REF!,9,0),0),IFERROR(VLOOKUP(AG325,#REF!,12,0),0)))</f>
        <v>#REF!</v>
      </c>
    </row>
    <row r="326" spans="1:34" ht="15" customHeight="1" outlineLevel="2">
      <c r="A326" s="7" t="s">
        <v>106</v>
      </c>
      <c r="B326" s="36" t="s">
        <v>107</v>
      </c>
      <c r="C326" s="7" t="s">
        <v>107</v>
      </c>
      <c r="D326" s="7" t="s">
        <v>13</v>
      </c>
      <c r="E326" s="7" t="s">
        <v>504</v>
      </c>
      <c r="F326" s="7" t="s">
        <v>305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40">
        <v>0</v>
      </c>
      <c r="O326" s="8">
        <v>0</v>
      </c>
      <c r="P326" s="8"/>
      <c r="Q326" s="8"/>
      <c r="R326" s="8"/>
      <c r="S326" s="8"/>
      <c r="T326" s="8"/>
      <c r="U326" s="8"/>
      <c r="V326" s="8"/>
      <c r="W326" s="14">
        <f t="shared" si="97"/>
        <v>0</v>
      </c>
      <c r="X326" s="10"/>
      <c r="Y326" s="28" t="e">
        <f t="shared" si="98"/>
        <v>#REF!</v>
      </c>
      <c r="Z326" s="13"/>
      <c r="AA326" s="13" t="e">
        <f t="shared" si="92"/>
        <v>#REF!</v>
      </c>
      <c r="AB326" s="12"/>
      <c r="AC326" s="12"/>
      <c r="AE326" s="9" t="e">
        <f t="shared" si="91"/>
        <v>#REF!</v>
      </c>
      <c r="AG326" s="1" t="str">
        <f t="shared" si="99"/>
        <v>34534510004014</v>
      </c>
      <c r="AH326" s="9" t="e">
        <f>IF(AND(#REF!=2017,AE$4=1),-IFERROR(VLOOKUP(AG326,#REF!,9,0),0),IF(AND(#REF!=2017,AE$4=2),-IFERROR(VLOOKUP(AG326,#REF!,9,0),0),IFERROR(VLOOKUP(AG326,#REF!,12,0),0)))</f>
        <v>#REF!</v>
      </c>
    </row>
    <row r="327" spans="1:34" ht="15" customHeight="1" outlineLevel="2">
      <c r="A327" s="7" t="s">
        <v>106</v>
      </c>
      <c r="B327" s="36" t="s">
        <v>107</v>
      </c>
      <c r="C327" s="7" t="s">
        <v>107</v>
      </c>
      <c r="D327" s="7" t="s">
        <v>13</v>
      </c>
      <c r="E327" s="7" t="s">
        <v>374</v>
      </c>
      <c r="F327" s="7" t="s">
        <v>361</v>
      </c>
      <c r="G327" s="8">
        <v>0</v>
      </c>
      <c r="H327" s="8">
        <v>0</v>
      </c>
      <c r="I327" s="8">
        <v>0</v>
      </c>
      <c r="J327" s="8">
        <v>0</v>
      </c>
      <c r="K327" s="8">
        <v>819.77</v>
      </c>
      <c r="L327" s="8">
        <v>0</v>
      </c>
      <c r="M327" s="8">
        <v>0</v>
      </c>
      <c r="N327" s="40">
        <v>837.63000000000011</v>
      </c>
      <c r="O327" s="8">
        <v>788.38999999999987</v>
      </c>
      <c r="P327" s="8"/>
      <c r="Q327" s="8"/>
      <c r="R327" s="8"/>
      <c r="S327" s="8"/>
      <c r="T327" s="8"/>
      <c r="U327" s="8"/>
      <c r="V327" s="8"/>
      <c r="W327" s="14">
        <f t="shared" si="97"/>
        <v>2445.79</v>
      </c>
      <c r="X327" s="10"/>
      <c r="Y327" s="28" t="e">
        <f t="shared" si="98"/>
        <v>#REF!</v>
      </c>
      <c r="Z327" s="13"/>
      <c r="AA327" s="13" t="e">
        <f t="shared" si="92"/>
        <v>#REF!</v>
      </c>
      <c r="AB327" s="12">
        <v>1</v>
      </c>
      <c r="AC327" s="12">
        <v>1</v>
      </c>
      <c r="AE327" s="9" t="e">
        <f t="shared" si="91"/>
        <v>#REF!</v>
      </c>
      <c r="AG327" s="1" t="str">
        <f t="shared" si="99"/>
        <v>34534510004030</v>
      </c>
      <c r="AH327" s="9" t="e">
        <f>IF(AND(#REF!=2017,AE$4=1),-IFERROR(VLOOKUP(AG327,#REF!,9,0),0),IF(AND(#REF!=2017,AE$4=2),-IFERROR(VLOOKUP(AG327,#REF!,9,0),0),IFERROR(VLOOKUP(AG327,#REF!,12,0),0)))</f>
        <v>#REF!</v>
      </c>
    </row>
    <row r="328" spans="1:34" ht="15" customHeight="1" outlineLevel="2">
      <c r="A328" s="7" t="s">
        <v>106</v>
      </c>
      <c r="B328" s="36" t="s">
        <v>107</v>
      </c>
      <c r="C328" s="7" t="s">
        <v>107</v>
      </c>
      <c r="D328" s="7" t="s">
        <v>13</v>
      </c>
      <c r="E328" s="7" t="s">
        <v>389</v>
      </c>
      <c r="F328" s="7" t="s">
        <v>360</v>
      </c>
      <c r="G328" s="8">
        <v>0</v>
      </c>
      <c r="H328" s="8">
        <v>0</v>
      </c>
      <c r="I328" s="8">
        <v>0</v>
      </c>
      <c r="J328" s="8">
        <v>0</v>
      </c>
      <c r="K328" s="8">
        <v>10.99</v>
      </c>
      <c r="L328" s="8">
        <v>0</v>
      </c>
      <c r="M328" s="8">
        <v>0</v>
      </c>
      <c r="N328" s="40">
        <v>3.5</v>
      </c>
      <c r="O328" s="8">
        <v>226.34</v>
      </c>
      <c r="P328" s="8"/>
      <c r="Q328" s="8"/>
      <c r="R328" s="8"/>
      <c r="S328" s="8"/>
      <c r="T328" s="8"/>
      <c r="U328" s="8"/>
      <c r="V328" s="8"/>
      <c r="W328" s="14">
        <f t="shared" si="97"/>
        <v>240.83</v>
      </c>
      <c r="X328" s="10"/>
      <c r="Y328" s="28" t="e">
        <f t="shared" si="98"/>
        <v>#REF!</v>
      </c>
      <c r="Z328" s="13"/>
      <c r="AA328" s="13" t="e">
        <f t="shared" si="92"/>
        <v>#REF!</v>
      </c>
      <c r="AB328" s="12">
        <v>1</v>
      </c>
      <c r="AC328" s="12">
        <v>1</v>
      </c>
      <c r="AE328" s="9" t="e">
        <f t="shared" si="91"/>
        <v>#REF!</v>
      </c>
      <c r="AG328" s="1" t="str">
        <f t="shared" si="99"/>
        <v>34534510004033</v>
      </c>
      <c r="AH328" s="9" t="e">
        <f>IF(AND(#REF!=2017,AE$4=1),-IFERROR(VLOOKUP(AG328,#REF!,9,0),0),IF(AND(#REF!=2017,AE$4=2),-IFERROR(VLOOKUP(AG328,#REF!,9,0),0),IFERROR(VLOOKUP(AG328,#REF!,12,0),0)))</f>
        <v>#REF!</v>
      </c>
    </row>
    <row r="329" spans="1:34" ht="15" customHeight="1" outlineLevel="2">
      <c r="A329" s="7" t="s">
        <v>106</v>
      </c>
      <c r="B329" s="36" t="s">
        <v>107</v>
      </c>
      <c r="C329" s="7" t="s">
        <v>107</v>
      </c>
      <c r="D329" s="7" t="s">
        <v>13</v>
      </c>
      <c r="E329" s="7" t="s">
        <v>393</v>
      </c>
      <c r="F329" s="7" t="s">
        <v>25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40">
        <v>0</v>
      </c>
      <c r="O329" s="8">
        <v>0</v>
      </c>
      <c r="P329" s="8"/>
      <c r="Q329" s="8"/>
      <c r="R329" s="8"/>
      <c r="S329" s="8"/>
      <c r="T329" s="8"/>
      <c r="U329" s="8"/>
      <c r="V329" s="8"/>
      <c r="W329" s="14">
        <f t="shared" si="97"/>
        <v>0</v>
      </c>
      <c r="X329" s="10"/>
      <c r="Y329" s="28" t="e">
        <f t="shared" si="98"/>
        <v>#REF!</v>
      </c>
      <c r="Z329" s="13"/>
      <c r="AA329" s="13" t="e">
        <f t="shared" si="92"/>
        <v>#REF!</v>
      </c>
      <c r="AB329" s="12">
        <v>1</v>
      </c>
      <c r="AC329" s="12">
        <v>1</v>
      </c>
      <c r="AE329" s="9" t="e">
        <f t="shared" si="91"/>
        <v>#REF!</v>
      </c>
      <c r="AG329" s="1" t="str">
        <f t="shared" si="99"/>
        <v>34534510004052</v>
      </c>
      <c r="AH329" s="9" t="e">
        <f>IF(AND(#REF!=2017,AE$4=1),-IFERROR(VLOOKUP(AG329,#REF!,9,0),0),IF(AND(#REF!=2017,AE$4=2),-IFERROR(VLOOKUP(AG329,#REF!,9,0),0),IFERROR(VLOOKUP(AG329,#REF!,12,0),0)))</f>
        <v>#REF!</v>
      </c>
    </row>
    <row r="330" spans="1:34" ht="15" customHeight="1" outlineLevel="2">
      <c r="A330" s="7" t="s">
        <v>106</v>
      </c>
      <c r="B330" s="36" t="s">
        <v>107</v>
      </c>
      <c r="C330" s="20" t="s">
        <v>107</v>
      </c>
      <c r="D330" s="7" t="s">
        <v>13</v>
      </c>
      <c r="E330" s="7" t="s">
        <v>397</v>
      </c>
      <c r="F330" s="7" t="s">
        <v>35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40">
        <v>0</v>
      </c>
      <c r="O330" s="8">
        <v>0</v>
      </c>
      <c r="P330" s="8"/>
      <c r="Q330" s="8"/>
      <c r="R330" s="8"/>
      <c r="S330" s="8"/>
      <c r="T330" s="8"/>
      <c r="U330" s="8"/>
      <c r="V330" s="8"/>
      <c r="W330" s="14">
        <f t="shared" si="97"/>
        <v>0</v>
      </c>
      <c r="X330" s="10"/>
      <c r="Y330" s="28" t="e">
        <f t="shared" si="98"/>
        <v>#REF!</v>
      </c>
      <c r="Z330" s="13"/>
      <c r="AA330" s="13" t="e">
        <f t="shared" si="92"/>
        <v>#REF!</v>
      </c>
      <c r="AB330" s="12"/>
      <c r="AC330" s="12"/>
      <c r="AE330" s="9" t="e">
        <f t="shared" si="91"/>
        <v>#REF!</v>
      </c>
      <c r="AG330" s="1" t="str">
        <f t="shared" si="99"/>
        <v>34534510004056</v>
      </c>
      <c r="AH330" s="9" t="e">
        <f>IF(AND(#REF!=2017,AE$4=1),-IFERROR(VLOOKUP(AG330,#REF!,9,0),0),IF(AND(#REF!=2017,AE$4=2),-IFERROR(VLOOKUP(AG330,#REF!,9,0),0),IFERROR(VLOOKUP(AG330,#REF!,12,0),0)))</f>
        <v>#REF!</v>
      </c>
    </row>
    <row r="331" spans="1:34" ht="15" customHeight="1" outlineLevel="2">
      <c r="A331" s="7" t="s">
        <v>106</v>
      </c>
      <c r="B331" s="36" t="s">
        <v>107</v>
      </c>
      <c r="C331" s="7" t="s">
        <v>107</v>
      </c>
      <c r="D331" s="7" t="s">
        <v>13</v>
      </c>
      <c r="E331" s="7" t="s">
        <v>380</v>
      </c>
      <c r="F331" s="7" t="s">
        <v>17</v>
      </c>
      <c r="G331" s="8">
        <v>0</v>
      </c>
      <c r="H331" s="8">
        <v>0</v>
      </c>
      <c r="I331" s="8">
        <v>0</v>
      </c>
      <c r="J331" s="8">
        <v>3.47</v>
      </c>
      <c r="K331" s="8">
        <v>0</v>
      </c>
      <c r="L331" s="8">
        <v>0</v>
      </c>
      <c r="M331" s="8">
        <v>80.61</v>
      </c>
      <c r="N331" s="40">
        <v>0</v>
      </c>
      <c r="O331" s="8">
        <v>262.93</v>
      </c>
      <c r="P331" s="8"/>
      <c r="Q331" s="8"/>
      <c r="R331" s="8"/>
      <c r="S331" s="8"/>
      <c r="T331" s="8"/>
      <c r="U331" s="8"/>
      <c r="V331" s="8"/>
      <c r="W331" s="14">
        <f t="shared" si="97"/>
        <v>347.01</v>
      </c>
      <c r="X331" s="10"/>
      <c r="Y331" s="28" t="e">
        <f t="shared" si="98"/>
        <v>#REF!</v>
      </c>
      <c r="Z331" s="13"/>
      <c r="AA331" s="13" t="e">
        <f t="shared" ref="AA331:AA347" si="100">Y331+Z331</f>
        <v>#REF!</v>
      </c>
      <c r="AB331" s="12"/>
      <c r="AC331" s="12"/>
      <c r="AE331" s="9" t="e">
        <f t="shared" si="91"/>
        <v>#REF!</v>
      </c>
      <c r="AG331" s="1" t="str">
        <f t="shared" si="99"/>
        <v>34534510004801</v>
      </c>
      <c r="AH331" s="9" t="e">
        <f>IF(AND(#REF!=2017,AE$4=1),-IFERROR(VLOOKUP(AG331,#REF!,9,0),0),IF(AND(#REF!=2017,AE$4=2),-IFERROR(VLOOKUP(AG331,#REF!,9,0),0),IFERROR(VLOOKUP(AG331,#REF!,12,0),0)))</f>
        <v>#REF!</v>
      </c>
    </row>
    <row r="332" spans="1:34" ht="15" customHeight="1" outlineLevel="2">
      <c r="A332" s="7" t="s">
        <v>106</v>
      </c>
      <c r="B332" s="36" t="s">
        <v>107</v>
      </c>
      <c r="C332" s="7" t="s">
        <v>107</v>
      </c>
      <c r="D332" s="7" t="s">
        <v>13</v>
      </c>
      <c r="E332" s="7" t="s">
        <v>381</v>
      </c>
      <c r="F332" s="7" t="s">
        <v>311</v>
      </c>
      <c r="G332" s="8">
        <v>0</v>
      </c>
      <c r="H332" s="8">
        <v>0</v>
      </c>
      <c r="I332" s="8">
        <v>0</v>
      </c>
      <c r="J332" s="8">
        <v>0</v>
      </c>
      <c r="K332" s="8">
        <v>834.71</v>
      </c>
      <c r="L332" s="8">
        <v>0</v>
      </c>
      <c r="M332" s="8">
        <v>0</v>
      </c>
      <c r="N332" s="40">
        <v>0</v>
      </c>
      <c r="O332" s="8">
        <v>834.71</v>
      </c>
      <c r="P332" s="8"/>
      <c r="Q332" s="8"/>
      <c r="R332" s="8"/>
      <c r="S332" s="8"/>
      <c r="T332" s="8"/>
      <c r="U332" s="8"/>
      <c r="V332" s="8"/>
      <c r="W332" s="14">
        <f t="shared" si="97"/>
        <v>1669.42</v>
      </c>
      <c r="X332" s="10"/>
      <c r="Y332" s="28" t="e">
        <f t="shared" si="98"/>
        <v>#REF!</v>
      </c>
      <c r="Z332" s="13"/>
      <c r="AA332" s="13" t="e">
        <f t="shared" si="100"/>
        <v>#REF!</v>
      </c>
      <c r="AB332" s="12">
        <v>1</v>
      </c>
      <c r="AC332" s="12">
        <v>1</v>
      </c>
      <c r="AE332" s="9" t="e">
        <f t="shared" si="91"/>
        <v>#REF!</v>
      </c>
      <c r="AG332" s="1" t="str">
        <f t="shared" si="99"/>
        <v>34534510005050</v>
      </c>
      <c r="AH332" s="9" t="e">
        <f>IF(AND(#REF!=2017,AE$4=1),-IFERROR(VLOOKUP(AG332,#REF!,9,0),0),IF(AND(#REF!=2017,AE$4=2),-IFERROR(VLOOKUP(AG332,#REF!,9,0),0),IFERROR(VLOOKUP(AG332,#REF!,12,0),0)))</f>
        <v>#REF!</v>
      </c>
    </row>
    <row r="333" spans="1:34" ht="15" customHeight="1" outlineLevel="2">
      <c r="A333" s="7" t="s">
        <v>106</v>
      </c>
      <c r="B333" s="36" t="s">
        <v>107</v>
      </c>
      <c r="C333" s="7" t="s">
        <v>107</v>
      </c>
      <c r="D333" s="7" t="s">
        <v>13</v>
      </c>
      <c r="E333" s="7" t="s">
        <v>507</v>
      </c>
      <c r="F333" s="7" t="s">
        <v>362</v>
      </c>
      <c r="G333" s="8">
        <v>0</v>
      </c>
      <c r="H333" s="8">
        <v>0</v>
      </c>
      <c r="I333" s="8">
        <v>0</v>
      </c>
      <c r="J333" s="8">
        <v>-2490.5</v>
      </c>
      <c r="K333" s="8">
        <v>0</v>
      </c>
      <c r="L333" s="8">
        <v>0</v>
      </c>
      <c r="M333" s="8">
        <v>-2490.5</v>
      </c>
      <c r="N333" s="40">
        <v>0</v>
      </c>
      <c r="O333" s="8">
        <v>0</v>
      </c>
      <c r="P333" s="8"/>
      <c r="Q333" s="8"/>
      <c r="R333" s="8"/>
      <c r="S333" s="8"/>
      <c r="T333" s="8"/>
      <c r="U333" s="8"/>
      <c r="V333" s="8"/>
      <c r="W333" s="14">
        <f t="shared" si="97"/>
        <v>-4981</v>
      </c>
      <c r="X333" s="10"/>
      <c r="Y333" s="28" t="e">
        <f t="shared" si="98"/>
        <v>#REF!</v>
      </c>
      <c r="Z333" s="13"/>
      <c r="AA333" s="13" t="e">
        <f t="shared" si="100"/>
        <v>#REF!</v>
      </c>
      <c r="AB333" s="12">
        <v>1</v>
      </c>
      <c r="AC333" s="12">
        <v>1</v>
      </c>
      <c r="AE333" s="9" t="e">
        <f t="shared" si="91"/>
        <v>#REF!</v>
      </c>
      <c r="AG333" s="1" t="str">
        <f t="shared" si="99"/>
        <v>34534510007003</v>
      </c>
      <c r="AH333" s="9" t="e">
        <f>IF(AND(#REF!=2017,AE$4=1),-IFERROR(VLOOKUP(AG333,#REF!,9,0),0),IF(AND(#REF!=2017,AE$4=2),-IFERROR(VLOOKUP(AG333,#REF!,9,0),0),IFERROR(VLOOKUP(AG333,#REF!,12,0),0)))</f>
        <v>#REF!</v>
      </c>
    </row>
    <row r="334" spans="1:34" ht="15" customHeight="1" outlineLevel="1">
      <c r="A334" s="42" t="s">
        <v>606</v>
      </c>
      <c r="B334" s="36"/>
      <c r="C334" s="7"/>
      <c r="D334" s="7"/>
      <c r="E334" s="7"/>
      <c r="F334" s="7"/>
      <c r="G334" s="8">
        <f t="shared" ref="G334:O334" si="101">SUBTOTAL(9,G321:G333)</f>
        <v>0</v>
      </c>
      <c r="H334" s="8">
        <f t="shared" si="101"/>
        <v>0</v>
      </c>
      <c r="I334" s="8">
        <f t="shared" si="101"/>
        <v>0</v>
      </c>
      <c r="J334" s="8">
        <f t="shared" si="101"/>
        <v>88872</v>
      </c>
      <c r="K334" s="8">
        <f t="shared" si="101"/>
        <v>22552.640000000003</v>
      </c>
      <c r="L334" s="8">
        <f t="shared" si="101"/>
        <v>0</v>
      </c>
      <c r="M334" s="8">
        <f t="shared" si="101"/>
        <v>57330.35</v>
      </c>
      <c r="N334" s="40">
        <f t="shared" si="101"/>
        <v>14450.439999999999</v>
      </c>
      <c r="O334" s="8">
        <f t="shared" si="101"/>
        <v>7359.1400000000167</v>
      </c>
      <c r="P334" s="8"/>
      <c r="Q334" s="8"/>
      <c r="R334" s="8"/>
      <c r="S334" s="8"/>
      <c r="T334" s="8"/>
      <c r="U334" s="8"/>
      <c r="V334" s="8"/>
      <c r="W334" s="14">
        <f>SUBTOTAL(9,W321:W333)</f>
        <v>190564.57</v>
      </c>
      <c r="X334" s="10"/>
      <c r="Y334" s="28"/>
      <c r="Z334" s="13"/>
      <c r="AA334" s="13"/>
      <c r="AB334" s="12"/>
      <c r="AC334" s="12"/>
      <c r="AE334" s="9"/>
      <c r="AH334" s="9"/>
    </row>
    <row r="335" spans="1:34" ht="15" customHeight="1" outlineLevel="2">
      <c r="A335" s="7" t="s">
        <v>108</v>
      </c>
      <c r="B335" s="36" t="s">
        <v>109</v>
      </c>
      <c r="C335" s="7" t="s">
        <v>109</v>
      </c>
      <c r="D335" s="7" t="s">
        <v>13</v>
      </c>
      <c r="E335" s="7" t="s">
        <v>366</v>
      </c>
      <c r="F335" s="7" t="s">
        <v>307</v>
      </c>
      <c r="G335" s="8">
        <v>0</v>
      </c>
      <c r="H335" s="8">
        <v>0</v>
      </c>
      <c r="I335" s="8">
        <v>0</v>
      </c>
      <c r="J335" s="8">
        <v>145648.82</v>
      </c>
      <c r="K335" s="8">
        <v>39666.119999999995</v>
      </c>
      <c r="L335" s="8">
        <v>0</v>
      </c>
      <c r="M335" s="8">
        <v>106987.64000000001</v>
      </c>
      <c r="N335" s="40">
        <v>26748.979999999981</v>
      </c>
      <c r="O335" s="8">
        <v>3927.4200000000419</v>
      </c>
      <c r="P335" s="8"/>
      <c r="Q335" s="8"/>
      <c r="R335" s="8"/>
      <c r="S335" s="8"/>
      <c r="T335" s="8"/>
      <c r="U335" s="8"/>
      <c r="V335" s="8"/>
      <c r="W335" s="14">
        <f t="shared" ref="W335:W354" si="102">SUM(G335:V335)</f>
        <v>322978.98000000004</v>
      </c>
      <c r="X335" s="10"/>
      <c r="Y335" s="28" t="e">
        <f t="shared" ref="Y335:Y354" si="103">IF(AE$2="Y",IF(RIGHT(A335,4)="CITY",AH335,0),AH335)</f>
        <v>#REF!</v>
      </c>
      <c r="Z335" s="13"/>
      <c r="AA335" s="13" t="e">
        <f t="shared" si="100"/>
        <v>#REF!</v>
      </c>
      <c r="AB335" s="12">
        <v>1</v>
      </c>
      <c r="AC335" s="12">
        <v>1</v>
      </c>
      <c r="AE335" s="9" t="e">
        <f t="shared" si="91"/>
        <v>#REF!</v>
      </c>
      <c r="AG335" s="1" t="str">
        <f t="shared" ref="AG335:AG354" si="104">B335&amp;C335&amp;D335&amp;E335</f>
        <v>34634610004001</v>
      </c>
      <c r="AH335" s="9" t="e">
        <f>IF(AND(#REF!=2017,AE$4=1),-IFERROR(VLOOKUP(AG335,#REF!,9,0),0),IF(AND(#REF!=2017,AE$4=2),-IFERROR(VLOOKUP(AG335,#REF!,9,0),0),IFERROR(VLOOKUP(AG335,#REF!,12,0),0)))</f>
        <v>#REF!</v>
      </c>
    </row>
    <row r="336" spans="1:34" ht="15" customHeight="1" outlineLevel="2">
      <c r="A336" s="7" t="s">
        <v>108</v>
      </c>
      <c r="B336" s="36" t="s">
        <v>109</v>
      </c>
      <c r="C336" s="7" t="s">
        <v>109</v>
      </c>
      <c r="D336" s="7" t="s">
        <v>13</v>
      </c>
      <c r="E336" s="7" t="s">
        <v>368</v>
      </c>
      <c r="F336" s="7" t="s">
        <v>308</v>
      </c>
      <c r="G336" s="8">
        <v>0</v>
      </c>
      <c r="H336" s="8">
        <v>0</v>
      </c>
      <c r="I336" s="8">
        <v>0</v>
      </c>
      <c r="J336" s="8">
        <v>18631.330000000002</v>
      </c>
      <c r="K336" s="8">
        <v>115.41999999999825</v>
      </c>
      <c r="L336" s="8">
        <v>0</v>
      </c>
      <c r="M336" s="8">
        <v>436.18999999999869</v>
      </c>
      <c r="N336" s="40">
        <v>-33.769999999996799</v>
      </c>
      <c r="O336" s="8">
        <v>29.729999999995925</v>
      </c>
      <c r="P336" s="8"/>
      <c r="Q336" s="8"/>
      <c r="R336" s="8"/>
      <c r="S336" s="8"/>
      <c r="T336" s="8"/>
      <c r="U336" s="8"/>
      <c r="V336" s="8"/>
      <c r="W336" s="14">
        <f t="shared" si="102"/>
        <v>19178.899999999998</v>
      </c>
      <c r="X336" s="10"/>
      <c r="Y336" s="28" t="e">
        <f t="shared" si="103"/>
        <v>#REF!</v>
      </c>
      <c r="Z336" s="13"/>
      <c r="AA336" s="13" t="e">
        <f t="shared" si="100"/>
        <v>#REF!</v>
      </c>
      <c r="AB336" s="12">
        <v>1</v>
      </c>
      <c r="AC336" s="12">
        <v>1</v>
      </c>
      <c r="AE336" s="9" t="e">
        <f t="shared" si="91"/>
        <v>#REF!</v>
      </c>
      <c r="AG336" s="1" t="str">
        <f t="shared" si="104"/>
        <v>34634610004006</v>
      </c>
      <c r="AH336" s="9" t="e">
        <f>IF(AND(#REF!=2017,AE$4=1),-IFERROR(VLOOKUP(AG336,#REF!,9,0),0),IF(AND(#REF!=2017,AE$4=2),-IFERROR(VLOOKUP(AG336,#REF!,9,0),0),IFERROR(VLOOKUP(AG336,#REF!,12,0),0)))</f>
        <v>#REF!</v>
      </c>
    </row>
    <row r="337" spans="1:34" ht="15" customHeight="1" outlineLevel="2">
      <c r="A337" s="7" t="s">
        <v>108</v>
      </c>
      <c r="B337" s="36" t="s">
        <v>109</v>
      </c>
      <c r="C337" s="7" t="s">
        <v>109</v>
      </c>
      <c r="D337" s="7" t="s">
        <v>13</v>
      </c>
      <c r="E337" s="7" t="s">
        <v>370</v>
      </c>
      <c r="F337" s="7" t="s">
        <v>309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40">
        <v>0</v>
      </c>
      <c r="O337" s="8">
        <v>6282.94</v>
      </c>
      <c r="P337" s="8"/>
      <c r="Q337" s="8"/>
      <c r="R337" s="8"/>
      <c r="S337" s="8"/>
      <c r="T337" s="8"/>
      <c r="U337" s="8"/>
      <c r="V337" s="8"/>
      <c r="W337" s="14">
        <f t="shared" si="102"/>
        <v>6282.94</v>
      </c>
      <c r="X337" s="10"/>
      <c r="Y337" s="28" t="e">
        <f t="shared" si="103"/>
        <v>#REF!</v>
      </c>
      <c r="Z337" s="13"/>
      <c r="AA337" s="13" t="e">
        <f t="shared" si="100"/>
        <v>#REF!</v>
      </c>
      <c r="AB337" s="12"/>
      <c r="AC337" s="12"/>
      <c r="AE337" s="9" t="e">
        <f t="shared" si="91"/>
        <v>#REF!</v>
      </c>
      <c r="AG337" s="1" t="str">
        <f t="shared" si="104"/>
        <v>34634610004008</v>
      </c>
      <c r="AH337" s="9" t="e">
        <f>IF(AND(#REF!=2017,AE$4=1),-IFERROR(VLOOKUP(AG337,#REF!,9,0),0),IF(AND(#REF!=2017,AE$4=2),-IFERROR(VLOOKUP(AG337,#REF!,9,0),0),IFERROR(VLOOKUP(AG337,#REF!,12,0),0)))</f>
        <v>#REF!</v>
      </c>
    </row>
    <row r="338" spans="1:34" ht="15" customHeight="1" outlineLevel="2">
      <c r="A338" s="7" t="s">
        <v>108</v>
      </c>
      <c r="B338" s="36" t="s">
        <v>109</v>
      </c>
      <c r="C338" s="7" t="s">
        <v>109</v>
      </c>
      <c r="D338" s="7" t="s">
        <v>13</v>
      </c>
      <c r="E338" s="7" t="s">
        <v>372</v>
      </c>
      <c r="F338" s="7" t="s">
        <v>310</v>
      </c>
      <c r="G338" s="8">
        <v>0</v>
      </c>
      <c r="H338" s="8">
        <v>0</v>
      </c>
      <c r="I338" s="8">
        <v>0</v>
      </c>
      <c r="J338" s="8">
        <v>0</v>
      </c>
      <c r="K338" s="8">
        <v>177.08</v>
      </c>
      <c r="L338" s="8">
        <v>0</v>
      </c>
      <c r="M338" s="8">
        <v>0</v>
      </c>
      <c r="N338" s="40">
        <v>124.56999999999996</v>
      </c>
      <c r="O338" s="8">
        <v>276.52999999999997</v>
      </c>
      <c r="P338" s="8"/>
      <c r="Q338" s="8"/>
      <c r="R338" s="8"/>
      <c r="S338" s="8"/>
      <c r="T338" s="8"/>
      <c r="U338" s="8"/>
      <c r="V338" s="8"/>
      <c r="W338" s="14">
        <f t="shared" si="102"/>
        <v>578.17999999999995</v>
      </c>
      <c r="X338" s="10"/>
      <c r="Y338" s="28" t="e">
        <f t="shared" si="103"/>
        <v>#REF!</v>
      </c>
      <c r="Z338" s="13"/>
      <c r="AA338" s="13" t="e">
        <f t="shared" si="100"/>
        <v>#REF!</v>
      </c>
      <c r="AB338" s="12"/>
      <c r="AC338" s="12"/>
      <c r="AE338" s="9" t="e">
        <f t="shared" si="91"/>
        <v>#REF!</v>
      </c>
      <c r="AG338" s="1" t="str">
        <f t="shared" si="104"/>
        <v>34634610004009</v>
      </c>
      <c r="AH338" s="9" t="e">
        <f>IF(AND(#REF!=2017,AE$4=1),-IFERROR(VLOOKUP(AG338,#REF!,9,0),0),IF(AND(#REF!=2017,AE$4=2),-IFERROR(VLOOKUP(AG338,#REF!,9,0),0),IFERROR(VLOOKUP(AG338,#REF!,12,0),0)))</f>
        <v>#REF!</v>
      </c>
    </row>
    <row r="339" spans="1:34" ht="15" customHeight="1" outlineLevel="2">
      <c r="A339" s="7" t="s">
        <v>108</v>
      </c>
      <c r="B339" s="36" t="s">
        <v>109</v>
      </c>
      <c r="C339" s="7" t="s">
        <v>109</v>
      </c>
      <c r="D339" s="7" t="s">
        <v>13</v>
      </c>
      <c r="E339" s="7" t="s">
        <v>16</v>
      </c>
      <c r="F339" s="7" t="s">
        <v>315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40">
        <v>0</v>
      </c>
      <c r="O339" s="8">
        <v>0</v>
      </c>
      <c r="P339" s="8"/>
      <c r="Q339" s="8"/>
      <c r="R339" s="8"/>
      <c r="S339" s="8"/>
      <c r="T339" s="8"/>
      <c r="U339" s="8"/>
      <c r="V339" s="8"/>
      <c r="W339" s="14">
        <f t="shared" si="102"/>
        <v>0</v>
      </c>
      <c r="X339" s="10"/>
      <c r="Y339" s="28" t="e">
        <f t="shared" si="103"/>
        <v>#REF!</v>
      </c>
      <c r="Z339" s="13"/>
      <c r="AA339" s="13" t="e">
        <f t="shared" si="100"/>
        <v>#REF!</v>
      </c>
      <c r="AB339" s="12"/>
      <c r="AC339" s="12"/>
      <c r="AE339" s="9" t="e">
        <f t="shared" si="91"/>
        <v>#REF!</v>
      </c>
      <c r="AG339" s="1" t="str">
        <f t="shared" si="104"/>
        <v>34634610004010</v>
      </c>
      <c r="AH339" s="9" t="e">
        <f>IF(AND(#REF!=2017,AE$4=1),-IFERROR(VLOOKUP(AG339,#REF!,9,0),0),IF(AND(#REF!=2017,AE$4=2),-IFERROR(VLOOKUP(AG339,#REF!,9,0),0),IFERROR(VLOOKUP(AG339,#REF!,12,0),0)))</f>
        <v>#REF!</v>
      </c>
    </row>
    <row r="340" spans="1:34" ht="15" customHeight="1" outlineLevel="2">
      <c r="A340" s="7" t="s">
        <v>108</v>
      </c>
      <c r="B340" s="36" t="s">
        <v>109</v>
      </c>
      <c r="C340" s="7" t="s">
        <v>109</v>
      </c>
      <c r="D340" s="7" t="s">
        <v>13</v>
      </c>
      <c r="E340" s="7" t="s">
        <v>504</v>
      </c>
      <c r="F340" s="7" t="s">
        <v>305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40">
        <v>0</v>
      </c>
      <c r="O340" s="8">
        <v>0</v>
      </c>
      <c r="P340" s="8"/>
      <c r="Q340" s="8"/>
      <c r="R340" s="8"/>
      <c r="S340" s="8"/>
      <c r="T340" s="8"/>
      <c r="U340" s="8"/>
      <c r="V340" s="8"/>
      <c r="W340" s="14">
        <f t="shared" si="102"/>
        <v>0</v>
      </c>
      <c r="X340" s="10"/>
      <c r="Y340" s="28" t="e">
        <f t="shared" si="103"/>
        <v>#REF!</v>
      </c>
      <c r="Z340" s="13"/>
      <c r="AA340" s="13" t="e">
        <f t="shared" si="100"/>
        <v>#REF!</v>
      </c>
      <c r="AB340" s="12">
        <v>1</v>
      </c>
      <c r="AC340" s="12">
        <v>1</v>
      </c>
      <c r="AE340" s="9" t="e">
        <f t="shared" si="91"/>
        <v>#REF!</v>
      </c>
      <c r="AG340" s="1" t="str">
        <f t="shared" si="104"/>
        <v>34634610004014</v>
      </c>
      <c r="AH340" s="9" t="e">
        <f>IF(AND(#REF!=2017,AE$4=1),-IFERROR(VLOOKUP(AG340,#REF!,9,0),0),IF(AND(#REF!=2017,AE$4=2),-IFERROR(VLOOKUP(AG340,#REF!,9,0),0),IFERROR(VLOOKUP(AG340,#REF!,12,0),0)))</f>
        <v>#REF!</v>
      </c>
    </row>
    <row r="341" spans="1:34" ht="15" customHeight="1" outlineLevel="2">
      <c r="A341" s="7" t="s">
        <v>108</v>
      </c>
      <c r="B341" s="36" t="s">
        <v>109</v>
      </c>
      <c r="C341" s="7" t="s">
        <v>109</v>
      </c>
      <c r="D341" s="7" t="s">
        <v>13</v>
      </c>
      <c r="E341" s="7" t="s">
        <v>374</v>
      </c>
      <c r="F341" s="7" t="s">
        <v>361</v>
      </c>
      <c r="G341" s="8">
        <v>0</v>
      </c>
      <c r="H341" s="8">
        <v>0</v>
      </c>
      <c r="I341" s="8">
        <v>0</v>
      </c>
      <c r="J341" s="8">
        <v>0</v>
      </c>
      <c r="K341" s="8">
        <v>1872.12</v>
      </c>
      <c r="L341" s="8">
        <v>0</v>
      </c>
      <c r="M341" s="8">
        <v>0</v>
      </c>
      <c r="N341" s="40">
        <v>1820.23</v>
      </c>
      <c r="O341" s="8">
        <v>1642.2100000000005</v>
      </c>
      <c r="P341" s="8"/>
      <c r="Q341" s="8"/>
      <c r="R341" s="8"/>
      <c r="S341" s="8"/>
      <c r="T341" s="8"/>
      <c r="U341" s="8"/>
      <c r="V341" s="8"/>
      <c r="W341" s="14">
        <f t="shared" si="102"/>
        <v>5334.56</v>
      </c>
      <c r="X341" s="10"/>
      <c r="Y341" s="28" t="e">
        <f t="shared" si="103"/>
        <v>#REF!</v>
      </c>
      <c r="Z341" s="13"/>
      <c r="AA341" s="13" t="e">
        <f t="shared" si="100"/>
        <v>#REF!</v>
      </c>
      <c r="AB341" s="12">
        <v>1</v>
      </c>
      <c r="AC341" s="12">
        <v>1</v>
      </c>
      <c r="AE341" s="9" t="e">
        <f t="shared" si="91"/>
        <v>#REF!</v>
      </c>
      <c r="AG341" s="1" t="str">
        <f t="shared" si="104"/>
        <v>34634610004030</v>
      </c>
      <c r="AH341" s="9" t="e">
        <f>IF(AND(#REF!=2017,AE$4=1),-IFERROR(VLOOKUP(AG341,#REF!,9,0),0),IF(AND(#REF!=2017,AE$4=2),-IFERROR(VLOOKUP(AG341,#REF!,9,0),0),IFERROR(VLOOKUP(AG341,#REF!,12,0),0)))</f>
        <v>#REF!</v>
      </c>
    </row>
    <row r="342" spans="1:34" ht="15" customHeight="1" outlineLevel="2">
      <c r="A342" s="7" t="s">
        <v>108</v>
      </c>
      <c r="B342" s="36" t="s">
        <v>109</v>
      </c>
      <c r="C342" s="7" t="s">
        <v>109</v>
      </c>
      <c r="D342" s="7" t="s">
        <v>13</v>
      </c>
      <c r="E342" s="7" t="s">
        <v>389</v>
      </c>
      <c r="F342" s="7" t="s">
        <v>360</v>
      </c>
      <c r="G342" s="8">
        <v>0</v>
      </c>
      <c r="H342" s="8">
        <v>0</v>
      </c>
      <c r="I342" s="8">
        <v>0</v>
      </c>
      <c r="J342" s="8">
        <v>0</v>
      </c>
      <c r="K342" s="8">
        <v>25.28</v>
      </c>
      <c r="L342" s="8">
        <v>0</v>
      </c>
      <c r="M342" s="8">
        <v>0</v>
      </c>
      <c r="N342" s="40">
        <v>7.990000000000002</v>
      </c>
      <c r="O342" s="8">
        <v>506.76</v>
      </c>
      <c r="P342" s="8"/>
      <c r="Q342" s="8"/>
      <c r="R342" s="8"/>
      <c r="S342" s="8"/>
      <c r="T342" s="8"/>
      <c r="U342" s="8"/>
      <c r="V342" s="8"/>
      <c r="W342" s="14">
        <f t="shared" si="102"/>
        <v>540.03</v>
      </c>
      <c r="X342" s="10"/>
      <c r="Y342" s="28" t="e">
        <f t="shared" si="103"/>
        <v>#REF!</v>
      </c>
      <c r="Z342" s="13"/>
      <c r="AA342" s="13" t="e">
        <f t="shared" si="100"/>
        <v>#REF!</v>
      </c>
      <c r="AB342" s="12">
        <v>1</v>
      </c>
      <c r="AC342" s="12">
        <v>1</v>
      </c>
      <c r="AE342" s="9" t="e">
        <f t="shared" si="91"/>
        <v>#REF!</v>
      </c>
      <c r="AG342" s="1" t="str">
        <f t="shared" si="104"/>
        <v>34634610004033</v>
      </c>
      <c r="AH342" s="9" t="e">
        <f>IF(AND(#REF!=2017,AE$4=1),-IFERROR(VLOOKUP(AG342,#REF!,9,0),0),IF(AND(#REF!=2017,AE$4=2),-IFERROR(VLOOKUP(AG342,#REF!,9,0),0),IFERROR(VLOOKUP(AG342,#REF!,12,0),0)))</f>
        <v>#REF!</v>
      </c>
    </row>
    <row r="343" spans="1:34" ht="15" customHeight="1" outlineLevel="2">
      <c r="A343" s="7" t="s">
        <v>108</v>
      </c>
      <c r="B343" s="36" t="s">
        <v>109</v>
      </c>
      <c r="C343" s="7" t="s">
        <v>109</v>
      </c>
      <c r="D343" s="7" t="s">
        <v>13</v>
      </c>
      <c r="E343" s="7" t="s">
        <v>393</v>
      </c>
      <c r="F343" s="7" t="s">
        <v>25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40">
        <v>0</v>
      </c>
      <c r="O343" s="8">
        <v>0</v>
      </c>
      <c r="P343" s="8"/>
      <c r="Q343" s="8"/>
      <c r="R343" s="8"/>
      <c r="S343" s="8"/>
      <c r="T343" s="8"/>
      <c r="U343" s="8"/>
      <c r="V343" s="8"/>
      <c r="W343" s="14">
        <f t="shared" si="102"/>
        <v>0</v>
      </c>
      <c r="X343" s="10"/>
      <c r="Y343" s="28" t="e">
        <f t="shared" si="103"/>
        <v>#REF!</v>
      </c>
      <c r="Z343" s="13"/>
      <c r="AA343" s="13" t="e">
        <f t="shared" si="100"/>
        <v>#REF!</v>
      </c>
      <c r="AB343" s="12"/>
      <c r="AC343" s="12"/>
      <c r="AE343" s="9" t="e">
        <f t="shared" si="91"/>
        <v>#REF!</v>
      </c>
      <c r="AG343" s="1" t="str">
        <f t="shared" si="104"/>
        <v>34634610004052</v>
      </c>
      <c r="AH343" s="9" t="e">
        <f>IF(AND(#REF!=2017,AE$4=1),-IFERROR(VLOOKUP(AG343,#REF!,9,0),0),IF(AND(#REF!=2017,AE$4=2),-IFERROR(VLOOKUP(AG343,#REF!,9,0),0),IFERROR(VLOOKUP(AG343,#REF!,12,0),0)))</f>
        <v>#REF!</v>
      </c>
    </row>
    <row r="344" spans="1:34" ht="15" customHeight="1" outlineLevel="2">
      <c r="A344" s="7" t="s">
        <v>108</v>
      </c>
      <c r="B344" s="36" t="s">
        <v>109</v>
      </c>
      <c r="C344" s="20" t="s">
        <v>109</v>
      </c>
      <c r="D344" s="7" t="s">
        <v>13</v>
      </c>
      <c r="E344" s="7" t="s">
        <v>397</v>
      </c>
      <c r="F344" s="7" t="s">
        <v>35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40">
        <v>0</v>
      </c>
      <c r="O344" s="8">
        <v>0</v>
      </c>
      <c r="P344" s="8"/>
      <c r="Q344" s="8"/>
      <c r="R344" s="8"/>
      <c r="S344" s="8"/>
      <c r="T344" s="8"/>
      <c r="U344" s="8"/>
      <c r="V344" s="8"/>
      <c r="W344" s="14">
        <f t="shared" si="102"/>
        <v>0</v>
      </c>
      <c r="X344" s="10"/>
      <c r="Y344" s="28" t="e">
        <f t="shared" si="103"/>
        <v>#REF!</v>
      </c>
      <c r="Z344" s="13"/>
      <c r="AA344" s="13" t="e">
        <f t="shared" si="100"/>
        <v>#REF!</v>
      </c>
      <c r="AB344" s="12">
        <v>1</v>
      </c>
      <c r="AC344" s="12">
        <v>1</v>
      </c>
      <c r="AE344" s="9" t="e">
        <f t="shared" si="91"/>
        <v>#REF!</v>
      </c>
      <c r="AG344" s="1" t="str">
        <f t="shared" si="104"/>
        <v>34634610004056</v>
      </c>
      <c r="AH344" s="9" t="e">
        <f>IF(AND(#REF!=2017,AE$4=1),-IFERROR(VLOOKUP(AG344,#REF!,9,0),0),IF(AND(#REF!=2017,AE$4=2),-IFERROR(VLOOKUP(AG344,#REF!,9,0),0),IFERROR(VLOOKUP(AG344,#REF!,12,0),0)))</f>
        <v>#REF!</v>
      </c>
    </row>
    <row r="345" spans="1:34" ht="15" customHeight="1" outlineLevel="2">
      <c r="A345" s="7" t="s">
        <v>108</v>
      </c>
      <c r="B345" s="36" t="s">
        <v>109</v>
      </c>
      <c r="C345" s="7">
        <v>346</v>
      </c>
      <c r="D345" s="7" t="s">
        <v>13</v>
      </c>
      <c r="E345" s="7" t="s">
        <v>376</v>
      </c>
      <c r="F345" s="7" t="s">
        <v>247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40">
        <v>0</v>
      </c>
      <c r="O345" s="8">
        <v>0</v>
      </c>
      <c r="P345" s="8"/>
      <c r="Q345" s="8"/>
      <c r="R345" s="8"/>
      <c r="S345" s="8"/>
      <c r="T345" s="8"/>
      <c r="U345" s="8"/>
      <c r="V345" s="8"/>
      <c r="W345" s="14">
        <f t="shared" si="102"/>
        <v>0</v>
      </c>
      <c r="X345" s="10"/>
      <c r="Y345" s="28" t="e">
        <f t="shared" si="103"/>
        <v>#REF!</v>
      </c>
      <c r="Z345" s="13"/>
      <c r="AA345" s="13" t="e">
        <f t="shared" si="100"/>
        <v>#REF!</v>
      </c>
      <c r="AB345" s="12">
        <v>1</v>
      </c>
      <c r="AC345" s="12">
        <v>1</v>
      </c>
      <c r="AE345" s="9" t="e">
        <f t="shared" si="91"/>
        <v>#REF!</v>
      </c>
      <c r="AG345" s="1" t="str">
        <f t="shared" si="104"/>
        <v>34634610004060</v>
      </c>
      <c r="AH345" s="9" t="e">
        <f>IF(AND(#REF!=2017,AE$4=1),-IFERROR(VLOOKUP(AG345,#REF!,9,0),0),IF(AND(#REF!=2017,AE$4=2),-IFERROR(VLOOKUP(AG345,#REF!,9,0),0),IFERROR(VLOOKUP(AG345,#REF!,12,0),0)))</f>
        <v>#REF!</v>
      </c>
    </row>
    <row r="346" spans="1:34" ht="15" customHeight="1" outlineLevel="2">
      <c r="A346" s="7" t="s">
        <v>108</v>
      </c>
      <c r="B346" s="36" t="s">
        <v>109</v>
      </c>
      <c r="C346" s="7">
        <v>346</v>
      </c>
      <c r="D346" s="7" t="s">
        <v>13</v>
      </c>
      <c r="E346" s="7" t="s">
        <v>378</v>
      </c>
      <c r="F346" s="7" t="s">
        <v>312</v>
      </c>
      <c r="G346" s="8">
        <v>0</v>
      </c>
      <c r="H346" s="8">
        <v>0</v>
      </c>
      <c r="I346" s="8">
        <v>0</v>
      </c>
      <c r="J346" s="8">
        <v>15578</v>
      </c>
      <c r="K346" s="8">
        <v>0</v>
      </c>
      <c r="L346" s="8">
        <v>0</v>
      </c>
      <c r="M346" s="8">
        <v>0</v>
      </c>
      <c r="N346" s="40">
        <v>14520</v>
      </c>
      <c r="O346" s="8">
        <v>0</v>
      </c>
      <c r="P346" s="8"/>
      <c r="Q346" s="8"/>
      <c r="R346" s="8"/>
      <c r="S346" s="8"/>
      <c r="T346" s="8"/>
      <c r="U346" s="8"/>
      <c r="V346" s="8"/>
      <c r="W346" s="14">
        <f t="shared" si="102"/>
        <v>30098</v>
      </c>
      <c r="X346" s="10"/>
      <c r="Y346" s="28" t="e">
        <f t="shared" si="103"/>
        <v>#REF!</v>
      </c>
      <c r="Z346" s="13"/>
      <c r="AA346" s="13" t="e">
        <f t="shared" si="100"/>
        <v>#REF!</v>
      </c>
      <c r="AB346" s="12">
        <v>1</v>
      </c>
      <c r="AC346" s="12">
        <v>1</v>
      </c>
      <c r="AE346" s="9" t="e">
        <f t="shared" si="91"/>
        <v>#REF!</v>
      </c>
      <c r="AG346" s="1" t="str">
        <f t="shared" si="104"/>
        <v>34634610004069</v>
      </c>
      <c r="AH346" s="9" t="e">
        <f>IF(AND(#REF!=2017,AE$4=1),-IFERROR(VLOOKUP(AG346,#REF!,9,0),0),IF(AND(#REF!=2017,AE$4=2),-IFERROR(VLOOKUP(AG346,#REF!,9,0),0),IFERROR(VLOOKUP(AG346,#REF!,12,0),0)))</f>
        <v>#REF!</v>
      </c>
    </row>
    <row r="347" spans="1:34" ht="15" customHeight="1" outlineLevel="2">
      <c r="A347" s="7" t="s">
        <v>108</v>
      </c>
      <c r="B347" s="36" t="s">
        <v>109</v>
      </c>
      <c r="C347" s="7" t="s">
        <v>109</v>
      </c>
      <c r="D347" s="7" t="s">
        <v>13</v>
      </c>
      <c r="E347" s="7" t="s">
        <v>494</v>
      </c>
      <c r="F347" s="7" t="s">
        <v>363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40">
        <v>0</v>
      </c>
      <c r="O347" s="8">
        <v>0</v>
      </c>
      <c r="P347" s="8"/>
      <c r="Q347" s="8"/>
      <c r="R347" s="8"/>
      <c r="S347" s="8"/>
      <c r="T347" s="8"/>
      <c r="U347" s="8"/>
      <c r="V347" s="8"/>
      <c r="W347" s="14">
        <f t="shared" si="102"/>
        <v>0</v>
      </c>
      <c r="X347" s="10"/>
      <c r="Y347" s="28" t="e">
        <f t="shared" si="103"/>
        <v>#REF!</v>
      </c>
      <c r="Z347" s="13"/>
      <c r="AA347" s="13" t="e">
        <f t="shared" si="100"/>
        <v>#REF!</v>
      </c>
      <c r="AB347" s="12"/>
      <c r="AC347" s="12"/>
      <c r="AE347" s="9" t="e">
        <f t="shared" si="91"/>
        <v>#REF!</v>
      </c>
      <c r="AG347" s="1" t="str">
        <f t="shared" si="104"/>
        <v>34634610004075</v>
      </c>
      <c r="AH347" s="9" t="e">
        <f>IF(AND(#REF!=2017,AE$4=1),-IFERROR(VLOOKUP(AG347,#REF!,9,0),0),IF(AND(#REF!=2017,AE$4=2),-IFERROR(VLOOKUP(AG347,#REF!,9,0),0),IFERROR(VLOOKUP(AG347,#REF!,12,0),0)))</f>
        <v>#REF!</v>
      </c>
    </row>
    <row r="348" spans="1:34" ht="15" customHeight="1" outlineLevel="2">
      <c r="A348" s="7" t="s">
        <v>108</v>
      </c>
      <c r="B348" s="36" t="s">
        <v>109</v>
      </c>
      <c r="C348" s="7">
        <v>346</v>
      </c>
      <c r="D348" s="7" t="s">
        <v>13</v>
      </c>
      <c r="E348" s="7" t="s">
        <v>489</v>
      </c>
      <c r="F348" s="7" t="s">
        <v>364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40">
        <v>0</v>
      </c>
      <c r="O348" s="8">
        <v>0</v>
      </c>
      <c r="P348" s="8"/>
      <c r="Q348" s="8"/>
      <c r="R348" s="8"/>
      <c r="S348" s="8"/>
      <c r="T348" s="8"/>
      <c r="U348" s="8"/>
      <c r="V348" s="8"/>
      <c r="W348" s="14">
        <f t="shared" si="102"/>
        <v>0</v>
      </c>
      <c r="X348" s="10"/>
      <c r="Y348" s="28" t="e">
        <f t="shared" si="103"/>
        <v>#REF!</v>
      </c>
      <c r="Z348" s="13"/>
      <c r="AA348" s="13" t="e">
        <f t="shared" ref="AA348:AA385" si="105">Y348+Z348</f>
        <v>#REF!</v>
      </c>
      <c r="AB348" s="12"/>
      <c r="AC348" s="12"/>
      <c r="AE348" s="9" t="e">
        <f t="shared" si="91"/>
        <v>#REF!</v>
      </c>
      <c r="AG348" s="1" t="str">
        <f t="shared" si="104"/>
        <v>34634610004076</v>
      </c>
      <c r="AH348" s="9" t="e">
        <f>IF(AND(#REF!=2017,AE$4=1),-IFERROR(VLOOKUP(AG348,#REF!,9,0),0),IF(AND(#REF!=2017,AE$4=2),-IFERROR(VLOOKUP(AG348,#REF!,9,0),0),IFERROR(VLOOKUP(AG348,#REF!,12,0),0)))</f>
        <v>#REF!</v>
      </c>
    </row>
    <row r="349" spans="1:34" ht="15" customHeight="1" outlineLevel="2">
      <c r="A349" s="7" t="s">
        <v>108</v>
      </c>
      <c r="B349" s="36" t="s">
        <v>109</v>
      </c>
      <c r="C349" s="7" t="s">
        <v>109</v>
      </c>
      <c r="D349" s="7" t="s">
        <v>13</v>
      </c>
      <c r="E349" s="7" t="s">
        <v>380</v>
      </c>
      <c r="F349" s="7" t="s">
        <v>17</v>
      </c>
      <c r="G349" s="8">
        <v>0</v>
      </c>
      <c r="H349" s="8">
        <v>0</v>
      </c>
      <c r="I349" s="8">
        <v>0</v>
      </c>
      <c r="J349" s="8">
        <v>5.85</v>
      </c>
      <c r="K349" s="8">
        <v>0</v>
      </c>
      <c r="L349" s="8">
        <v>0</v>
      </c>
      <c r="M349" s="8">
        <v>215.32</v>
      </c>
      <c r="N349" s="40">
        <v>0</v>
      </c>
      <c r="O349" s="8">
        <v>497.36</v>
      </c>
      <c r="P349" s="8"/>
      <c r="Q349" s="8"/>
      <c r="R349" s="8"/>
      <c r="S349" s="8"/>
      <c r="T349" s="8"/>
      <c r="U349" s="8"/>
      <c r="V349" s="8"/>
      <c r="W349" s="14">
        <f t="shared" si="102"/>
        <v>718.53</v>
      </c>
      <c r="X349" s="10"/>
      <c r="Y349" s="28" t="e">
        <f t="shared" si="103"/>
        <v>#REF!</v>
      </c>
      <c r="Z349" s="13"/>
      <c r="AA349" s="13" t="e">
        <f t="shared" si="105"/>
        <v>#REF!</v>
      </c>
      <c r="AB349" s="12">
        <v>1</v>
      </c>
      <c r="AC349" s="12">
        <v>1</v>
      </c>
      <c r="AE349" s="9" t="e">
        <f t="shared" si="91"/>
        <v>#REF!</v>
      </c>
      <c r="AG349" s="1" t="str">
        <f t="shared" si="104"/>
        <v>34634610004801</v>
      </c>
      <c r="AH349" s="9" t="e">
        <f>IF(AND(#REF!=2017,AE$4=1),-IFERROR(VLOOKUP(AG349,#REF!,9,0),0),IF(AND(#REF!=2017,AE$4=2),-IFERROR(VLOOKUP(AG349,#REF!,9,0),0),IFERROR(VLOOKUP(AG349,#REF!,12,0),0)))</f>
        <v>#REF!</v>
      </c>
    </row>
    <row r="350" spans="1:34" ht="15" customHeight="1" outlineLevel="2">
      <c r="A350" s="7" t="s">
        <v>108</v>
      </c>
      <c r="B350" s="36" t="s">
        <v>109</v>
      </c>
      <c r="C350" s="7" t="s">
        <v>109</v>
      </c>
      <c r="D350" s="7" t="s">
        <v>13</v>
      </c>
      <c r="E350" s="7" t="s">
        <v>381</v>
      </c>
      <c r="F350" s="7" t="s">
        <v>311</v>
      </c>
      <c r="G350" s="8">
        <v>0</v>
      </c>
      <c r="H350" s="8">
        <v>0</v>
      </c>
      <c r="I350" s="8">
        <v>0</v>
      </c>
      <c r="J350" s="8">
        <v>0</v>
      </c>
      <c r="K350" s="8">
        <v>1505.21</v>
      </c>
      <c r="L350" s="8">
        <v>0</v>
      </c>
      <c r="M350" s="8">
        <v>0</v>
      </c>
      <c r="N350" s="40">
        <v>0</v>
      </c>
      <c r="O350" s="8">
        <v>1505.21</v>
      </c>
      <c r="P350" s="8"/>
      <c r="Q350" s="8"/>
      <c r="R350" s="8"/>
      <c r="S350" s="8"/>
      <c r="T350" s="8"/>
      <c r="U350" s="8"/>
      <c r="V350" s="8"/>
      <c r="W350" s="14">
        <f t="shared" si="102"/>
        <v>3010.42</v>
      </c>
      <c r="X350" s="10"/>
      <c r="Y350" s="28" t="e">
        <f t="shared" si="103"/>
        <v>#REF!</v>
      </c>
      <c r="Z350" s="13"/>
      <c r="AA350" s="13" t="e">
        <f t="shared" si="105"/>
        <v>#REF!</v>
      </c>
      <c r="AB350" s="12">
        <v>1</v>
      </c>
      <c r="AC350" s="12">
        <v>1</v>
      </c>
      <c r="AE350" s="9" t="e">
        <f t="shared" si="91"/>
        <v>#REF!</v>
      </c>
      <c r="AG350" s="1" t="str">
        <f t="shared" si="104"/>
        <v>34634610005050</v>
      </c>
      <c r="AH350" s="9" t="e">
        <f>IF(AND(#REF!=2017,AE$4=1),-IFERROR(VLOOKUP(AG350,#REF!,9,0),0),IF(AND(#REF!=2017,AE$4=2),-IFERROR(VLOOKUP(AG350,#REF!,9,0),0),IFERROR(VLOOKUP(AG350,#REF!,12,0),0)))</f>
        <v>#REF!</v>
      </c>
    </row>
    <row r="351" spans="1:34" ht="15" customHeight="1" outlineLevel="2">
      <c r="A351" s="7" t="s">
        <v>108</v>
      </c>
      <c r="B351" s="36" t="s">
        <v>109</v>
      </c>
      <c r="C351" s="7" t="s">
        <v>109</v>
      </c>
      <c r="D351" s="7" t="s">
        <v>13</v>
      </c>
      <c r="E351" s="7" t="s">
        <v>400</v>
      </c>
      <c r="F351" s="7" t="s">
        <v>36</v>
      </c>
      <c r="G351" s="8">
        <v>0</v>
      </c>
      <c r="H351" s="8">
        <v>0</v>
      </c>
      <c r="I351" s="8">
        <v>0</v>
      </c>
      <c r="J351" s="8">
        <v>167.86</v>
      </c>
      <c r="K351" s="8">
        <v>0</v>
      </c>
      <c r="L351" s="8">
        <v>0</v>
      </c>
      <c r="M351" s="8">
        <v>0</v>
      </c>
      <c r="N351" s="40">
        <v>0</v>
      </c>
      <c r="O351" s="8">
        <v>0</v>
      </c>
      <c r="P351" s="8"/>
      <c r="Q351" s="8"/>
      <c r="R351" s="8"/>
      <c r="S351" s="8"/>
      <c r="T351" s="8"/>
      <c r="U351" s="8"/>
      <c r="V351" s="8"/>
      <c r="W351" s="14">
        <f t="shared" si="102"/>
        <v>167.86</v>
      </c>
      <c r="X351" s="10"/>
      <c r="Y351" s="28" t="e">
        <f t="shared" si="103"/>
        <v>#REF!</v>
      </c>
      <c r="Z351" s="13"/>
      <c r="AA351" s="13" t="e">
        <f t="shared" si="105"/>
        <v>#REF!</v>
      </c>
      <c r="AB351" s="12">
        <v>1</v>
      </c>
      <c r="AC351" s="12">
        <v>1</v>
      </c>
      <c r="AE351" s="9" t="e">
        <f t="shared" si="91"/>
        <v>#REF!</v>
      </c>
      <c r="AG351" s="1" t="str">
        <f t="shared" si="104"/>
        <v>34634610005220</v>
      </c>
      <c r="AH351" s="9" t="e">
        <f>IF(AND(#REF!=2017,AE$4=1),-IFERROR(VLOOKUP(AG351,#REF!,9,0),0),IF(AND(#REF!=2017,AE$4=2),-IFERROR(VLOOKUP(AG351,#REF!,9,0),0),IFERROR(VLOOKUP(AG351,#REF!,12,0),0)))</f>
        <v>#REF!</v>
      </c>
    </row>
    <row r="352" spans="1:34" ht="15" customHeight="1" outlineLevel="2">
      <c r="A352" s="7" t="s">
        <v>108</v>
      </c>
      <c r="B352" s="36" t="s">
        <v>109</v>
      </c>
      <c r="C352" s="7" t="s">
        <v>109</v>
      </c>
      <c r="D352" s="7" t="s">
        <v>13</v>
      </c>
      <c r="E352" s="7" t="s">
        <v>396</v>
      </c>
      <c r="F352" s="7" t="s">
        <v>245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40">
        <v>0</v>
      </c>
      <c r="O352" s="8">
        <v>0</v>
      </c>
      <c r="P352" s="8"/>
      <c r="Q352" s="8"/>
      <c r="R352" s="8"/>
      <c r="S352" s="8"/>
      <c r="T352" s="8"/>
      <c r="U352" s="8"/>
      <c r="V352" s="8"/>
      <c r="W352" s="14">
        <f t="shared" si="102"/>
        <v>0</v>
      </c>
      <c r="X352" s="10"/>
      <c r="Y352" s="28" t="e">
        <f t="shared" si="103"/>
        <v>#REF!</v>
      </c>
      <c r="Z352" s="13"/>
      <c r="AA352" s="13" t="e">
        <f t="shared" si="105"/>
        <v>#REF!</v>
      </c>
      <c r="AB352" s="12">
        <v>1</v>
      </c>
      <c r="AC352" s="12">
        <v>1</v>
      </c>
      <c r="AE352" s="9" t="e">
        <f t="shared" si="91"/>
        <v>#REF!</v>
      </c>
      <c r="AG352" s="1" t="str">
        <f t="shared" si="104"/>
        <v>34634610005801</v>
      </c>
      <c r="AH352" s="9" t="e">
        <f>IF(AND(#REF!=2017,AE$4=1),-IFERROR(VLOOKUP(AG352,#REF!,9,0),0),IF(AND(#REF!=2017,AE$4=2),-IFERROR(VLOOKUP(AG352,#REF!,9,0),0),IFERROR(VLOOKUP(AG352,#REF!,12,0),0)))</f>
        <v>#REF!</v>
      </c>
    </row>
    <row r="353" spans="1:34" ht="15" customHeight="1" outlineLevel="2">
      <c r="A353" s="7" t="s">
        <v>108</v>
      </c>
      <c r="B353" s="36" t="s">
        <v>109</v>
      </c>
      <c r="C353" s="7" t="s">
        <v>109</v>
      </c>
      <c r="D353" s="7" t="s">
        <v>13</v>
      </c>
      <c r="E353" s="7" t="s">
        <v>506</v>
      </c>
      <c r="F353" s="7" t="s">
        <v>358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40">
        <v>0</v>
      </c>
      <c r="O353" s="8">
        <v>0</v>
      </c>
      <c r="P353" s="8"/>
      <c r="Q353" s="8"/>
      <c r="R353" s="8"/>
      <c r="S353" s="8"/>
      <c r="T353" s="8"/>
      <c r="U353" s="8"/>
      <c r="V353" s="8"/>
      <c r="W353" s="14">
        <f t="shared" si="102"/>
        <v>0</v>
      </c>
      <c r="X353" s="10"/>
      <c r="Y353" s="28" t="e">
        <f t="shared" si="103"/>
        <v>#REF!</v>
      </c>
      <c r="Z353" s="13"/>
      <c r="AA353" s="13" t="e">
        <f t="shared" si="105"/>
        <v>#REF!</v>
      </c>
      <c r="AB353" s="12"/>
      <c r="AC353" s="12"/>
      <c r="AE353" s="9" t="e">
        <f t="shared" si="91"/>
        <v>#REF!</v>
      </c>
      <c r="AG353" s="1" t="str">
        <f t="shared" si="104"/>
        <v>34634610005802</v>
      </c>
      <c r="AH353" s="9" t="e">
        <f>IF(AND(#REF!=2017,AE$4=1),-IFERROR(VLOOKUP(AG353,#REF!,9,0),0),IF(AND(#REF!=2017,AE$4=2),-IFERROR(VLOOKUP(AG353,#REF!,9,0),0),IFERROR(VLOOKUP(AG353,#REF!,12,0),0)))</f>
        <v>#REF!</v>
      </c>
    </row>
    <row r="354" spans="1:34" ht="15" customHeight="1" outlineLevel="2">
      <c r="A354" s="7" t="s">
        <v>108</v>
      </c>
      <c r="B354" s="36" t="s">
        <v>109</v>
      </c>
      <c r="C354" s="7" t="s">
        <v>109</v>
      </c>
      <c r="D354" s="7" t="s">
        <v>13</v>
      </c>
      <c r="E354" s="7" t="s">
        <v>507</v>
      </c>
      <c r="F354" s="7" t="s">
        <v>362</v>
      </c>
      <c r="G354" s="8">
        <v>0</v>
      </c>
      <c r="H354" s="8">
        <v>0</v>
      </c>
      <c r="I354" s="8">
        <v>0</v>
      </c>
      <c r="J354" s="8">
        <v>-4537</v>
      </c>
      <c r="K354" s="8">
        <v>0</v>
      </c>
      <c r="L354" s="8">
        <v>0</v>
      </c>
      <c r="M354" s="8">
        <v>-4537</v>
      </c>
      <c r="N354" s="40">
        <v>0</v>
      </c>
      <c r="O354" s="8">
        <v>0</v>
      </c>
      <c r="P354" s="8"/>
      <c r="Q354" s="8"/>
      <c r="R354" s="8"/>
      <c r="S354" s="8"/>
      <c r="T354" s="8"/>
      <c r="U354" s="8"/>
      <c r="V354" s="8"/>
      <c r="W354" s="14">
        <f t="shared" si="102"/>
        <v>-9074</v>
      </c>
      <c r="X354" s="10"/>
      <c r="Y354" s="28" t="e">
        <f t="shared" si="103"/>
        <v>#REF!</v>
      </c>
      <c r="Z354" s="13"/>
      <c r="AA354" s="13" t="e">
        <f t="shared" si="105"/>
        <v>#REF!</v>
      </c>
      <c r="AB354" s="12"/>
      <c r="AC354" s="12"/>
      <c r="AE354" s="9" t="e">
        <f t="shared" si="91"/>
        <v>#REF!</v>
      </c>
      <c r="AG354" s="1" t="str">
        <f t="shared" si="104"/>
        <v>34634610007003</v>
      </c>
      <c r="AH354" s="9" t="e">
        <f>IF(AND(#REF!=2017,AE$4=1),-IFERROR(VLOOKUP(AG354,#REF!,9,0),0),IF(AND(#REF!=2017,AE$4=2),-IFERROR(VLOOKUP(AG354,#REF!,9,0),0),IFERROR(VLOOKUP(AG354,#REF!,12,0),0)))</f>
        <v>#REF!</v>
      </c>
    </row>
    <row r="355" spans="1:34" ht="15" customHeight="1" outlineLevel="1">
      <c r="A355" s="42" t="s">
        <v>607</v>
      </c>
      <c r="B355" s="36"/>
      <c r="C355" s="7"/>
      <c r="D355" s="7"/>
      <c r="E355" s="7"/>
      <c r="F355" s="7"/>
      <c r="G355" s="8">
        <f t="shared" ref="G355:O355" si="106">SUBTOTAL(9,G335:G354)</f>
        <v>0</v>
      </c>
      <c r="H355" s="8">
        <f t="shared" si="106"/>
        <v>0</v>
      </c>
      <c r="I355" s="8">
        <f t="shared" si="106"/>
        <v>0</v>
      </c>
      <c r="J355" s="8">
        <f t="shared" si="106"/>
        <v>175494.86000000002</v>
      </c>
      <c r="K355" s="8">
        <f t="shared" si="106"/>
        <v>43361.229999999996</v>
      </c>
      <c r="L355" s="8">
        <f t="shared" si="106"/>
        <v>0</v>
      </c>
      <c r="M355" s="8">
        <f t="shared" si="106"/>
        <v>103102.15000000002</v>
      </c>
      <c r="N355" s="40">
        <f t="shared" si="106"/>
        <v>43187.999999999985</v>
      </c>
      <c r="O355" s="8">
        <f t="shared" si="106"/>
        <v>14668.16000000004</v>
      </c>
      <c r="P355" s="8"/>
      <c r="Q355" s="8"/>
      <c r="R355" s="8"/>
      <c r="S355" s="8"/>
      <c r="T355" s="8"/>
      <c r="U355" s="8"/>
      <c r="V355" s="8"/>
      <c r="W355" s="14">
        <f>SUBTOTAL(9,W335:W354)</f>
        <v>379814.40000000008</v>
      </c>
      <c r="X355" s="10"/>
      <c r="Y355" s="28"/>
      <c r="Z355" s="13"/>
      <c r="AA355" s="13"/>
      <c r="AB355" s="12"/>
      <c r="AC355" s="12"/>
      <c r="AE355" s="9"/>
      <c r="AH355" s="9"/>
    </row>
    <row r="356" spans="1:34" ht="15" customHeight="1" outlineLevel="2">
      <c r="A356" s="7" t="s">
        <v>110</v>
      </c>
      <c r="B356" s="36" t="s">
        <v>111</v>
      </c>
      <c r="C356" s="7" t="s">
        <v>111</v>
      </c>
      <c r="D356" s="7" t="s">
        <v>13</v>
      </c>
      <c r="E356" s="35" t="s">
        <v>366</v>
      </c>
      <c r="F356" s="7" t="s">
        <v>307</v>
      </c>
      <c r="G356" s="8">
        <v>0</v>
      </c>
      <c r="H356" s="8">
        <v>0</v>
      </c>
      <c r="I356" s="8">
        <v>0</v>
      </c>
      <c r="J356" s="8">
        <v>296157.52</v>
      </c>
      <c r="K356" s="8">
        <v>88444.889999999956</v>
      </c>
      <c r="L356" s="8">
        <v>2.1000000000349246</v>
      </c>
      <c r="M356" s="8">
        <v>217543.05000000005</v>
      </c>
      <c r="N356" s="40">
        <v>61940.670000000042</v>
      </c>
      <c r="O356" s="8">
        <v>8109.7999999999302</v>
      </c>
      <c r="P356" s="8"/>
      <c r="Q356" s="8"/>
      <c r="R356" s="8"/>
      <c r="S356" s="8"/>
      <c r="T356" s="8"/>
      <c r="U356" s="8"/>
      <c r="V356" s="8"/>
      <c r="W356" s="14">
        <f t="shared" ref="W356:W387" si="107">SUM(G356:V356)</f>
        <v>672198.03</v>
      </c>
      <c r="X356" s="10"/>
      <c r="Y356" s="28" t="e">
        <f t="shared" ref="Y356:Y363" si="108">IF(AE$2="Y",IF(RIGHT(A356,4)="CITY",AH356,0),AH356)</f>
        <v>#REF!</v>
      </c>
      <c r="Z356" s="13"/>
      <c r="AA356" s="13" t="e">
        <f t="shared" si="105"/>
        <v>#REF!</v>
      </c>
      <c r="AB356" s="12">
        <v>1</v>
      </c>
      <c r="AC356" s="12">
        <v>1</v>
      </c>
      <c r="AE356" s="9" t="e">
        <f t="shared" si="91"/>
        <v>#REF!</v>
      </c>
      <c r="AG356" s="1" t="str">
        <f t="shared" ref="AG356:AG363" si="109">B356&amp;C356&amp;D356&amp;E356</f>
        <v>34734710004001</v>
      </c>
      <c r="AH356" s="9" t="e">
        <f>IF(AND(#REF!=2017,AE$4=1),-IFERROR(VLOOKUP(AG356,#REF!,9,0),0),IF(AND(#REF!=2017,AE$4=2),-IFERROR(VLOOKUP(AG356,#REF!,9,0),0),IFERROR(VLOOKUP(AG356,#REF!,12,0),0)))</f>
        <v>#REF!</v>
      </c>
    </row>
    <row r="357" spans="1:34" ht="15" customHeight="1" outlineLevel="2">
      <c r="A357" s="7" t="s">
        <v>110</v>
      </c>
      <c r="B357" s="36" t="s">
        <v>111</v>
      </c>
      <c r="C357" s="7" t="s">
        <v>111</v>
      </c>
      <c r="D357" s="7" t="s">
        <v>13</v>
      </c>
      <c r="E357" s="35" t="s">
        <v>387</v>
      </c>
      <c r="F357" s="7" t="s">
        <v>359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40">
        <v>0</v>
      </c>
      <c r="O357" s="8">
        <v>0</v>
      </c>
      <c r="P357" s="8"/>
      <c r="Q357" s="8"/>
      <c r="R357" s="8"/>
      <c r="S357" s="8"/>
      <c r="T357" s="8"/>
      <c r="U357" s="8"/>
      <c r="V357" s="8"/>
      <c r="W357" s="14">
        <f t="shared" si="107"/>
        <v>0</v>
      </c>
      <c r="X357" s="10"/>
      <c r="Y357" s="28" t="e">
        <f t="shared" si="108"/>
        <v>#REF!</v>
      </c>
      <c r="Z357" s="13"/>
      <c r="AA357" s="13" t="e">
        <f t="shared" si="105"/>
        <v>#REF!</v>
      </c>
      <c r="AB357" s="12">
        <v>1</v>
      </c>
      <c r="AC357" s="12">
        <v>1</v>
      </c>
      <c r="AE357" s="9" t="e">
        <f t="shared" si="91"/>
        <v>#REF!</v>
      </c>
      <c r="AG357" s="1" t="str">
        <f t="shared" si="109"/>
        <v>34734710004004</v>
      </c>
      <c r="AH357" s="9" t="e">
        <f>IF(AND(#REF!=2017,AE$4=1),-IFERROR(VLOOKUP(AG357,#REF!,9,0),0),IF(AND(#REF!=2017,AE$4=2),-IFERROR(VLOOKUP(AG357,#REF!,9,0),0),IFERROR(VLOOKUP(AG357,#REF!,12,0),0)))</f>
        <v>#REF!</v>
      </c>
    </row>
    <row r="358" spans="1:34" ht="15" customHeight="1" outlineLevel="2">
      <c r="A358" s="7" t="s">
        <v>110</v>
      </c>
      <c r="B358" s="36" t="s">
        <v>111</v>
      </c>
      <c r="C358" s="7" t="s">
        <v>111</v>
      </c>
      <c r="D358" s="7" t="s">
        <v>13</v>
      </c>
      <c r="E358" s="35" t="s">
        <v>368</v>
      </c>
      <c r="F358" s="7" t="s">
        <v>308</v>
      </c>
      <c r="G358" s="8">
        <v>0</v>
      </c>
      <c r="H358" s="8">
        <v>0</v>
      </c>
      <c r="I358" s="8">
        <v>0</v>
      </c>
      <c r="J358" s="8">
        <v>37884.32</v>
      </c>
      <c r="K358" s="8">
        <v>234.69000000000233</v>
      </c>
      <c r="L358" s="8">
        <v>0</v>
      </c>
      <c r="M358" s="8">
        <v>886.94000000000233</v>
      </c>
      <c r="N358" s="40">
        <v>-68.669999999998254</v>
      </c>
      <c r="O358" s="8">
        <v>60.44999999999709</v>
      </c>
      <c r="P358" s="8"/>
      <c r="Q358" s="8"/>
      <c r="R358" s="8"/>
      <c r="S358" s="8"/>
      <c r="T358" s="8"/>
      <c r="U358" s="8"/>
      <c r="V358" s="8"/>
      <c r="W358" s="14">
        <f t="shared" si="107"/>
        <v>38997.730000000003</v>
      </c>
      <c r="X358" s="10"/>
      <c r="Y358" s="28" t="e">
        <f t="shared" si="108"/>
        <v>#REF!</v>
      </c>
      <c r="Z358" s="13"/>
      <c r="AA358" s="13" t="e">
        <f t="shared" si="105"/>
        <v>#REF!</v>
      </c>
      <c r="AB358" s="12">
        <v>1</v>
      </c>
      <c r="AC358" s="12">
        <v>1</v>
      </c>
      <c r="AE358" s="9" t="e">
        <f t="shared" si="91"/>
        <v>#REF!</v>
      </c>
      <c r="AG358" s="1" t="str">
        <f t="shared" si="109"/>
        <v>34734710004006</v>
      </c>
      <c r="AH358" s="9" t="e">
        <f>IF(AND(#REF!=2017,AE$4=1),-IFERROR(VLOOKUP(AG358,#REF!,9,0),0),IF(AND(#REF!=2017,AE$4=2),-IFERROR(VLOOKUP(AG358,#REF!,9,0),0),IFERROR(VLOOKUP(AG358,#REF!,12,0),0)))</f>
        <v>#REF!</v>
      </c>
    </row>
    <row r="359" spans="1:34" ht="15" customHeight="1" outlineLevel="2">
      <c r="A359" s="7" t="s">
        <v>110</v>
      </c>
      <c r="B359" s="36" t="s">
        <v>111</v>
      </c>
      <c r="C359" s="7" t="s">
        <v>111</v>
      </c>
      <c r="D359" s="7" t="s">
        <v>13</v>
      </c>
      <c r="E359" s="35" t="s">
        <v>370</v>
      </c>
      <c r="F359" s="7" t="s">
        <v>309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40">
        <v>0</v>
      </c>
      <c r="O359" s="8">
        <v>13107.17</v>
      </c>
      <c r="P359" s="8"/>
      <c r="Q359" s="8"/>
      <c r="R359" s="8"/>
      <c r="S359" s="8"/>
      <c r="T359" s="8"/>
      <c r="U359" s="8"/>
      <c r="V359" s="8"/>
      <c r="W359" s="14">
        <f t="shared" si="107"/>
        <v>13107.17</v>
      </c>
      <c r="X359" s="10"/>
      <c r="Y359" s="28" t="e">
        <f t="shared" si="108"/>
        <v>#REF!</v>
      </c>
      <c r="Z359" s="13"/>
      <c r="AA359" s="13" t="e">
        <f t="shared" si="105"/>
        <v>#REF!</v>
      </c>
      <c r="AB359" s="12"/>
      <c r="AC359" s="12"/>
      <c r="AE359" s="9" t="e">
        <f t="shared" si="91"/>
        <v>#REF!</v>
      </c>
      <c r="AG359" s="1" t="str">
        <f t="shared" si="109"/>
        <v>34734710004008</v>
      </c>
      <c r="AH359" s="9" t="e">
        <f>IF(AND(#REF!=2017,AE$4=1),-IFERROR(VLOOKUP(AG359,#REF!,9,0),0),IF(AND(#REF!=2017,AE$4=2),-IFERROR(VLOOKUP(AG359,#REF!,9,0),0),IFERROR(VLOOKUP(AG359,#REF!,12,0),0)))</f>
        <v>#REF!</v>
      </c>
    </row>
    <row r="360" spans="1:34" ht="15" customHeight="1" outlineLevel="2">
      <c r="A360" s="7" t="s">
        <v>110</v>
      </c>
      <c r="B360" s="36" t="s">
        <v>111</v>
      </c>
      <c r="C360" s="7" t="s">
        <v>111</v>
      </c>
      <c r="D360" s="7" t="s">
        <v>13</v>
      </c>
      <c r="E360" s="35" t="s">
        <v>372</v>
      </c>
      <c r="F360" s="7" t="s">
        <v>310</v>
      </c>
      <c r="G360" s="8">
        <v>0</v>
      </c>
      <c r="H360" s="8">
        <v>0</v>
      </c>
      <c r="I360" s="8">
        <v>0</v>
      </c>
      <c r="J360" s="8">
        <v>0</v>
      </c>
      <c r="K360" s="8">
        <v>369.41</v>
      </c>
      <c r="L360" s="8">
        <v>0</v>
      </c>
      <c r="M360" s="8">
        <v>0</v>
      </c>
      <c r="N360" s="40">
        <v>259.86999999999995</v>
      </c>
      <c r="O360" s="8">
        <v>576.87999999999988</v>
      </c>
      <c r="P360" s="8"/>
      <c r="Q360" s="8"/>
      <c r="R360" s="8"/>
      <c r="S360" s="8"/>
      <c r="T360" s="8"/>
      <c r="U360" s="8"/>
      <c r="V360" s="8"/>
      <c r="W360" s="14">
        <f t="shared" si="107"/>
        <v>1206.1599999999999</v>
      </c>
      <c r="X360" s="10"/>
      <c r="Y360" s="28" t="e">
        <f t="shared" si="108"/>
        <v>#REF!</v>
      </c>
      <c r="Z360" s="13"/>
      <c r="AA360" s="13" t="e">
        <f t="shared" si="105"/>
        <v>#REF!</v>
      </c>
      <c r="AB360" s="12"/>
      <c r="AC360" s="12"/>
      <c r="AE360" s="9" t="e">
        <f t="shared" si="91"/>
        <v>#REF!</v>
      </c>
      <c r="AG360" s="1" t="str">
        <f t="shared" si="109"/>
        <v>34734710004009</v>
      </c>
      <c r="AH360" s="9" t="e">
        <f>IF(AND(#REF!=2017,AE$4=1),-IFERROR(VLOOKUP(AG360,#REF!,9,0),0),IF(AND(#REF!=2017,AE$4=2),-IFERROR(VLOOKUP(AG360,#REF!,9,0),0),IFERROR(VLOOKUP(AG360,#REF!,12,0),0)))</f>
        <v>#REF!</v>
      </c>
    </row>
    <row r="361" spans="1:34" ht="15" customHeight="1" outlineLevel="2">
      <c r="A361" s="7" t="s">
        <v>110</v>
      </c>
      <c r="B361" s="36" t="s">
        <v>111</v>
      </c>
      <c r="C361" s="7" t="s">
        <v>111</v>
      </c>
      <c r="D361" s="7" t="s">
        <v>13</v>
      </c>
      <c r="E361" s="35" t="s">
        <v>385</v>
      </c>
      <c r="F361" s="7" t="s">
        <v>314</v>
      </c>
      <c r="G361" s="8">
        <v>0</v>
      </c>
      <c r="H361" s="8">
        <v>0</v>
      </c>
      <c r="I361" s="8">
        <v>0</v>
      </c>
      <c r="J361" s="8">
        <v>914030.5</v>
      </c>
      <c r="K361" s="8">
        <v>0</v>
      </c>
      <c r="L361" s="8">
        <v>0</v>
      </c>
      <c r="M361" s="8">
        <v>914030.5</v>
      </c>
      <c r="N361" s="40">
        <v>0</v>
      </c>
      <c r="O361" s="8">
        <v>0</v>
      </c>
      <c r="P361" s="8"/>
      <c r="Q361" s="8"/>
      <c r="R361" s="8"/>
      <c r="S361" s="8"/>
      <c r="T361" s="8"/>
      <c r="U361" s="8"/>
      <c r="V361" s="8"/>
      <c r="W361" s="14">
        <f t="shared" si="107"/>
        <v>1828061</v>
      </c>
      <c r="X361" s="10"/>
      <c r="Y361" s="28" t="e">
        <f t="shared" si="108"/>
        <v>#REF!</v>
      </c>
      <c r="Z361" s="13"/>
      <c r="AA361" s="13" t="e">
        <f t="shared" si="105"/>
        <v>#REF!</v>
      </c>
      <c r="AB361" s="12">
        <v>1</v>
      </c>
      <c r="AC361" s="12">
        <v>1</v>
      </c>
      <c r="AE361" s="9" t="e">
        <f t="shared" si="91"/>
        <v>#REF!</v>
      </c>
      <c r="AG361" s="1" t="str">
        <f t="shared" si="109"/>
        <v>34734710004011</v>
      </c>
      <c r="AH361" s="9" t="e">
        <f>IF(AND(#REF!=2017,AE$4=1),-IFERROR(VLOOKUP(AG361,#REF!,9,0),0),IF(AND(#REF!=2017,AE$4=2),-IFERROR(VLOOKUP(AG361,#REF!,9,0),0),IFERROR(VLOOKUP(AG361,#REF!,12,0),0)))</f>
        <v>#REF!</v>
      </c>
    </row>
    <row r="362" spans="1:34" ht="15" customHeight="1" outlineLevel="2">
      <c r="A362" s="7" t="s">
        <v>110</v>
      </c>
      <c r="B362" s="36" t="s">
        <v>111</v>
      </c>
      <c r="C362" s="7" t="s">
        <v>111</v>
      </c>
      <c r="D362" s="7" t="s">
        <v>13</v>
      </c>
      <c r="E362" s="35" t="s">
        <v>374</v>
      </c>
      <c r="F362" s="7" t="s">
        <v>361</v>
      </c>
      <c r="G362" s="8">
        <v>0</v>
      </c>
      <c r="H362" s="8">
        <v>0</v>
      </c>
      <c r="I362" s="8">
        <v>0</v>
      </c>
      <c r="J362" s="8">
        <v>0</v>
      </c>
      <c r="K362" s="8">
        <v>11029.59</v>
      </c>
      <c r="L362" s="8">
        <v>0</v>
      </c>
      <c r="M362" s="8">
        <v>0</v>
      </c>
      <c r="N362" s="40">
        <v>10517.509999999998</v>
      </c>
      <c r="O362" s="8">
        <v>9302.27</v>
      </c>
      <c r="P362" s="8"/>
      <c r="Q362" s="8"/>
      <c r="R362" s="8"/>
      <c r="S362" s="8"/>
      <c r="T362" s="8"/>
      <c r="U362" s="8"/>
      <c r="V362" s="8"/>
      <c r="W362" s="14">
        <f t="shared" si="107"/>
        <v>30849.37</v>
      </c>
      <c r="X362" s="10"/>
      <c r="Y362" s="28" t="e">
        <f t="shared" si="108"/>
        <v>#REF!</v>
      </c>
      <c r="Z362" s="13"/>
      <c r="AA362" s="13" t="e">
        <f t="shared" si="105"/>
        <v>#REF!</v>
      </c>
      <c r="AB362" s="12">
        <v>1</v>
      </c>
      <c r="AC362" s="12">
        <v>1</v>
      </c>
      <c r="AE362" s="9" t="e">
        <f t="shared" si="91"/>
        <v>#REF!</v>
      </c>
      <c r="AG362" s="1" t="str">
        <f t="shared" si="109"/>
        <v>34734710004030</v>
      </c>
      <c r="AH362" s="9" t="e">
        <f>IF(AND(#REF!=2017,AE$4=1),-IFERROR(VLOOKUP(AG362,#REF!,9,0),0),IF(AND(#REF!=2017,AE$4=2),-IFERROR(VLOOKUP(AG362,#REF!,9,0),0),IFERROR(VLOOKUP(AG362,#REF!,12,0),0)))</f>
        <v>#REF!</v>
      </c>
    </row>
    <row r="363" spans="1:34" ht="15" customHeight="1" outlineLevel="2">
      <c r="A363" s="7" t="s">
        <v>110</v>
      </c>
      <c r="B363" s="36" t="s">
        <v>111</v>
      </c>
      <c r="C363" s="7" t="s">
        <v>111</v>
      </c>
      <c r="D363" s="7" t="s">
        <v>13</v>
      </c>
      <c r="E363" s="35" t="s">
        <v>389</v>
      </c>
      <c r="F363" s="7" t="s">
        <v>360</v>
      </c>
      <c r="G363" s="8">
        <v>0</v>
      </c>
      <c r="H363" s="8">
        <v>0</v>
      </c>
      <c r="I363" s="8">
        <v>0</v>
      </c>
      <c r="J363" s="8">
        <v>0</v>
      </c>
      <c r="K363" s="8">
        <v>153.24</v>
      </c>
      <c r="L363" s="8">
        <v>0</v>
      </c>
      <c r="M363" s="8">
        <v>0</v>
      </c>
      <c r="N363" s="40">
        <v>51.52000000000001</v>
      </c>
      <c r="O363" s="8">
        <v>3074.49</v>
      </c>
      <c r="P363" s="8"/>
      <c r="Q363" s="8"/>
      <c r="R363" s="8"/>
      <c r="S363" s="8"/>
      <c r="T363" s="8"/>
      <c r="U363" s="8"/>
      <c r="V363" s="8"/>
      <c r="W363" s="14">
        <f t="shared" si="107"/>
        <v>3279.25</v>
      </c>
      <c r="X363" s="10"/>
      <c r="Y363" s="28" t="e">
        <f t="shared" si="108"/>
        <v>#REF!</v>
      </c>
      <c r="Z363" s="13"/>
      <c r="AA363" s="13" t="e">
        <f t="shared" si="105"/>
        <v>#REF!</v>
      </c>
      <c r="AB363" s="12">
        <v>1</v>
      </c>
      <c r="AC363" s="12">
        <v>1</v>
      </c>
      <c r="AE363" s="9" t="e">
        <f t="shared" si="91"/>
        <v>#REF!</v>
      </c>
      <c r="AG363" s="1" t="str">
        <f t="shared" si="109"/>
        <v>34734710004033</v>
      </c>
      <c r="AH363" s="9" t="e">
        <f>IF(AND(#REF!=2017,AE$4=1),-IFERROR(VLOOKUP(AG363,#REF!,9,0),0),IF(AND(#REF!=2017,AE$4=2),-IFERROR(VLOOKUP(AG363,#REF!,9,0),0),IFERROR(VLOOKUP(AG363,#REF!,12,0),0)))</f>
        <v>#REF!</v>
      </c>
    </row>
    <row r="364" spans="1:34" ht="15" customHeight="1" outlineLevel="2">
      <c r="A364" s="7" t="s">
        <v>110</v>
      </c>
      <c r="B364" s="36" t="s">
        <v>111</v>
      </c>
      <c r="C364" s="7" t="s">
        <v>111</v>
      </c>
      <c r="D364" s="7" t="s">
        <v>13</v>
      </c>
      <c r="E364" s="35" t="s">
        <v>480</v>
      </c>
      <c r="F364" s="7" t="s">
        <v>355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40">
        <v>0</v>
      </c>
      <c r="O364" s="8">
        <v>0</v>
      </c>
      <c r="P364" s="8"/>
      <c r="Q364" s="8"/>
      <c r="R364" s="8"/>
      <c r="S364" s="8"/>
      <c r="T364" s="8"/>
      <c r="U364" s="8"/>
      <c r="V364" s="8"/>
      <c r="W364" s="14">
        <f t="shared" si="107"/>
        <v>0</v>
      </c>
      <c r="X364" s="10"/>
      <c r="Y364" s="28"/>
      <c r="Z364" s="13"/>
      <c r="AA364" s="13"/>
      <c r="AB364" s="12"/>
      <c r="AC364" s="12"/>
      <c r="AE364" s="9"/>
      <c r="AH364" s="9"/>
    </row>
    <row r="365" spans="1:34" ht="15" customHeight="1" outlineLevel="2">
      <c r="A365" s="7" t="s">
        <v>110</v>
      </c>
      <c r="B365" s="36" t="s">
        <v>111</v>
      </c>
      <c r="C365" s="7" t="s">
        <v>111</v>
      </c>
      <c r="D365" s="7" t="s">
        <v>13</v>
      </c>
      <c r="E365" s="35" t="s">
        <v>383</v>
      </c>
      <c r="F365" s="7" t="s">
        <v>313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40">
        <v>0</v>
      </c>
      <c r="O365" s="8">
        <v>0</v>
      </c>
      <c r="P365" s="8"/>
      <c r="Q365" s="8"/>
      <c r="R365" s="8"/>
      <c r="S365" s="8"/>
      <c r="T365" s="8"/>
      <c r="U365" s="8"/>
      <c r="V365" s="8"/>
      <c r="W365" s="14">
        <f t="shared" si="107"/>
        <v>0</v>
      </c>
      <c r="X365" s="10"/>
      <c r="Y365" s="28" t="e">
        <f>IF(AE$2="Y",IF(RIGHT(A365,4)="CITY",AH365,0),AH365)</f>
        <v>#REF!</v>
      </c>
      <c r="Z365" s="13"/>
      <c r="AA365" s="13" t="e">
        <f t="shared" si="105"/>
        <v>#REF!</v>
      </c>
      <c r="AB365" s="12">
        <v>1</v>
      </c>
      <c r="AC365" s="12">
        <v>1</v>
      </c>
      <c r="AE365" s="9" t="e">
        <f t="shared" si="91"/>
        <v>#REF!</v>
      </c>
      <c r="AG365" s="1" t="str">
        <f>B365&amp;C365&amp;D365&amp;E365</f>
        <v>34734710004038</v>
      </c>
      <c r="AH365" s="9" t="e">
        <f>IF(AND(#REF!=2017,AE$4=1),-IFERROR(VLOOKUP(AG365,#REF!,9,0),0),IF(AND(#REF!=2017,AE$4=2),-IFERROR(VLOOKUP(AG365,#REF!,9,0),0),IFERROR(VLOOKUP(AG365,#REF!,12,0),0)))</f>
        <v>#REF!</v>
      </c>
    </row>
    <row r="366" spans="1:34" ht="15" customHeight="1" outlineLevel="2">
      <c r="A366" s="7" t="s">
        <v>110</v>
      </c>
      <c r="B366" s="36" t="s">
        <v>111</v>
      </c>
      <c r="C366" s="7" t="s">
        <v>111</v>
      </c>
      <c r="D366" s="7" t="s">
        <v>13</v>
      </c>
      <c r="E366" s="35" t="s">
        <v>421</v>
      </c>
      <c r="F366" s="7" t="s">
        <v>325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40">
        <v>0</v>
      </c>
      <c r="O366" s="8">
        <v>0</v>
      </c>
      <c r="P366" s="8"/>
      <c r="Q366" s="8"/>
      <c r="R366" s="8"/>
      <c r="S366" s="8"/>
      <c r="T366" s="8"/>
      <c r="U366" s="8"/>
      <c r="V366" s="8"/>
      <c r="W366" s="14">
        <f t="shared" si="107"/>
        <v>0</v>
      </c>
      <c r="X366" s="10"/>
      <c r="Y366" s="28" t="e">
        <f>IF(AE$2="Y",IF(RIGHT(A366,4)="CITY",AH366,0),AH366)</f>
        <v>#REF!</v>
      </c>
      <c r="Z366" s="13"/>
      <c r="AA366" s="13" t="e">
        <f t="shared" si="105"/>
        <v>#REF!</v>
      </c>
      <c r="AB366" s="12">
        <v>1</v>
      </c>
      <c r="AC366" s="12">
        <v>1</v>
      </c>
      <c r="AE366" s="9" t="e">
        <f t="shared" si="91"/>
        <v>#REF!</v>
      </c>
      <c r="AG366" s="1" t="str">
        <f>B366&amp;C366&amp;D366&amp;E366</f>
        <v>34734710004044</v>
      </c>
      <c r="AH366" s="9" t="e">
        <f>IF(AND(#REF!=2017,AE$4=1),-IFERROR(VLOOKUP(AG366,#REF!,9,0),0),IF(AND(#REF!=2017,AE$4=2),-IFERROR(VLOOKUP(AG366,#REF!,9,0),0),IFERROR(VLOOKUP(AG366,#REF!,12,0),0)))</f>
        <v>#REF!</v>
      </c>
    </row>
    <row r="367" spans="1:34" ht="15" customHeight="1" outlineLevel="2">
      <c r="A367" s="7" t="s">
        <v>110</v>
      </c>
      <c r="B367" s="36" t="s">
        <v>111</v>
      </c>
      <c r="C367" s="7" t="s">
        <v>111</v>
      </c>
      <c r="D367" s="7" t="s">
        <v>13</v>
      </c>
      <c r="E367" s="35" t="s">
        <v>501</v>
      </c>
      <c r="F367" s="7" t="s">
        <v>502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427507</v>
      </c>
      <c r="N367" s="40">
        <v>0</v>
      </c>
      <c r="O367" s="8">
        <v>0</v>
      </c>
      <c r="P367" s="8"/>
      <c r="Q367" s="8"/>
      <c r="R367" s="8"/>
      <c r="S367" s="8"/>
      <c r="T367" s="8"/>
      <c r="U367" s="8"/>
      <c r="V367" s="8"/>
      <c r="W367" s="14">
        <f t="shared" si="107"/>
        <v>427507</v>
      </c>
      <c r="X367" s="10"/>
      <c r="Y367" s="28" t="e">
        <f>IF(AE$2="Y",IF(RIGHT(A367,4)="CITY",AH367,0),AH367)</f>
        <v>#REF!</v>
      </c>
      <c r="Z367" s="13"/>
      <c r="AA367" s="13" t="e">
        <f t="shared" si="105"/>
        <v>#REF!</v>
      </c>
      <c r="AB367" s="12">
        <v>1</v>
      </c>
      <c r="AC367" s="12">
        <v>1</v>
      </c>
      <c r="AE367" s="9" t="e">
        <f t="shared" si="91"/>
        <v>#REF!</v>
      </c>
      <c r="AG367" s="1" t="str">
        <f>B367&amp;C367&amp;D367&amp;E367</f>
        <v>34734710004046</v>
      </c>
      <c r="AH367" s="9" t="e">
        <f>IF(AND(#REF!=2017,AE$4=1),-IFERROR(VLOOKUP(AG367,#REF!,9,0),0),IF(AND(#REF!=2017,AE$4=2),-IFERROR(VLOOKUP(AG367,#REF!,9,0),0),IFERROR(VLOOKUP(AG367,#REF!,12,0),0)))</f>
        <v>#REF!</v>
      </c>
    </row>
    <row r="368" spans="1:34" ht="15" customHeight="1" outlineLevel="2">
      <c r="A368" s="7" t="s">
        <v>110</v>
      </c>
      <c r="B368" s="36" t="s">
        <v>111</v>
      </c>
      <c r="C368" s="7" t="s">
        <v>111</v>
      </c>
      <c r="D368" s="7" t="s">
        <v>13</v>
      </c>
      <c r="E368" s="35" t="s">
        <v>423</v>
      </c>
      <c r="F368" s="7" t="s">
        <v>326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40">
        <v>0</v>
      </c>
      <c r="O368" s="8">
        <v>0</v>
      </c>
      <c r="P368" s="8"/>
      <c r="Q368" s="8"/>
      <c r="R368" s="8"/>
      <c r="S368" s="8"/>
      <c r="T368" s="8"/>
      <c r="U368" s="8"/>
      <c r="V368" s="8"/>
      <c r="W368" s="14">
        <f t="shared" si="107"/>
        <v>0</v>
      </c>
      <c r="X368" s="10"/>
      <c r="Y368" s="28" t="e">
        <f>IF(AE$2="Y",IF(RIGHT(A368,4)="CITY",AH368,0),AH368)</f>
        <v>#REF!</v>
      </c>
      <c r="Z368" s="13"/>
      <c r="AA368" s="13" t="e">
        <f t="shared" si="105"/>
        <v>#REF!</v>
      </c>
      <c r="AB368" s="12">
        <v>1</v>
      </c>
      <c r="AC368" s="12">
        <v>1</v>
      </c>
      <c r="AE368" s="9" t="e">
        <f t="shared" si="91"/>
        <v>#REF!</v>
      </c>
      <c r="AG368" s="1" t="str">
        <f>B368&amp;C368&amp;D368&amp;E368</f>
        <v>34734710004047</v>
      </c>
      <c r="AH368" s="9" t="e">
        <f>IF(AND(#REF!=2017,AE$4=1),-IFERROR(VLOOKUP(AG368,#REF!,9,0),0),IF(AND(#REF!=2017,AE$4=2),-IFERROR(VLOOKUP(AG368,#REF!,9,0),0),IFERROR(VLOOKUP(AG368,#REF!,12,0),0)))</f>
        <v>#REF!</v>
      </c>
    </row>
    <row r="369" spans="1:34" ht="15" customHeight="1" outlineLevel="2">
      <c r="A369" s="7" t="s">
        <v>110</v>
      </c>
      <c r="B369" s="36" t="s">
        <v>111</v>
      </c>
      <c r="C369" s="7" t="s">
        <v>111</v>
      </c>
      <c r="D369" s="7" t="s">
        <v>13</v>
      </c>
      <c r="E369" s="35" t="s">
        <v>425</v>
      </c>
      <c r="F369" s="7" t="s">
        <v>327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295348.34999999998</v>
      </c>
      <c r="N369" s="40">
        <v>0</v>
      </c>
      <c r="O369" s="8">
        <v>0</v>
      </c>
      <c r="P369" s="8"/>
      <c r="Q369" s="8"/>
      <c r="R369" s="8"/>
      <c r="S369" s="8"/>
      <c r="T369" s="8"/>
      <c r="U369" s="8"/>
      <c r="V369" s="8"/>
      <c r="W369" s="14">
        <f t="shared" si="107"/>
        <v>295348.34999999998</v>
      </c>
      <c r="X369" s="10"/>
      <c r="Y369" s="28"/>
      <c r="Z369" s="13"/>
      <c r="AA369" s="13"/>
      <c r="AB369" s="12"/>
      <c r="AC369" s="12"/>
      <c r="AE369" s="9"/>
      <c r="AH369" s="9"/>
    </row>
    <row r="370" spans="1:34" ht="15" customHeight="1" outlineLevel="2">
      <c r="A370" s="7" t="s">
        <v>110</v>
      </c>
      <c r="B370" s="36" t="s">
        <v>111</v>
      </c>
      <c r="C370" s="7" t="s">
        <v>111</v>
      </c>
      <c r="D370" s="7" t="s">
        <v>13</v>
      </c>
      <c r="E370" s="35" t="s">
        <v>427</v>
      </c>
      <c r="F370" s="7" t="s">
        <v>328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40">
        <v>0</v>
      </c>
      <c r="O370" s="8">
        <v>127127.84</v>
      </c>
      <c r="P370" s="8"/>
      <c r="Q370" s="8"/>
      <c r="R370" s="8"/>
      <c r="S370" s="8"/>
      <c r="T370" s="8"/>
      <c r="U370" s="8"/>
      <c r="V370" s="8"/>
      <c r="W370" s="14">
        <f t="shared" si="107"/>
        <v>127127.84</v>
      </c>
      <c r="X370" s="10"/>
      <c r="Y370" s="28" t="e">
        <f t="shared" ref="Y370:Y376" si="110">IF(AE$2="Y",IF(RIGHT(A370,4)="CITY",AH370,0),AH370)</f>
        <v>#REF!</v>
      </c>
      <c r="Z370" s="13"/>
      <c r="AA370" s="13" t="e">
        <f t="shared" si="105"/>
        <v>#REF!</v>
      </c>
      <c r="AB370" s="12">
        <v>1</v>
      </c>
      <c r="AC370" s="12">
        <v>1</v>
      </c>
      <c r="AE370" s="9" t="e">
        <f t="shared" si="91"/>
        <v>#REF!</v>
      </c>
      <c r="AG370" s="1" t="str">
        <f t="shared" ref="AG370:AG376" si="111">B370&amp;C370&amp;D370&amp;E370</f>
        <v>34734710004049</v>
      </c>
      <c r="AH370" s="9" t="e">
        <f>IF(AND(#REF!=2017,AE$4=1),-IFERROR(VLOOKUP(AG370,#REF!,9,0),0),IF(AND(#REF!=2017,AE$4=2),-IFERROR(VLOOKUP(AG370,#REF!,9,0),0),IFERROR(VLOOKUP(AG370,#REF!,12,0),0)))</f>
        <v>#REF!</v>
      </c>
    </row>
    <row r="371" spans="1:34" ht="15" customHeight="1" outlineLevel="2">
      <c r="A371" s="7" t="s">
        <v>110</v>
      </c>
      <c r="B371" s="36" t="s">
        <v>111</v>
      </c>
      <c r="C371" s="7" t="s">
        <v>111</v>
      </c>
      <c r="D371" s="7" t="s">
        <v>13</v>
      </c>
      <c r="E371" s="35" t="s">
        <v>429</v>
      </c>
      <c r="F371" s="7" t="s">
        <v>329</v>
      </c>
      <c r="G371" s="8">
        <v>250302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40">
        <v>0</v>
      </c>
      <c r="O371" s="8">
        <v>0</v>
      </c>
      <c r="P371" s="8"/>
      <c r="Q371" s="8"/>
      <c r="R371" s="8"/>
      <c r="S371" s="8"/>
      <c r="T371" s="8"/>
      <c r="U371" s="8"/>
      <c r="V371" s="8"/>
      <c r="W371" s="14">
        <f t="shared" si="107"/>
        <v>250302</v>
      </c>
      <c r="X371" s="10"/>
      <c r="Y371" s="28" t="e">
        <f t="shared" si="110"/>
        <v>#REF!</v>
      </c>
      <c r="Z371" s="13"/>
      <c r="AA371" s="13" t="e">
        <f t="shared" si="105"/>
        <v>#REF!</v>
      </c>
      <c r="AB371" s="12">
        <v>1</v>
      </c>
      <c r="AC371" s="12">
        <v>1</v>
      </c>
      <c r="AE371" s="9" t="e">
        <f t="shared" si="91"/>
        <v>#REF!</v>
      </c>
      <c r="AG371" s="1" t="str">
        <f t="shared" si="111"/>
        <v>34734710004051</v>
      </c>
      <c r="AH371" s="9" t="e">
        <f>IF(AND(#REF!=2017,AE$4=1),-IFERROR(VLOOKUP(AG371,#REF!,9,0),0),IF(AND(#REF!=2017,AE$4=2),-IFERROR(VLOOKUP(AG371,#REF!,9,0),0),IFERROR(VLOOKUP(AG371,#REF!,12,0),0)))</f>
        <v>#REF!</v>
      </c>
    </row>
    <row r="372" spans="1:34" ht="15" customHeight="1" outlineLevel="2">
      <c r="A372" s="7" t="s">
        <v>110</v>
      </c>
      <c r="B372" s="36" t="s">
        <v>111</v>
      </c>
      <c r="C372" s="7" t="s">
        <v>111</v>
      </c>
      <c r="D372" s="7" t="s">
        <v>13</v>
      </c>
      <c r="E372" s="35" t="s">
        <v>393</v>
      </c>
      <c r="F372" s="7" t="s">
        <v>25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40">
        <v>0</v>
      </c>
      <c r="O372" s="8">
        <v>0</v>
      </c>
      <c r="P372" s="8"/>
      <c r="Q372" s="8"/>
      <c r="R372" s="8"/>
      <c r="S372" s="8"/>
      <c r="T372" s="8"/>
      <c r="U372" s="8"/>
      <c r="V372" s="8"/>
      <c r="W372" s="14">
        <f t="shared" si="107"/>
        <v>0</v>
      </c>
      <c r="X372" s="10"/>
      <c r="Y372" s="28" t="e">
        <f t="shared" si="110"/>
        <v>#REF!</v>
      </c>
      <c r="Z372" s="13"/>
      <c r="AA372" s="13" t="e">
        <f t="shared" si="105"/>
        <v>#REF!</v>
      </c>
      <c r="AB372" s="12">
        <v>1</v>
      </c>
      <c r="AC372" s="12">
        <v>1</v>
      </c>
      <c r="AE372" s="9" t="e">
        <f t="shared" si="91"/>
        <v>#REF!</v>
      </c>
      <c r="AG372" s="1" t="str">
        <f t="shared" si="111"/>
        <v>34734710004052</v>
      </c>
      <c r="AH372" s="9" t="e">
        <f>IF(AND(#REF!=2017,AE$4=1),-IFERROR(VLOOKUP(AG372,#REF!,9,0),0),IF(AND(#REF!=2017,AE$4=2),-IFERROR(VLOOKUP(AG372,#REF!,9,0),0),IFERROR(VLOOKUP(AG372,#REF!,12,0),0)))</f>
        <v>#REF!</v>
      </c>
    </row>
    <row r="373" spans="1:34" ht="15" customHeight="1" outlineLevel="2">
      <c r="A373" s="7" t="s">
        <v>110</v>
      </c>
      <c r="B373" s="36" t="s">
        <v>111</v>
      </c>
      <c r="C373" s="7" t="s">
        <v>111</v>
      </c>
      <c r="D373" s="7" t="s">
        <v>13</v>
      </c>
      <c r="E373" s="35" t="s">
        <v>431</v>
      </c>
      <c r="F373" s="7" t="s">
        <v>330</v>
      </c>
      <c r="G373" s="8">
        <v>2409.8000000000002</v>
      </c>
      <c r="H373" s="8">
        <v>5558.28</v>
      </c>
      <c r="I373" s="8">
        <v>2973.5600000000004</v>
      </c>
      <c r="J373" s="8">
        <v>6244.94</v>
      </c>
      <c r="K373" s="8">
        <v>0</v>
      </c>
      <c r="L373" s="8">
        <v>7166.9900000000025</v>
      </c>
      <c r="M373" s="8">
        <v>1933.8000000000002</v>
      </c>
      <c r="N373" s="40">
        <v>1868.0700000000006</v>
      </c>
      <c r="O373" s="8">
        <v>8480.6699999999983</v>
      </c>
      <c r="P373" s="8"/>
      <c r="Q373" s="8"/>
      <c r="R373" s="8"/>
      <c r="S373" s="8"/>
      <c r="T373" s="8"/>
      <c r="U373" s="8"/>
      <c r="V373" s="8"/>
      <c r="W373" s="14">
        <f t="shared" si="107"/>
        <v>36636.11</v>
      </c>
      <c r="X373" s="10"/>
      <c r="Y373" s="28" t="e">
        <f t="shared" si="110"/>
        <v>#REF!</v>
      </c>
      <c r="Z373" s="13"/>
      <c r="AA373" s="13" t="e">
        <f t="shared" si="105"/>
        <v>#REF!</v>
      </c>
      <c r="AB373" s="12">
        <v>1</v>
      </c>
      <c r="AC373" s="12">
        <v>1</v>
      </c>
      <c r="AE373" s="9" t="e">
        <f t="shared" si="91"/>
        <v>#REF!</v>
      </c>
      <c r="AG373" s="1" t="str">
        <f t="shared" si="111"/>
        <v>34734710004054</v>
      </c>
      <c r="AH373" s="9" t="e">
        <f>IF(AND(#REF!=2017,AE$4=1),-IFERROR(VLOOKUP(AG373,#REF!,9,0),0),IF(AND(#REF!=2017,AE$4=2),-IFERROR(VLOOKUP(AG373,#REF!,9,0),0),IFERROR(VLOOKUP(AG373,#REF!,12,0),0)))</f>
        <v>#REF!</v>
      </c>
    </row>
    <row r="374" spans="1:34" ht="15" customHeight="1" outlineLevel="2">
      <c r="A374" s="7" t="s">
        <v>110</v>
      </c>
      <c r="B374" s="36" t="s">
        <v>111</v>
      </c>
      <c r="C374" s="7" t="s">
        <v>111</v>
      </c>
      <c r="D374" s="7" t="s">
        <v>13</v>
      </c>
      <c r="E374" s="35" t="s">
        <v>397</v>
      </c>
      <c r="F374" s="7" t="s">
        <v>35</v>
      </c>
      <c r="G374" s="8">
        <v>0</v>
      </c>
      <c r="H374" s="8">
        <v>0</v>
      </c>
      <c r="I374" s="8">
        <v>0</v>
      </c>
      <c r="J374" s="8">
        <v>412.76</v>
      </c>
      <c r="K374" s="8">
        <v>0</v>
      </c>
      <c r="L374" s="8">
        <v>0</v>
      </c>
      <c r="M374" s="8">
        <v>0</v>
      </c>
      <c r="N374" s="40">
        <v>0</v>
      </c>
      <c r="O374" s="8">
        <v>0</v>
      </c>
      <c r="P374" s="8"/>
      <c r="Q374" s="8"/>
      <c r="R374" s="8"/>
      <c r="S374" s="8"/>
      <c r="T374" s="8"/>
      <c r="U374" s="8"/>
      <c r="V374" s="8"/>
      <c r="W374" s="14">
        <f t="shared" si="107"/>
        <v>412.76</v>
      </c>
      <c r="X374" s="10"/>
      <c r="Y374" s="28" t="e">
        <f t="shared" si="110"/>
        <v>#REF!</v>
      </c>
      <c r="Z374" s="13"/>
      <c r="AA374" s="13" t="e">
        <f t="shared" si="105"/>
        <v>#REF!</v>
      </c>
      <c r="AB374" s="12">
        <v>1</v>
      </c>
      <c r="AC374" s="12">
        <v>1</v>
      </c>
      <c r="AE374" s="9" t="e">
        <f t="shared" si="91"/>
        <v>#REF!</v>
      </c>
      <c r="AG374" s="1" t="str">
        <f t="shared" si="111"/>
        <v>34734710004056</v>
      </c>
      <c r="AH374" s="9" t="e">
        <f>IF(AND(#REF!=2017,AE$4=1),-IFERROR(VLOOKUP(AG374,#REF!,9,0),0),IF(AND(#REF!=2017,AE$4=2),-IFERROR(VLOOKUP(AG374,#REF!,9,0),0),IFERROR(VLOOKUP(AG374,#REF!,12,0),0)))</f>
        <v>#REF!</v>
      </c>
    </row>
    <row r="375" spans="1:34" ht="15" customHeight="1" outlineLevel="2">
      <c r="A375" s="7" t="s">
        <v>110</v>
      </c>
      <c r="B375" s="36" t="s">
        <v>111</v>
      </c>
      <c r="C375" s="7">
        <v>347</v>
      </c>
      <c r="D375" s="7" t="s">
        <v>13</v>
      </c>
      <c r="E375" s="35" t="s">
        <v>376</v>
      </c>
      <c r="F375" s="7" t="s">
        <v>247</v>
      </c>
      <c r="G375" s="8">
        <v>0</v>
      </c>
      <c r="H375" s="8">
        <v>0</v>
      </c>
      <c r="I375" s="8">
        <v>0</v>
      </c>
      <c r="J375" s="8">
        <v>27299</v>
      </c>
      <c r="K375" s="8">
        <v>0</v>
      </c>
      <c r="L375" s="8">
        <v>0</v>
      </c>
      <c r="M375" s="8">
        <v>0</v>
      </c>
      <c r="N375" s="40">
        <v>248887</v>
      </c>
      <c r="O375" s="8">
        <v>0</v>
      </c>
      <c r="P375" s="8"/>
      <c r="Q375" s="8"/>
      <c r="R375" s="8"/>
      <c r="S375" s="8"/>
      <c r="T375" s="8"/>
      <c r="U375" s="8"/>
      <c r="V375" s="8"/>
      <c r="W375" s="14">
        <f t="shared" si="107"/>
        <v>276186</v>
      </c>
      <c r="X375" s="10"/>
      <c r="Y375" s="28" t="e">
        <f t="shared" si="110"/>
        <v>#REF!</v>
      </c>
      <c r="Z375" s="13"/>
      <c r="AA375" s="13" t="e">
        <f t="shared" si="105"/>
        <v>#REF!</v>
      </c>
      <c r="AB375" s="12">
        <v>1</v>
      </c>
      <c r="AC375" s="12">
        <v>1</v>
      </c>
      <c r="AE375" s="9" t="e">
        <f t="shared" si="91"/>
        <v>#REF!</v>
      </c>
      <c r="AG375" s="1" t="str">
        <f t="shared" si="111"/>
        <v>34734710004060</v>
      </c>
      <c r="AH375" s="9" t="e">
        <f>IF(AND(#REF!=2017,AE$4=1),-IFERROR(VLOOKUP(AG375,#REF!,9,0),0),IF(AND(#REF!=2017,AE$4=2),-IFERROR(VLOOKUP(AG375,#REF!,9,0),0),IFERROR(VLOOKUP(AG375,#REF!,12,0),0)))</f>
        <v>#REF!</v>
      </c>
    </row>
    <row r="376" spans="1:34" ht="15" customHeight="1" outlineLevel="2">
      <c r="A376" s="7" t="s">
        <v>110</v>
      </c>
      <c r="B376" s="36" t="s">
        <v>111</v>
      </c>
      <c r="C376" s="7">
        <v>347</v>
      </c>
      <c r="D376" s="7" t="s">
        <v>13</v>
      </c>
      <c r="E376" s="35" t="s">
        <v>378</v>
      </c>
      <c r="F376" s="7" t="s">
        <v>312</v>
      </c>
      <c r="G376" s="8">
        <v>0</v>
      </c>
      <c r="H376" s="8">
        <v>0</v>
      </c>
      <c r="I376" s="8">
        <v>0</v>
      </c>
      <c r="J376" s="8">
        <v>57855</v>
      </c>
      <c r="K376" s="8">
        <v>0</v>
      </c>
      <c r="L376" s="8">
        <v>0</v>
      </c>
      <c r="M376" s="8">
        <v>0</v>
      </c>
      <c r="N376" s="40">
        <v>55633</v>
      </c>
      <c r="O376" s="8">
        <v>0</v>
      </c>
      <c r="P376" s="8"/>
      <c r="Q376" s="8"/>
      <c r="R376" s="8"/>
      <c r="S376" s="8"/>
      <c r="T376" s="8"/>
      <c r="U376" s="8"/>
      <c r="V376" s="8"/>
      <c r="W376" s="14">
        <f t="shared" si="107"/>
        <v>113488</v>
      </c>
      <c r="X376" s="10"/>
      <c r="Y376" s="28" t="e">
        <f t="shared" si="110"/>
        <v>#REF!</v>
      </c>
      <c r="Z376" s="13"/>
      <c r="AA376" s="13" t="e">
        <f t="shared" si="105"/>
        <v>#REF!</v>
      </c>
      <c r="AB376" s="12">
        <v>1</v>
      </c>
      <c r="AC376" s="12">
        <v>1</v>
      </c>
      <c r="AE376" s="9" t="e">
        <f t="shared" si="91"/>
        <v>#REF!</v>
      </c>
      <c r="AG376" s="1" t="str">
        <f t="shared" si="111"/>
        <v>34734710004069</v>
      </c>
      <c r="AH376" s="9" t="e">
        <f>IF(AND(#REF!=2017,AE$4=1),-IFERROR(VLOOKUP(AG376,#REF!,9,0),0),IF(AND(#REF!=2017,AE$4=2),-IFERROR(VLOOKUP(AG376,#REF!,9,0),0),IFERROR(VLOOKUP(AG376,#REF!,12,0),0)))</f>
        <v>#REF!</v>
      </c>
    </row>
    <row r="377" spans="1:34" ht="15" customHeight="1" outlineLevel="2">
      <c r="A377" s="7" t="s">
        <v>110</v>
      </c>
      <c r="B377" s="36" t="s">
        <v>111</v>
      </c>
      <c r="C377" s="7">
        <v>347</v>
      </c>
      <c r="D377" s="7" t="s">
        <v>13</v>
      </c>
      <c r="E377" s="35" t="s">
        <v>494</v>
      </c>
      <c r="F377" s="7" t="s">
        <v>363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40">
        <v>0</v>
      </c>
      <c r="O377" s="8">
        <v>0</v>
      </c>
      <c r="P377" s="8"/>
      <c r="Q377" s="8"/>
      <c r="R377" s="8"/>
      <c r="S377" s="8"/>
      <c r="T377" s="8"/>
      <c r="U377" s="8"/>
      <c r="V377" s="8"/>
      <c r="W377" s="14">
        <f t="shared" si="107"/>
        <v>0</v>
      </c>
      <c r="X377" s="10"/>
      <c r="Y377" s="28"/>
      <c r="Z377" s="13"/>
      <c r="AA377" s="13"/>
      <c r="AB377" s="12"/>
      <c r="AC377" s="12"/>
      <c r="AE377" s="9"/>
      <c r="AH377" s="9"/>
    </row>
    <row r="378" spans="1:34" ht="15" customHeight="1" outlineLevel="2">
      <c r="A378" s="7" t="s">
        <v>110</v>
      </c>
      <c r="B378" s="36" t="s">
        <v>111</v>
      </c>
      <c r="C378" s="7">
        <v>347</v>
      </c>
      <c r="D378" s="7" t="s">
        <v>13</v>
      </c>
      <c r="E378" s="35" t="s">
        <v>489</v>
      </c>
      <c r="F378" s="7" t="s">
        <v>364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40">
        <v>0</v>
      </c>
      <c r="O378" s="8">
        <v>0</v>
      </c>
      <c r="P378" s="8"/>
      <c r="Q378" s="8"/>
      <c r="R378" s="8"/>
      <c r="S378" s="8"/>
      <c r="T378" s="8"/>
      <c r="U378" s="8"/>
      <c r="V378" s="8"/>
      <c r="W378" s="14">
        <f t="shared" si="107"/>
        <v>0</v>
      </c>
      <c r="X378" s="10"/>
      <c r="Y378" s="28" t="e">
        <f>IF(AE$2="Y",IF(RIGHT(A378,4)="CITY",AH378,0),AH378)</f>
        <v>#REF!</v>
      </c>
      <c r="Z378" s="13"/>
      <c r="AA378" s="13" t="e">
        <f t="shared" si="105"/>
        <v>#REF!</v>
      </c>
      <c r="AB378" s="12"/>
      <c r="AC378" s="12"/>
      <c r="AE378" s="9" t="e">
        <f t="shared" si="91"/>
        <v>#REF!</v>
      </c>
      <c r="AG378" s="1" t="str">
        <f>B378&amp;C378&amp;D378&amp;E378</f>
        <v>34734710004076</v>
      </c>
      <c r="AH378" s="9" t="e">
        <f>IF(AND(#REF!=2017,AE$4=1),-IFERROR(VLOOKUP(AG378,#REF!,9,0),0),IF(AND(#REF!=2017,AE$4=2),-IFERROR(VLOOKUP(AG378,#REF!,9,0),0),IFERROR(VLOOKUP(AG378,#REF!,12,0),0)))</f>
        <v>#REF!</v>
      </c>
    </row>
    <row r="379" spans="1:34" ht="15" customHeight="1" outlineLevel="2">
      <c r="A379" s="7" t="s">
        <v>110</v>
      </c>
      <c r="B379" s="36" t="s">
        <v>111</v>
      </c>
      <c r="C379" s="7">
        <v>347</v>
      </c>
      <c r="D379" s="7" t="s">
        <v>13</v>
      </c>
      <c r="E379" s="35" t="s">
        <v>485</v>
      </c>
      <c r="F379" s="7" t="s">
        <v>534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40">
        <v>0</v>
      </c>
      <c r="O379" s="8">
        <v>0</v>
      </c>
      <c r="P379" s="8"/>
      <c r="Q379" s="14">
        <v>0</v>
      </c>
      <c r="R379" s="8"/>
      <c r="S379" s="8"/>
      <c r="T379" s="8"/>
      <c r="U379" s="8"/>
      <c r="V379" s="8"/>
      <c r="W379" s="14">
        <f t="shared" si="107"/>
        <v>0</v>
      </c>
      <c r="X379" s="10"/>
      <c r="Y379" s="28"/>
      <c r="Z379" s="13"/>
      <c r="AA379" s="13"/>
      <c r="AB379" s="12"/>
      <c r="AC379" s="12"/>
      <c r="AE379" s="9"/>
      <c r="AH379" s="9"/>
    </row>
    <row r="380" spans="1:34" ht="15" customHeight="1" outlineLevel="2">
      <c r="A380" s="7" t="s">
        <v>110</v>
      </c>
      <c r="B380" s="36" t="s">
        <v>111</v>
      </c>
      <c r="C380" s="7" t="s">
        <v>111</v>
      </c>
      <c r="D380" s="7" t="s">
        <v>13</v>
      </c>
      <c r="E380" s="35" t="s">
        <v>433</v>
      </c>
      <c r="F380" s="7" t="s">
        <v>331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40">
        <v>0</v>
      </c>
      <c r="O380" s="8">
        <v>10</v>
      </c>
      <c r="P380" s="8"/>
      <c r="Q380" s="8"/>
      <c r="R380" s="8"/>
      <c r="S380" s="8"/>
      <c r="T380" s="8"/>
      <c r="U380" s="8"/>
      <c r="V380" s="8"/>
      <c r="W380" s="14">
        <f t="shared" si="107"/>
        <v>10</v>
      </c>
      <c r="X380" s="10"/>
      <c r="Y380" s="28" t="e">
        <f>IF(AE$2="Y",IF(RIGHT(A380,4)="CITY",AH380,0),AH380)</f>
        <v>#REF!</v>
      </c>
      <c r="Z380" s="13"/>
      <c r="AA380" s="13" t="e">
        <f t="shared" si="105"/>
        <v>#REF!</v>
      </c>
      <c r="AB380" s="12">
        <v>1</v>
      </c>
      <c r="AC380" s="12">
        <v>1</v>
      </c>
      <c r="AE380" s="9" t="e">
        <f t="shared" si="91"/>
        <v>#REF!</v>
      </c>
      <c r="AG380" s="1" t="str">
        <f>B380&amp;C380&amp;D380&amp;E380</f>
        <v>34734710004402</v>
      </c>
      <c r="AH380" s="9" t="e">
        <f>IF(AND(#REF!=2017,AE$4=1),-IFERROR(VLOOKUP(AG380,#REF!,9,0),0),IF(AND(#REF!=2017,AE$4=2),-IFERROR(VLOOKUP(AG380,#REF!,9,0),0),IFERROR(VLOOKUP(AG380,#REF!,12,0),0)))</f>
        <v>#REF!</v>
      </c>
    </row>
    <row r="381" spans="1:34" ht="15" customHeight="1" outlineLevel="2">
      <c r="A381" s="7" t="s">
        <v>110</v>
      </c>
      <c r="B381" s="36" t="s">
        <v>111</v>
      </c>
      <c r="C381" s="7" t="s">
        <v>111</v>
      </c>
      <c r="D381" s="7" t="s">
        <v>13</v>
      </c>
      <c r="E381" s="35" t="s">
        <v>435</v>
      </c>
      <c r="F381" s="7" t="s">
        <v>332</v>
      </c>
      <c r="G381" s="8">
        <v>503.45</v>
      </c>
      <c r="H381" s="8">
        <v>908.94</v>
      </c>
      <c r="I381" s="8">
        <v>783.41999999999985</v>
      </c>
      <c r="J381" s="8">
        <v>372.60999999999967</v>
      </c>
      <c r="K381" s="8">
        <v>0</v>
      </c>
      <c r="L381" s="8">
        <v>603.88000000000056</v>
      </c>
      <c r="M381" s="8">
        <v>685.39999999999964</v>
      </c>
      <c r="N381" s="40">
        <v>0</v>
      </c>
      <c r="O381" s="8">
        <v>386.60000000000036</v>
      </c>
      <c r="P381" s="8"/>
      <c r="Q381" s="8"/>
      <c r="R381" s="8"/>
      <c r="S381" s="8"/>
      <c r="T381" s="8"/>
      <c r="U381" s="8"/>
      <c r="V381" s="8"/>
      <c r="W381" s="14">
        <f t="shared" si="107"/>
        <v>4244.3</v>
      </c>
      <c r="X381" s="10"/>
      <c r="Y381" s="28" t="e">
        <f>IF(AE$2="Y",IF(RIGHT(A381,4)="CITY",AH381,0),AH381)</f>
        <v>#REF!</v>
      </c>
      <c r="Z381" s="13"/>
      <c r="AA381" s="13" t="e">
        <f t="shared" si="105"/>
        <v>#REF!</v>
      </c>
      <c r="AB381" s="12">
        <v>1</v>
      </c>
      <c r="AC381" s="12">
        <v>1</v>
      </c>
      <c r="AE381" s="9" t="e">
        <f t="shared" ref="AE381:AE450" si="112">AA381-W381</f>
        <v>#REF!</v>
      </c>
      <c r="AG381" s="1" t="str">
        <f>B381&amp;C381&amp;D381&amp;E381</f>
        <v>34734710004403</v>
      </c>
      <c r="AH381" s="9" t="e">
        <f>IF(AND(#REF!=2017,AE$4=1),-IFERROR(VLOOKUP(AG381,#REF!,9,0),0),IF(AND(#REF!=2017,AE$4=2),-IFERROR(VLOOKUP(AG381,#REF!,9,0),0),IFERROR(VLOOKUP(AG381,#REF!,12,0),0)))</f>
        <v>#REF!</v>
      </c>
    </row>
    <row r="382" spans="1:34" ht="15" customHeight="1" outlineLevel="2">
      <c r="A382" s="7" t="s">
        <v>110</v>
      </c>
      <c r="B382" s="36" t="s">
        <v>111</v>
      </c>
      <c r="C382" s="7" t="s">
        <v>111</v>
      </c>
      <c r="D382" s="7" t="s">
        <v>13</v>
      </c>
      <c r="E382" s="35" t="s">
        <v>407</v>
      </c>
      <c r="F382" s="7" t="s">
        <v>318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40">
        <v>0</v>
      </c>
      <c r="O382" s="8">
        <v>0</v>
      </c>
      <c r="P382" s="8"/>
      <c r="Q382" s="8"/>
      <c r="R382" s="8"/>
      <c r="S382" s="8"/>
      <c r="T382" s="8"/>
      <c r="U382" s="8"/>
      <c r="V382" s="8"/>
      <c r="W382" s="14">
        <f t="shared" si="107"/>
        <v>0</v>
      </c>
      <c r="X382" s="10"/>
      <c r="Y382" s="28" t="e">
        <f>IF(AE$2="Y",IF(RIGHT(A382,4)="CITY",AH382,0),AH382)</f>
        <v>#REF!</v>
      </c>
      <c r="Z382" s="13"/>
      <c r="AA382" s="13" t="e">
        <f t="shared" si="105"/>
        <v>#REF!</v>
      </c>
      <c r="AB382" s="12">
        <v>1</v>
      </c>
      <c r="AC382" s="12">
        <v>1</v>
      </c>
      <c r="AE382" s="9" t="e">
        <f t="shared" si="112"/>
        <v>#REF!</v>
      </c>
      <c r="AG382" s="1" t="str">
        <f>B382&amp;C382&amp;D382&amp;E382</f>
        <v>34734710004406</v>
      </c>
      <c r="AH382" s="9" t="e">
        <f>IF(AND(#REF!=2017,AE$4=1),-IFERROR(VLOOKUP(AG382,#REF!,9,0),0),IF(AND(#REF!=2017,AE$4=2),-IFERROR(VLOOKUP(AG382,#REF!,9,0),0),IFERROR(VLOOKUP(AG382,#REF!,12,0),0)))</f>
        <v>#REF!</v>
      </c>
    </row>
    <row r="383" spans="1:34" ht="15" customHeight="1" outlineLevel="2">
      <c r="A383" s="7" t="s">
        <v>110</v>
      </c>
      <c r="B383" s="36" t="s">
        <v>111</v>
      </c>
      <c r="C383" s="7" t="s">
        <v>111</v>
      </c>
      <c r="D383" s="7" t="s">
        <v>13</v>
      </c>
      <c r="E383" s="35" t="s">
        <v>475</v>
      </c>
      <c r="F383" s="7" t="s">
        <v>352</v>
      </c>
      <c r="G383" s="8">
        <v>0</v>
      </c>
      <c r="H383" s="8">
        <v>9.1</v>
      </c>
      <c r="I383" s="8">
        <v>0</v>
      </c>
      <c r="J383" s="8">
        <v>0.64000000000000057</v>
      </c>
      <c r="K383" s="8">
        <v>0</v>
      </c>
      <c r="L383" s="8">
        <v>0</v>
      </c>
      <c r="M383" s="8">
        <v>0</v>
      </c>
      <c r="N383" s="40">
        <v>0</v>
      </c>
      <c r="O383" s="8">
        <v>0</v>
      </c>
      <c r="P383" s="8"/>
      <c r="Q383" s="8"/>
      <c r="R383" s="8"/>
      <c r="S383" s="8"/>
      <c r="T383" s="8"/>
      <c r="U383" s="8"/>
      <c r="V383" s="8"/>
      <c r="W383" s="14">
        <f t="shared" si="107"/>
        <v>9.74</v>
      </c>
      <c r="X383" s="10"/>
      <c r="Y383" s="28"/>
      <c r="Z383" s="13"/>
      <c r="AA383" s="13"/>
      <c r="AB383" s="12"/>
      <c r="AC383" s="12"/>
      <c r="AE383" s="9"/>
      <c r="AH383" s="9"/>
    </row>
    <row r="384" spans="1:34" ht="15" customHeight="1" outlineLevel="2">
      <c r="A384" s="7" t="s">
        <v>110</v>
      </c>
      <c r="B384" s="36" t="s">
        <v>111</v>
      </c>
      <c r="C384" s="7" t="s">
        <v>111</v>
      </c>
      <c r="D384" s="7" t="s">
        <v>13</v>
      </c>
      <c r="E384" s="35" t="s">
        <v>437</v>
      </c>
      <c r="F384" s="7" t="s">
        <v>333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40">
        <v>0</v>
      </c>
      <c r="O384" s="8">
        <v>0</v>
      </c>
      <c r="P384" s="8"/>
      <c r="Q384" s="8"/>
      <c r="R384" s="8"/>
      <c r="S384" s="8"/>
      <c r="T384" s="8"/>
      <c r="U384" s="8"/>
      <c r="V384" s="8"/>
      <c r="W384" s="14">
        <f t="shared" si="107"/>
        <v>0</v>
      </c>
      <c r="X384" s="10"/>
      <c r="Y384" s="28" t="e">
        <f t="shared" ref="Y384:Y411" si="113">IF(AE$2="Y",IF(RIGHT(A384,4)="CITY",AH384,0),AH384)</f>
        <v>#REF!</v>
      </c>
      <c r="Z384" s="13"/>
      <c r="AA384" s="13" t="e">
        <f t="shared" si="105"/>
        <v>#REF!</v>
      </c>
      <c r="AB384" s="12">
        <v>1</v>
      </c>
      <c r="AC384" s="12">
        <v>1</v>
      </c>
      <c r="AE384" s="9" t="e">
        <f t="shared" si="112"/>
        <v>#REF!</v>
      </c>
      <c r="AG384" s="1" t="str">
        <f t="shared" ref="AG384:AG411" si="114">B384&amp;C384&amp;D384&amp;E384</f>
        <v>34734710004413</v>
      </c>
      <c r="AH384" s="9" t="e">
        <f>IF(AND(#REF!=2017,AE$4=1),-IFERROR(VLOOKUP(AG384,#REF!,9,0),0),IF(AND(#REF!=2017,AE$4=2),-IFERROR(VLOOKUP(AG384,#REF!,9,0),0),IFERROR(VLOOKUP(AG384,#REF!,12,0),0)))</f>
        <v>#REF!</v>
      </c>
    </row>
    <row r="385" spans="1:34" ht="15" customHeight="1" outlineLevel="2">
      <c r="A385" s="7" t="s">
        <v>110</v>
      </c>
      <c r="B385" s="36" t="s">
        <v>111</v>
      </c>
      <c r="C385" s="7" t="s">
        <v>111</v>
      </c>
      <c r="D385" s="7" t="s">
        <v>13</v>
      </c>
      <c r="E385" s="35" t="s">
        <v>439</v>
      </c>
      <c r="F385" s="7" t="s">
        <v>334</v>
      </c>
      <c r="G385" s="8">
        <v>27.09</v>
      </c>
      <c r="H385" s="8">
        <v>94.1</v>
      </c>
      <c r="I385" s="8">
        <v>23.349999999999994</v>
      </c>
      <c r="J385" s="8">
        <v>69.97</v>
      </c>
      <c r="K385" s="8">
        <v>0</v>
      </c>
      <c r="L385" s="8">
        <v>35.82000000000005</v>
      </c>
      <c r="M385" s="8">
        <v>136.06</v>
      </c>
      <c r="N385" s="40">
        <v>0</v>
      </c>
      <c r="O385" s="8">
        <v>48.989999999999952</v>
      </c>
      <c r="P385" s="8"/>
      <c r="Q385" s="8"/>
      <c r="R385" s="8"/>
      <c r="S385" s="8"/>
      <c r="T385" s="8"/>
      <c r="U385" s="8"/>
      <c r="V385" s="8"/>
      <c r="W385" s="14">
        <f t="shared" si="107"/>
        <v>435.38</v>
      </c>
      <c r="X385" s="10"/>
      <c r="Y385" s="28" t="e">
        <f t="shared" si="113"/>
        <v>#REF!</v>
      </c>
      <c r="Z385" s="13"/>
      <c r="AA385" s="13" t="e">
        <f t="shared" si="105"/>
        <v>#REF!</v>
      </c>
      <c r="AB385" s="12">
        <v>1</v>
      </c>
      <c r="AC385" s="12">
        <v>1</v>
      </c>
      <c r="AE385" s="9" t="e">
        <f t="shared" si="112"/>
        <v>#REF!</v>
      </c>
      <c r="AG385" s="1" t="str">
        <f t="shared" si="114"/>
        <v>34734710004414</v>
      </c>
      <c r="AH385" s="9" t="e">
        <f>IF(AND(#REF!=2017,AE$4=1),-IFERROR(VLOOKUP(AG385,#REF!,9,0),0),IF(AND(#REF!=2017,AE$4=2),-IFERROR(VLOOKUP(AG385,#REF!,9,0),0),IFERROR(VLOOKUP(AG385,#REF!,12,0),0)))</f>
        <v>#REF!</v>
      </c>
    </row>
    <row r="386" spans="1:34" ht="15" customHeight="1" outlineLevel="2">
      <c r="A386" s="7" t="s">
        <v>110</v>
      </c>
      <c r="B386" s="36" t="s">
        <v>111</v>
      </c>
      <c r="C386" s="7" t="s">
        <v>111</v>
      </c>
      <c r="D386" s="7" t="s">
        <v>13</v>
      </c>
      <c r="E386" s="35" t="s">
        <v>441</v>
      </c>
      <c r="F386" s="7" t="s">
        <v>335</v>
      </c>
      <c r="G386" s="8">
        <v>0</v>
      </c>
      <c r="H386" s="8">
        <v>0</v>
      </c>
      <c r="I386" s="8">
        <v>0</v>
      </c>
      <c r="J386" s="8">
        <v>3.95</v>
      </c>
      <c r="K386" s="8">
        <v>0</v>
      </c>
      <c r="L386" s="8">
        <v>0</v>
      </c>
      <c r="M386" s="8">
        <v>0</v>
      </c>
      <c r="N386" s="40">
        <v>0</v>
      </c>
      <c r="O386" s="8">
        <v>0</v>
      </c>
      <c r="P386" s="8"/>
      <c r="Q386" s="8"/>
      <c r="R386" s="8"/>
      <c r="S386" s="8"/>
      <c r="T386" s="8"/>
      <c r="U386" s="8"/>
      <c r="V386" s="8"/>
      <c r="W386" s="14">
        <f t="shared" si="107"/>
        <v>3.95</v>
      </c>
      <c r="X386" s="10"/>
      <c r="Y386" s="28" t="e">
        <f t="shared" si="113"/>
        <v>#REF!</v>
      </c>
      <c r="Z386" s="13"/>
      <c r="AA386" s="13" t="e">
        <f t="shared" ref="AA386:AA419" si="115">Y386+Z386</f>
        <v>#REF!</v>
      </c>
      <c r="AB386" s="12">
        <v>1</v>
      </c>
      <c r="AC386" s="12">
        <v>1</v>
      </c>
      <c r="AE386" s="9" t="e">
        <f t="shared" si="112"/>
        <v>#REF!</v>
      </c>
      <c r="AG386" s="1" t="str">
        <f t="shared" si="114"/>
        <v>34734710004417</v>
      </c>
      <c r="AH386" s="9" t="e">
        <f>IF(AND(#REF!=2017,AE$4=1),-IFERROR(VLOOKUP(AG386,#REF!,9,0),0),IF(AND(#REF!=2017,AE$4=2),-IFERROR(VLOOKUP(AG386,#REF!,9,0),0),IFERROR(VLOOKUP(AG386,#REF!,12,0),0)))</f>
        <v>#REF!</v>
      </c>
    </row>
    <row r="387" spans="1:34" ht="15" customHeight="1" outlineLevel="2">
      <c r="A387" s="7" t="s">
        <v>110</v>
      </c>
      <c r="B387" s="36" t="s">
        <v>111</v>
      </c>
      <c r="C387" s="7" t="s">
        <v>111</v>
      </c>
      <c r="D387" s="7" t="s">
        <v>13</v>
      </c>
      <c r="E387" s="35" t="s">
        <v>443</v>
      </c>
      <c r="F387" s="7" t="s">
        <v>336</v>
      </c>
      <c r="G387" s="8">
        <v>14.25</v>
      </c>
      <c r="H387" s="8">
        <v>42.61</v>
      </c>
      <c r="I387" s="8">
        <v>17.209999999999994</v>
      </c>
      <c r="J387" s="8">
        <v>650.15000000000009</v>
      </c>
      <c r="K387" s="8">
        <v>0</v>
      </c>
      <c r="L387" s="8">
        <v>9.5799999999999272</v>
      </c>
      <c r="M387" s="8">
        <v>11.830000000000155</v>
      </c>
      <c r="N387" s="40">
        <v>0</v>
      </c>
      <c r="O387" s="8">
        <v>42.209999999999809</v>
      </c>
      <c r="P387" s="8"/>
      <c r="Q387" s="8"/>
      <c r="R387" s="8"/>
      <c r="S387" s="8"/>
      <c r="T387" s="8"/>
      <c r="U387" s="8"/>
      <c r="V387" s="8"/>
      <c r="W387" s="14">
        <f t="shared" si="107"/>
        <v>787.83999999999992</v>
      </c>
      <c r="X387" s="10"/>
      <c r="Y387" s="28" t="e">
        <f t="shared" si="113"/>
        <v>#REF!</v>
      </c>
      <c r="Z387" s="13"/>
      <c r="AA387" s="13" t="e">
        <f t="shared" si="115"/>
        <v>#REF!</v>
      </c>
      <c r="AB387" s="12">
        <v>1</v>
      </c>
      <c r="AC387" s="12">
        <v>1</v>
      </c>
      <c r="AE387" s="9" t="e">
        <f t="shared" si="112"/>
        <v>#REF!</v>
      </c>
      <c r="AG387" s="1" t="str">
        <f t="shared" si="114"/>
        <v>34734710004423</v>
      </c>
      <c r="AH387" s="9" t="e">
        <f>IF(AND(#REF!=2017,AE$4=1),-IFERROR(VLOOKUP(AG387,#REF!,9,0),0),IF(AND(#REF!=2017,AE$4=2),-IFERROR(VLOOKUP(AG387,#REF!,9,0),0),IFERROR(VLOOKUP(AG387,#REF!,12,0),0)))</f>
        <v>#REF!</v>
      </c>
    </row>
    <row r="388" spans="1:34" ht="15" customHeight="1" outlineLevel="2">
      <c r="A388" s="7" t="s">
        <v>110</v>
      </c>
      <c r="B388" s="36" t="s">
        <v>111</v>
      </c>
      <c r="C388" s="7" t="s">
        <v>111</v>
      </c>
      <c r="D388" s="7" t="s">
        <v>13</v>
      </c>
      <c r="E388" s="35" t="s">
        <v>445</v>
      </c>
      <c r="F388" s="7" t="s">
        <v>337</v>
      </c>
      <c r="G388" s="8">
        <v>8655.1299999999992</v>
      </c>
      <c r="H388" s="8">
        <v>16420.89</v>
      </c>
      <c r="I388" s="8">
        <v>7447.989999999998</v>
      </c>
      <c r="J388" s="8">
        <v>14244.660000000003</v>
      </c>
      <c r="K388" s="8">
        <v>0</v>
      </c>
      <c r="L388" s="8">
        <v>10778.64</v>
      </c>
      <c r="M388" s="8">
        <v>12551.050000000003</v>
      </c>
      <c r="N388" s="40">
        <v>0</v>
      </c>
      <c r="O388" s="8">
        <v>14451.429999999993</v>
      </c>
      <c r="P388" s="8"/>
      <c r="Q388" s="8"/>
      <c r="R388" s="8"/>
      <c r="S388" s="8"/>
      <c r="T388" s="8"/>
      <c r="U388" s="8"/>
      <c r="V388" s="8"/>
      <c r="W388" s="14">
        <f t="shared" ref="W388:W411" si="116">SUM(G388:V388)</f>
        <v>84549.79</v>
      </c>
      <c r="X388" s="10"/>
      <c r="Y388" s="28" t="e">
        <f t="shared" si="113"/>
        <v>#REF!</v>
      </c>
      <c r="Z388" s="13"/>
      <c r="AA388" s="13" t="e">
        <f t="shared" si="115"/>
        <v>#REF!</v>
      </c>
      <c r="AB388" s="12">
        <v>1</v>
      </c>
      <c r="AC388" s="12">
        <v>1</v>
      </c>
      <c r="AE388" s="9" t="e">
        <f t="shared" si="112"/>
        <v>#REF!</v>
      </c>
      <c r="AG388" s="1" t="str">
        <f t="shared" si="114"/>
        <v>34734710004429</v>
      </c>
      <c r="AH388" s="9" t="e">
        <f>IF(AND(#REF!=2017,AE$4=1),-IFERROR(VLOOKUP(AG388,#REF!,9,0),0),IF(AND(#REF!=2017,AE$4=2),-IFERROR(VLOOKUP(AG388,#REF!,9,0),0),IFERROR(VLOOKUP(AG388,#REF!,12,0),0)))</f>
        <v>#REF!</v>
      </c>
    </row>
    <row r="389" spans="1:34" ht="15" customHeight="1" outlineLevel="2">
      <c r="A389" s="7" t="s">
        <v>110</v>
      </c>
      <c r="B389" s="36" t="s">
        <v>111</v>
      </c>
      <c r="C389" s="7" t="s">
        <v>111</v>
      </c>
      <c r="D389" s="7" t="s">
        <v>13</v>
      </c>
      <c r="E389" s="35" t="s">
        <v>447</v>
      </c>
      <c r="F389" s="7" t="s">
        <v>338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40">
        <v>0</v>
      </c>
      <c r="O389" s="8">
        <v>0</v>
      </c>
      <c r="P389" s="8"/>
      <c r="Q389" s="8"/>
      <c r="R389" s="8"/>
      <c r="S389" s="8"/>
      <c r="T389" s="8"/>
      <c r="U389" s="8"/>
      <c r="V389" s="8"/>
      <c r="W389" s="14">
        <f t="shared" si="116"/>
        <v>0</v>
      </c>
      <c r="X389" s="10"/>
      <c r="Y389" s="28" t="e">
        <f t="shared" si="113"/>
        <v>#REF!</v>
      </c>
      <c r="Z389" s="13"/>
      <c r="AA389" s="13" t="e">
        <f t="shared" si="115"/>
        <v>#REF!</v>
      </c>
      <c r="AB389" s="12">
        <v>1</v>
      </c>
      <c r="AC389" s="12">
        <v>1</v>
      </c>
      <c r="AE389" s="9" t="e">
        <f t="shared" si="112"/>
        <v>#REF!</v>
      </c>
      <c r="AG389" s="1" t="str">
        <f t="shared" si="114"/>
        <v>34734710004430</v>
      </c>
      <c r="AH389" s="9" t="e">
        <f>IF(AND(#REF!=2017,AE$4=1),-IFERROR(VLOOKUP(AG389,#REF!,9,0),0),IF(AND(#REF!=2017,AE$4=2),-IFERROR(VLOOKUP(AG389,#REF!,9,0),0),IFERROR(VLOOKUP(AG389,#REF!,12,0),0)))</f>
        <v>#REF!</v>
      </c>
    </row>
    <row r="390" spans="1:34" ht="15" customHeight="1" outlineLevel="2">
      <c r="A390" s="7" t="s">
        <v>110</v>
      </c>
      <c r="B390" s="36" t="s">
        <v>111</v>
      </c>
      <c r="C390" s="7" t="s">
        <v>111</v>
      </c>
      <c r="D390" s="7" t="s">
        <v>13</v>
      </c>
      <c r="E390" s="35" t="s">
        <v>449</v>
      </c>
      <c r="F390" s="7" t="s">
        <v>339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40">
        <v>0</v>
      </c>
      <c r="O390" s="8">
        <v>0</v>
      </c>
      <c r="P390" s="8"/>
      <c r="Q390" s="8"/>
      <c r="R390" s="8"/>
      <c r="S390" s="8"/>
      <c r="T390" s="8"/>
      <c r="U390" s="8"/>
      <c r="V390" s="8"/>
      <c r="W390" s="14">
        <f t="shared" si="116"/>
        <v>0</v>
      </c>
      <c r="X390" s="10"/>
      <c r="Y390" s="28" t="e">
        <f t="shared" si="113"/>
        <v>#REF!</v>
      </c>
      <c r="Z390" s="13"/>
      <c r="AA390" s="13" t="e">
        <f t="shared" si="115"/>
        <v>#REF!</v>
      </c>
      <c r="AB390" s="12">
        <v>1</v>
      </c>
      <c r="AC390" s="12">
        <v>1</v>
      </c>
      <c r="AE390" s="9" t="e">
        <f t="shared" si="112"/>
        <v>#REF!</v>
      </c>
      <c r="AG390" s="1" t="str">
        <f t="shared" si="114"/>
        <v>34734710004434</v>
      </c>
      <c r="AH390" s="9" t="e">
        <f>IF(AND(#REF!=2017,AE$4=1),-IFERROR(VLOOKUP(AG390,#REF!,9,0),0),IF(AND(#REF!=2017,AE$4=2),-IFERROR(VLOOKUP(AG390,#REF!,9,0),0),IFERROR(VLOOKUP(AG390,#REF!,12,0),0)))</f>
        <v>#REF!</v>
      </c>
    </row>
    <row r="391" spans="1:34" ht="15" customHeight="1" outlineLevel="2">
      <c r="A391" s="7" t="s">
        <v>110</v>
      </c>
      <c r="B391" s="36" t="s">
        <v>111</v>
      </c>
      <c r="C391" s="7" t="s">
        <v>111</v>
      </c>
      <c r="D391" s="7" t="s">
        <v>13</v>
      </c>
      <c r="E391" s="35" t="s">
        <v>451</v>
      </c>
      <c r="F391" s="7" t="s">
        <v>112</v>
      </c>
      <c r="G391" s="8">
        <v>0</v>
      </c>
      <c r="H391" s="8">
        <v>2719.79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40">
        <v>0</v>
      </c>
      <c r="O391" s="8">
        <v>0</v>
      </c>
      <c r="P391" s="8"/>
      <c r="Q391" s="8"/>
      <c r="R391" s="8"/>
      <c r="S391" s="8"/>
      <c r="T391" s="8"/>
      <c r="U391" s="8"/>
      <c r="V391" s="8"/>
      <c r="W391" s="14">
        <f t="shared" si="116"/>
        <v>2719.79</v>
      </c>
      <c r="X391" s="10"/>
      <c r="Y391" s="28" t="e">
        <f t="shared" si="113"/>
        <v>#REF!</v>
      </c>
      <c r="Z391" s="13"/>
      <c r="AA391" s="13" t="e">
        <f t="shared" si="115"/>
        <v>#REF!</v>
      </c>
      <c r="AB391" s="12">
        <v>1</v>
      </c>
      <c r="AC391" s="12">
        <v>1</v>
      </c>
      <c r="AE391" s="9" t="e">
        <f t="shared" si="112"/>
        <v>#REF!</v>
      </c>
      <c r="AG391" s="1" t="str">
        <f t="shared" si="114"/>
        <v>34734710004442</v>
      </c>
      <c r="AH391" s="9" t="e">
        <f>IF(AND(#REF!=2017,AE$4=1),-IFERROR(VLOOKUP(AG391,#REF!,9,0),0),IF(AND(#REF!=2017,AE$4=2),-IFERROR(VLOOKUP(AG391,#REF!,9,0),0),IFERROR(VLOOKUP(AG391,#REF!,12,0),0)))</f>
        <v>#REF!</v>
      </c>
    </row>
    <row r="392" spans="1:34" ht="15" customHeight="1" outlineLevel="2">
      <c r="A392" s="7" t="s">
        <v>110</v>
      </c>
      <c r="B392" s="36" t="s">
        <v>111</v>
      </c>
      <c r="C392" s="7" t="s">
        <v>111</v>
      </c>
      <c r="D392" s="7" t="s">
        <v>13</v>
      </c>
      <c r="E392" s="35" t="s">
        <v>452</v>
      </c>
      <c r="F392" s="7" t="s">
        <v>340</v>
      </c>
      <c r="G392" s="8">
        <v>5.63</v>
      </c>
      <c r="H392" s="8">
        <v>8.5500000000000007</v>
      </c>
      <c r="I392" s="8">
        <v>3.7100000000000009</v>
      </c>
      <c r="J392" s="8">
        <v>19.439999999999998</v>
      </c>
      <c r="K392" s="8">
        <v>0</v>
      </c>
      <c r="L392" s="8">
        <v>5.7100000000000009</v>
      </c>
      <c r="M392" s="8">
        <v>6.740000000000002</v>
      </c>
      <c r="N392" s="40">
        <v>0</v>
      </c>
      <c r="O392" s="8">
        <v>3.4100000000000037</v>
      </c>
      <c r="P392" s="8"/>
      <c r="Q392" s="8"/>
      <c r="R392" s="8"/>
      <c r="S392" s="8"/>
      <c r="T392" s="8"/>
      <c r="U392" s="8"/>
      <c r="V392" s="8"/>
      <c r="W392" s="14">
        <f t="shared" si="116"/>
        <v>53.190000000000005</v>
      </c>
      <c r="X392" s="10"/>
      <c r="Y392" s="28" t="e">
        <f t="shared" si="113"/>
        <v>#REF!</v>
      </c>
      <c r="Z392" s="13"/>
      <c r="AA392" s="13" t="e">
        <f t="shared" si="115"/>
        <v>#REF!</v>
      </c>
      <c r="AB392" s="12">
        <v>1</v>
      </c>
      <c r="AC392" s="12">
        <v>1</v>
      </c>
      <c r="AE392" s="9" t="e">
        <f t="shared" si="112"/>
        <v>#REF!</v>
      </c>
      <c r="AG392" s="1" t="str">
        <f t="shared" si="114"/>
        <v>34734710004470</v>
      </c>
      <c r="AH392" s="9" t="e">
        <f>IF(AND(#REF!=2017,AE$4=1),-IFERROR(VLOOKUP(AG392,#REF!,9,0),0),IF(AND(#REF!=2017,AE$4=2),-IFERROR(VLOOKUP(AG392,#REF!,9,0),0),IFERROR(VLOOKUP(AG392,#REF!,12,0),0)))</f>
        <v>#REF!</v>
      </c>
    </row>
    <row r="393" spans="1:34" ht="15" customHeight="1" outlineLevel="2">
      <c r="A393" s="7" t="s">
        <v>110</v>
      </c>
      <c r="B393" s="36" t="s">
        <v>111</v>
      </c>
      <c r="C393" s="7" t="s">
        <v>111</v>
      </c>
      <c r="D393" s="7" t="s">
        <v>13</v>
      </c>
      <c r="E393" s="35" t="s">
        <v>380</v>
      </c>
      <c r="F393" s="7" t="s">
        <v>17</v>
      </c>
      <c r="G393" s="8">
        <v>0</v>
      </c>
      <c r="H393" s="8">
        <v>0</v>
      </c>
      <c r="I393" s="8">
        <v>231.76</v>
      </c>
      <c r="J393" s="8">
        <v>0</v>
      </c>
      <c r="K393" s="8">
        <v>0</v>
      </c>
      <c r="L393" s="8">
        <v>554.54</v>
      </c>
      <c r="M393" s="8">
        <v>193.21000000000004</v>
      </c>
      <c r="N393" s="40">
        <v>0</v>
      </c>
      <c r="O393" s="8">
        <v>2172.9299999999994</v>
      </c>
      <c r="P393" s="8"/>
      <c r="Q393" s="8"/>
      <c r="R393" s="8"/>
      <c r="S393" s="8"/>
      <c r="T393" s="8"/>
      <c r="U393" s="8"/>
      <c r="V393" s="8"/>
      <c r="W393" s="14">
        <f t="shared" si="116"/>
        <v>3152.4399999999996</v>
      </c>
      <c r="X393" s="10"/>
      <c r="Y393" s="28" t="e">
        <f t="shared" si="113"/>
        <v>#REF!</v>
      </c>
      <c r="Z393" s="13"/>
      <c r="AA393" s="13" t="e">
        <f t="shared" si="115"/>
        <v>#REF!</v>
      </c>
      <c r="AB393" s="12">
        <v>1</v>
      </c>
      <c r="AC393" s="12">
        <v>1</v>
      </c>
      <c r="AE393" s="9" t="e">
        <f t="shared" si="112"/>
        <v>#REF!</v>
      </c>
      <c r="AG393" s="1" t="str">
        <f t="shared" si="114"/>
        <v>34734710004801</v>
      </c>
      <c r="AH393" s="9" t="e">
        <f>IF(AND(#REF!=2017,AE$4=1),-IFERROR(VLOOKUP(AG393,#REF!,9,0),0),IF(AND(#REF!=2017,AE$4=2),-IFERROR(VLOOKUP(AG393,#REF!,9,0),0),IFERROR(VLOOKUP(AG393,#REF!,12,0),0)))</f>
        <v>#REF!</v>
      </c>
    </row>
    <row r="394" spans="1:34" ht="15" customHeight="1" outlineLevel="2">
      <c r="A394" s="7" t="s">
        <v>110</v>
      </c>
      <c r="B394" s="36" t="s">
        <v>111</v>
      </c>
      <c r="C394" s="7" t="s">
        <v>111</v>
      </c>
      <c r="D394" s="7" t="s">
        <v>13</v>
      </c>
      <c r="E394" s="35" t="s">
        <v>398</v>
      </c>
      <c r="F394" s="7" t="s">
        <v>316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40">
        <v>0</v>
      </c>
      <c r="O394" s="8">
        <v>0</v>
      </c>
      <c r="P394" s="8"/>
      <c r="Q394" s="8"/>
      <c r="R394" s="8"/>
      <c r="S394" s="8"/>
      <c r="T394" s="8"/>
      <c r="U394" s="8"/>
      <c r="V394" s="8"/>
      <c r="W394" s="14">
        <f t="shared" si="116"/>
        <v>0</v>
      </c>
      <c r="X394" s="10"/>
      <c r="Y394" s="28" t="e">
        <f t="shared" si="113"/>
        <v>#REF!</v>
      </c>
      <c r="Z394" s="13"/>
      <c r="AA394" s="13" t="e">
        <f t="shared" si="115"/>
        <v>#REF!</v>
      </c>
      <c r="AB394" s="12">
        <v>1</v>
      </c>
      <c r="AC394" s="12">
        <v>1</v>
      </c>
      <c r="AE394" s="9" t="e">
        <f t="shared" si="112"/>
        <v>#REF!</v>
      </c>
      <c r="AG394" s="1" t="str">
        <f t="shared" si="114"/>
        <v>34734710005017</v>
      </c>
      <c r="AH394" s="9" t="e">
        <f>IF(AND(#REF!=2017,AE$4=1),-IFERROR(VLOOKUP(AG394,#REF!,9,0),0),IF(AND(#REF!=2017,AE$4=2),-IFERROR(VLOOKUP(AG394,#REF!,9,0),0),IFERROR(VLOOKUP(AG394,#REF!,12,0),0)))</f>
        <v>#REF!</v>
      </c>
    </row>
    <row r="395" spans="1:34" ht="15" customHeight="1" outlineLevel="2">
      <c r="A395" s="7" t="s">
        <v>110</v>
      </c>
      <c r="B395" s="36" t="s">
        <v>111</v>
      </c>
      <c r="C395" s="7" t="s">
        <v>111</v>
      </c>
      <c r="D395" s="7" t="s">
        <v>13</v>
      </c>
      <c r="E395" s="35" t="s">
        <v>381</v>
      </c>
      <c r="F395" s="7" t="s">
        <v>311</v>
      </c>
      <c r="G395" s="8">
        <v>0</v>
      </c>
      <c r="H395" s="8">
        <v>0</v>
      </c>
      <c r="I395" s="8">
        <v>0</v>
      </c>
      <c r="J395" s="8">
        <v>0</v>
      </c>
      <c r="K395" s="8">
        <v>3139.65</v>
      </c>
      <c r="L395" s="8">
        <v>0</v>
      </c>
      <c r="M395" s="8">
        <v>0</v>
      </c>
      <c r="N395" s="40">
        <v>0</v>
      </c>
      <c r="O395" s="8">
        <v>3139.65</v>
      </c>
      <c r="P395" s="8"/>
      <c r="Q395" s="8"/>
      <c r="R395" s="8"/>
      <c r="S395" s="8"/>
      <c r="T395" s="8"/>
      <c r="U395" s="8"/>
      <c r="V395" s="8"/>
      <c r="W395" s="14">
        <f t="shared" si="116"/>
        <v>6279.3</v>
      </c>
      <c r="X395" s="10"/>
      <c r="Y395" s="28" t="e">
        <f t="shared" si="113"/>
        <v>#REF!</v>
      </c>
      <c r="Z395" s="13"/>
      <c r="AA395" s="13" t="e">
        <f t="shared" si="115"/>
        <v>#REF!</v>
      </c>
      <c r="AB395" s="12">
        <v>1</v>
      </c>
      <c r="AC395" s="12">
        <v>1</v>
      </c>
      <c r="AE395" s="9" t="e">
        <f t="shared" si="112"/>
        <v>#REF!</v>
      </c>
      <c r="AG395" s="1" t="str">
        <f t="shared" si="114"/>
        <v>34734710005050</v>
      </c>
      <c r="AH395" s="9" t="e">
        <f>IF(AND(#REF!=2017,AE$4=1),-IFERROR(VLOOKUP(AG395,#REF!,9,0),0),IF(AND(#REF!=2017,AE$4=2),-IFERROR(VLOOKUP(AG395,#REF!,9,0),0),IFERROR(VLOOKUP(AG395,#REF!,12,0),0)))</f>
        <v>#REF!</v>
      </c>
    </row>
    <row r="396" spans="1:34" ht="15" customHeight="1" outlineLevel="2">
      <c r="A396" s="7" t="s">
        <v>110</v>
      </c>
      <c r="B396" s="36" t="s">
        <v>111</v>
      </c>
      <c r="C396" s="7" t="s">
        <v>111</v>
      </c>
      <c r="D396" s="7" t="s">
        <v>13</v>
      </c>
      <c r="E396" s="35" t="s">
        <v>401</v>
      </c>
      <c r="F396" s="7" t="s">
        <v>317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40">
        <v>0</v>
      </c>
      <c r="O396" s="8">
        <v>0</v>
      </c>
      <c r="P396" s="8"/>
      <c r="Q396" s="8"/>
      <c r="R396" s="8"/>
      <c r="S396" s="8"/>
      <c r="T396" s="8"/>
      <c r="U396" s="8"/>
      <c r="V396" s="8"/>
      <c r="W396" s="14">
        <f t="shared" si="116"/>
        <v>0</v>
      </c>
      <c r="X396" s="10"/>
      <c r="Y396" s="28" t="e">
        <f t="shared" si="113"/>
        <v>#REF!</v>
      </c>
      <c r="Z396" s="13"/>
      <c r="AA396" s="13" t="e">
        <f t="shared" si="115"/>
        <v>#REF!</v>
      </c>
      <c r="AB396" s="12">
        <v>1</v>
      </c>
      <c r="AC396" s="12">
        <v>1</v>
      </c>
      <c r="AE396" s="9" t="e">
        <f t="shared" si="112"/>
        <v>#REF!</v>
      </c>
      <c r="AG396" s="1" t="str">
        <f t="shared" si="114"/>
        <v>34734710005054</v>
      </c>
      <c r="AH396" s="9" t="e">
        <f>IF(AND(#REF!=2017,AE$4=1),-IFERROR(VLOOKUP(AG396,#REF!,9,0),0),IF(AND(#REF!=2017,AE$4=2),-IFERROR(VLOOKUP(AG396,#REF!,9,0),0),IFERROR(VLOOKUP(AG396,#REF!,12,0),0)))</f>
        <v>#REF!</v>
      </c>
    </row>
    <row r="397" spans="1:34" ht="15" customHeight="1" outlineLevel="2">
      <c r="A397" s="7" t="s">
        <v>110</v>
      </c>
      <c r="B397" s="36" t="s">
        <v>111</v>
      </c>
      <c r="C397" s="7" t="s">
        <v>111</v>
      </c>
      <c r="D397" s="7" t="s">
        <v>13</v>
      </c>
      <c r="E397" s="35" t="s">
        <v>454</v>
      </c>
      <c r="F397" s="7" t="s">
        <v>341</v>
      </c>
      <c r="G397" s="8">
        <v>8661.49</v>
      </c>
      <c r="H397" s="8">
        <v>7258</v>
      </c>
      <c r="I397" s="8">
        <v>6766.9400000000005</v>
      </c>
      <c r="J397" s="8">
        <v>15322.89</v>
      </c>
      <c r="K397" s="8">
        <v>0</v>
      </c>
      <c r="L397" s="8">
        <v>23753.949999999997</v>
      </c>
      <c r="M397" s="8">
        <v>6748.18</v>
      </c>
      <c r="N397" s="40">
        <v>6123.160000000018</v>
      </c>
      <c r="O397" s="8">
        <v>16029.639999999985</v>
      </c>
      <c r="P397" s="8"/>
      <c r="Q397" s="8"/>
      <c r="R397" s="8"/>
      <c r="S397" s="8"/>
      <c r="T397" s="8"/>
      <c r="U397" s="8"/>
      <c r="V397" s="8"/>
      <c r="W397" s="14">
        <f t="shared" si="116"/>
        <v>90664.25</v>
      </c>
      <c r="X397" s="10"/>
      <c r="Y397" s="28" t="e">
        <f t="shared" si="113"/>
        <v>#REF!</v>
      </c>
      <c r="Z397" s="13"/>
      <c r="AA397" s="13" t="e">
        <f t="shared" si="115"/>
        <v>#REF!</v>
      </c>
      <c r="AB397" s="12">
        <v>1</v>
      </c>
      <c r="AC397" s="12">
        <v>1</v>
      </c>
      <c r="AE397" s="9" t="e">
        <f t="shared" si="112"/>
        <v>#REF!</v>
      </c>
      <c r="AG397" s="1" t="str">
        <f t="shared" si="114"/>
        <v>34734710005084</v>
      </c>
      <c r="AH397" s="9" t="e">
        <f>IF(AND(#REF!=2017,AE$4=1),-IFERROR(VLOOKUP(AG397,#REF!,9,0),0),IF(AND(#REF!=2017,AE$4=2),-IFERROR(VLOOKUP(AG397,#REF!,9,0),0),IFERROR(VLOOKUP(AG397,#REF!,12,0),0)))</f>
        <v>#REF!</v>
      </c>
    </row>
    <row r="398" spans="1:34" ht="15" customHeight="1" outlineLevel="2">
      <c r="A398" s="7" t="s">
        <v>110</v>
      </c>
      <c r="B398" s="36" t="s">
        <v>111</v>
      </c>
      <c r="C398" s="7" t="s">
        <v>111</v>
      </c>
      <c r="D398" s="7" t="s">
        <v>13</v>
      </c>
      <c r="E398" s="35" t="s">
        <v>505</v>
      </c>
      <c r="F398" s="7" t="s">
        <v>240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40">
        <v>0</v>
      </c>
      <c r="O398" s="8">
        <v>0</v>
      </c>
      <c r="P398" s="8"/>
      <c r="Q398" s="8"/>
      <c r="R398" s="8"/>
      <c r="S398" s="8"/>
      <c r="T398" s="8"/>
      <c r="U398" s="8"/>
      <c r="V398" s="8"/>
      <c r="W398" s="14">
        <f t="shared" si="116"/>
        <v>0</v>
      </c>
      <c r="X398" s="10"/>
      <c r="Y398" s="28" t="e">
        <f t="shared" si="113"/>
        <v>#REF!</v>
      </c>
      <c r="Z398" s="13"/>
      <c r="AA398" s="13" t="e">
        <f t="shared" si="115"/>
        <v>#REF!</v>
      </c>
      <c r="AB398" s="12"/>
      <c r="AC398" s="12"/>
      <c r="AE398" s="9" t="e">
        <f t="shared" si="112"/>
        <v>#REF!</v>
      </c>
      <c r="AG398" s="1" t="str">
        <f t="shared" si="114"/>
        <v>34734710005204</v>
      </c>
      <c r="AH398" s="9" t="e">
        <f>IF(AND(#REF!=2017,AE$4=1),-IFERROR(VLOOKUP(AG398,#REF!,9,0),0),IF(AND(#REF!=2017,AE$4=2),-IFERROR(VLOOKUP(AG398,#REF!,9,0),0),IFERROR(VLOOKUP(AG398,#REF!,12,0),0)))</f>
        <v>#REF!</v>
      </c>
    </row>
    <row r="399" spans="1:34" ht="15" customHeight="1" outlineLevel="2">
      <c r="A399" s="7" t="s">
        <v>110</v>
      </c>
      <c r="B399" s="36" t="s">
        <v>111</v>
      </c>
      <c r="C399" s="7" t="s">
        <v>111</v>
      </c>
      <c r="D399" s="7" t="s">
        <v>13</v>
      </c>
      <c r="E399" s="35" t="s">
        <v>419</v>
      </c>
      <c r="F399" s="7" t="s">
        <v>324</v>
      </c>
      <c r="G399" s="8">
        <v>0</v>
      </c>
      <c r="H399" s="8">
        <v>0</v>
      </c>
      <c r="I399" s="8">
        <v>0</v>
      </c>
      <c r="J399" s="8">
        <v>2.11</v>
      </c>
      <c r="K399" s="8">
        <v>0</v>
      </c>
      <c r="L399" s="8">
        <v>0</v>
      </c>
      <c r="M399" s="8">
        <v>0</v>
      </c>
      <c r="N399" s="40">
        <v>0</v>
      </c>
      <c r="O399" s="8">
        <v>0</v>
      </c>
      <c r="P399" s="8"/>
      <c r="Q399" s="8"/>
      <c r="R399" s="8"/>
      <c r="S399" s="8"/>
      <c r="T399" s="8"/>
      <c r="U399" s="8"/>
      <c r="V399" s="8"/>
      <c r="W399" s="14">
        <f t="shared" si="116"/>
        <v>2.11</v>
      </c>
      <c r="X399" s="10"/>
      <c r="Y399" s="28" t="e">
        <f t="shared" si="113"/>
        <v>#REF!</v>
      </c>
      <c r="Z399" s="13"/>
      <c r="AA399" s="13" t="e">
        <f t="shared" si="115"/>
        <v>#REF!</v>
      </c>
      <c r="AB399" s="12"/>
      <c r="AC399" s="12"/>
      <c r="AE399" s="9" t="e">
        <f t="shared" si="112"/>
        <v>#REF!</v>
      </c>
      <c r="AG399" s="1" t="str">
        <f t="shared" si="114"/>
        <v>34734710005459</v>
      </c>
      <c r="AH399" s="9" t="e">
        <f>IF(AND(#REF!=2017,AE$4=1),-IFERROR(VLOOKUP(AG399,#REF!,9,0),0),IF(AND(#REF!=2017,AE$4=2),-IFERROR(VLOOKUP(AG399,#REF!,9,0),0),IFERROR(VLOOKUP(AG399,#REF!,12,0),0)))</f>
        <v>#REF!</v>
      </c>
    </row>
    <row r="400" spans="1:34" ht="15" customHeight="1" outlineLevel="2">
      <c r="A400" s="7" t="s">
        <v>110</v>
      </c>
      <c r="B400" s="36" t="s">
        <v>111</v>
      </c>
      <c r="C400" s="7" t="s">
        <v>111</v>
      </c>
      <c r="D400" s="7" t="s">
        <v>13</v>
      </c>
      <c r="E400" s="35" t="s">
        <v>456</v>
      </c>
      <c r="F400" s="7" t="s">
        <v>342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40">
        <v>0</v>
      </c>
      <c r="O400" s="8">
        <v>0</v>
      </c>
      <c r="P400" s="8"/>
      <c r="Q400" s="8"/>
      <c r="R400" s="8"/>
      <c r="S400" s="8"/>
      <c r="T400" s="8"/>
      <c r="U400" s="8"/>
      <c r="V400" s="8"/>
      <c r="W400" s="14">
        <f t="shared" si="116"/>
        <v>0</v>
      </c>
      <c r="X400" s="10"/>
      <c r="Y400" s="28" t="e">
        <f t="shared" si="113"/>
        <v>#REF!</v>
      </c>
      <c r="Z400" s="13"/>
      <c r="AA400" s="13" t="e">
        <f t="shared" si="115"/>
        <v>#REF!</v>
      </c>
      <c r="AB400" s="12"/>
      <c r="AC400" s="12"/>
      <c r="AE400" s="9" t="e">
        <f t="shared" si="112"/>
        <v>#REF!</v>
      </c>
      <c r="AG400" s="1" t="str">
        <f t="shared" si="114"/>
        <v>34734710005461</v>
      </c>
      <c r="AH400" s="9" t="e">
        <f>IF(AND(#REF!=2017,AE$4=1),-IFERROR(VLOOKUP(AG400,#REF!,9,0),0),IF(AND(#REF!=2017,AE$4=2),-IFERROR(VLOOKUP(AG400,#REF!,9,0),0),IFERROR(VLOOKUP(AG400,#REF!,12,0),0)))</f>
        <v>#REF!</v>
      </c>
    </row>
    <row r="401" spans="1:34" ht="15" customHeight="1" outlineLevel="2">
      <c r="A401" s="7" t="s">
        <v>110</v>
      </c>
      <c r="B401" s="36" t="s">
        <v>111</v>
      </c>
      <c r="C401" s="7" t="s">
        <v>111</v>
      </c>
      <c r="D401" s="7" t="s">
        <v>13</v>
      </c>
      <c r="E401" s="35" t="s">
        <v>458</v>
      </c>
      <c r="F401" s="7" t="s">
        <v>343</v>
      </c>
      <c r="G401" s="8">
        <v>0</v>
      </c>
      <c r="H401" s="8">
        <v>39416.410000000003</v>
      </c>
      <c r="I401" s="8">
        <v>20302.539999999994</v>
      </c>
      <c r="J401" s="8">
        <v>11239.380000000005</v>
      </c>
      <c r="K401" s="8">
        <v>0</v>
      </c>
      <c r="L401" s="8">
        <v>34748.39</v>
      </c>
      <c r="M401" s="8">
        <v>11402.550000000017</v>
      </c>
      <c r="N401" s="40">
        <v>12431.019999999975</v>
      </c>
      <c r="O401" s="8">
        <v>9876.1000000000204</v>
      </c>
      <c r="P401" s="8"/>
      <c r="Q401" s="8"/>
      <c r="R401" s="8"/>
      <c r="S401" s="8"/>
      <c r="T401" s="8"/>
      <c r="U401" s="8"/>
      <c r="V401" s="8"/>
      <c r="W401" s="14">
        <f t="shared" si="116"/>
        <v>139416.39000000001</v>
      </c>
      <c r="X401" s="10"/>
      <c r="Y401" s="28" t="e">
        <f t="shared" si="113"/>
        <v>#REF!</v>
      </c>
      <c r="Z401" s="13"/>
      <c r="AA401" s="13" t="e">
        <f t="shared" si="115"/>
        <v>#REF!</v>
      </c>
      <c r="AB401" s="12">
        <v>1</v>
      </c>
      <c r="AC401" s="12">
        <v>1</v>
      </c>
      <c r="AE401" s="9" t="e">
        <f t="shared" si="112"/>
        <v>#REF!</v>
      </c>
      <c r="AG401" s="1" t="str">
        <f t="shared" si="114"/>
        <v>34734710005467</v>
      </c>
      <c r="AH401" s="9" t="e">
        <f>IF(AND(#REF!=2017,AE$4=1),-IFERROR(VLOOKUP(AG401,#REF!,9,0),0),IF(AND(#REF!=2017,AE$4=2),-IFERROR(VLOOKUP(AG401,#REF!,9,0),0),IFERROR(VLOOKUP(AG401,#REF!,12,0),0)))</f>
        <v>#REF!</v>
      </c>
    </row>
    <row r="402" spans="1:34" ht="15" customHeight="1" outlineLevel="2">
      <c r="A402" s="7" t="s">
        <v>110</v>
      </c>
      <c r="B402" s="36" t="s">
        <v>111</v>
      </c>
      <c r="C402" s="7" t="s">
        <v>111</v>
      </c>
      <c r="D402" s="7" t="s">
        <v>13</v>
      </c>
      <c r="E402" s="35" t="s">
        <v>460</v>
      </c>
      <c r="F402" s="7" t="s">
        <v>344</v>
      </c>
      <c r="G402" s="8">
        <v>229.07</v>
      </c>
      <c r="H402" s="8">
        <v>383.50000000000006</v>
      </c>
      <c r="I402" s="8">
        <v>140.37</v>
      </c>
      <c r="J402" s="8">
        <v>239.8599999999999</v>
      </c>
      <c r="K402" s="8">
        <v>0</v>
      </c>
      <c r="L402" s="8">
        <v>309.46000000000026</v>
      </c>
      <c r="M402" s="8">
        <v>354.44999999999982</v>
      </c>
      <c r="N402" s="40">
        <v>0</v>
      </c>
      <c r="O402" s="8">
        <v>219.94000000000005</v>
      </c>
      <c r="P402" s="8"/>
      <c r="Q402" s="8"/>
      <c r="R402" s="8"/>
      <c r="S402" s="8"/>
      <c r="T402" s="8"/>
      <c r="U402" s="8"/>
      <c r="V402" s="8"/>
      <c r="W402" s="14">
        <f t="shared" si="116"/>
        <v>1876.65</v>
      </c>
      <c r="X402" s="10"/>
      <c r="Y402" s="28" t="e">
        <f t="shared" si="113"/>
        <v>#REF!</v>
      </c>
      <c r="Z402" s="13"/>
      <c r="AA402" s="13" t="e">
        <f t="shared" si="115"/>
        <v>#REF!</v>
      </c>
      <c r="AB402" s="12">
        <v>1</v>
      </c>
      <c r="AC402" s="12">
        <v>1</v>
      </c>
      <c r="AE402" s="9" t="e">
        <f t="shared" si="112"/>
        <v>#REF!</v>
      </c>
      <c r="AG402" s="1" t="str">
        <f t="shared" si="114"/>
        <v>34734710005474</v>
      </c>
      <c r="AH402" s="9" t="e">
        <f>IF(AND(#REF!=2017,AE$4=1),-IFERROR(VLOOKUP(AG402,#REF!,9,0),0),IF(AND(#REF!=2017,AE$4=2),-IFERROR(VLOOKUP(AG402,#REF!,9,0),0),IFERROR(VLOOKUP(AG402,#REF!,12,0),0)))</f>
        <v>#REF!</v>
      </c>
    </row>
    <row r="403" spans="1:34" ht="15" customHeight="1" outlineLevel="2">
      <c r="A403" s="7" t="s">
        <v>110</v>
      </c>
      <c r="B403" s="36" t="s">
        <v>111</v>
      </c>
      <c r="C403" s="7" t="s">
        <v>111</v>
      </c>
      <c r="D403" s="7" t="s">
        <v>13</v>
      </c>
      <c r="E403" s="35" t="s">
        <v>462</v>
      </c>
      <c r="F403" s="7" t="s">
        <v>345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40">
        <v>0</v>
      </c>
      <c r="O403" s="8">
        <v>0</v>
      </c>
      <c r="P403" s="8"/>
      <c r="Q403" s="8"/>
      <c r="R403" s="8"/>
      <c r="S403" s="8"/>
      <c r="T403" s="8"/>
      <c r="U403" s="8"/>
      <c r="V403" s="8"/>
      <c r="W403" s="14">
        <f t="shared" si="116"/>
        <v>0</v>
      </c>
      <c r="X403" s="10"/>
      <c r="Y403" s="28" t="e">
        <f t="shared" si="113"/>
        <v>#REF!</v>
      </c>
      <c r="Z403" s="13"/>
      <c r="AA403" s="13" t="e">
        <f t="shared" si="115"/>
        <v>#REF!</v>
      </c>
      <c r="AB403" s="12">
        <v>1</v>
      </c>
      <c r="AC403" s="12">
        <v>1</v>
      </c>
      <c r="AE403" s="9" t="e">
        <f t="shared" si="112"/>
        <v>#REF!</v>
      </c>
      <c r="AG403" s="1" t="str">
        <f t="shared" si="114"/>
        <v>34734710005500</v>
      </c>
      <c r="AH403" s="9" t="e">
        <f>IF(AND(#REF!=2017,AE$4=1),-IFERROR(VLOOKUP(AG403,#REF!,9,0),0),IF(AND(#REF!=2017,AE$4=2),-IFERROR(VLOOKUP(AG403,#REF!,9,0),0),IFERROR(VLOOKUP(AG403,#REF!,12,0),0)))</f>
        <v>#REF!</v>
      </c>
    </row>
    <row r="404" spans="1:34" ht="15" customHeight="1" outlineLevel="2">
      <c r="A404" s="7" t="s">
        <v>110</v>
      </c>
      <c r="B404" s="36" t="s">
        <v>111</v>
      </c>
      <c r="C404" s="7" t="s">
        <v>111</v>
      </c>
      <c r="D404" s="7" t="s">
        <v>13</v>
      </c>
      <c r="E404" s="35" t="s">
        <v>391</v>
      </c>
      <c r="F404" s="7" t="s">
        <v>306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40">
        <v>0</v>
      </c>
      <c r="O404" s="8">
        <v>0</v>
      </c>
      <c r="P404" s="8"/>
      <c r="Q404" s="8"/>
      <c r="R404" s="8"/>
      <c r="S404" s="8"/>
      <c r="T404" s="8"/>
      <c r="U404" s="8"/>
      <c r="V404" s="8"/>
      <c r="W404" s="14">
        <f t="shared" si="116"/>
        <v>0</v>
      </c>
      <c r="X404" s="10"/>
      <c r="Y404" s="28" t="e">
        <f t="shared" si="113"/>
        <v>#REF!</v>
      </c>
      <c r="Z404" s="13"/>
      <c r="AA404" s="13" t="e">
        <f t="shared" si="115"/>
        <v>#REF!</v>
      </c>
      <c r="AB404" s="12">
        <v>1</v>
      </c>
      <c r="AC404" s="12">
        <v>1</v>
      </c>
      <c r="AE404" s="9" t="e">
        <f t="shared" si="112"/>
        <v>#REF!</v>
      </c>
      <c r="AG404" s="1" t="str">
        <f t="shared" si="114"/>
        <v>34734710005537</v>
      </c>
      <c r="AH404" s="9" t="e">
        <f>IF(AND(#REF!=2017,AE$4=1),-IFERROR(VLOOKUP(AG404,#REF!,9,0),0),IF(AND(#REF!=2017,AE$4=2),-IFERROR(VLOOKUP(AG404,#REF!,9,0),0),IFERROR(VLOOKUP(AG404,#REF!,12,0),0)))</f>
        <v>#REF!</v>
      </c>
    </row>
    <row r="405" spans="1:34" ht="15" customHeight="1" outlineLevel="2">
      <c r="A405" s="7" t="s">
        <v>110</v>
      </c>
      <c r="B405" s="36" t="s">
        <v>111</v>
      </c>
      <c r="C405" s="7" t="s">
        <v>111</v>
      </c>
      <c r="D405" s="7" t="s">
        <v>13</v>
      </c>
      <c r="E405" s="35" t="s">
        <v>396</v>
      </c>
      <c r="F405" s="7" t="s">
        <v>245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40">
        <v>0</v>
      </c>
      <c r="O405" s="8">
        <v>0</v>
      </c>
      <c r="P405" s="8"/>
      <c r="Q405" s="8"/>
      <c r="R405" s="8"/>
      <c r="S405" s="8"/>
      <c r="T405" s="8"/>
      <c r="U405" s="8"/>
      <c r="V405" s="8"/>
      <c r="W405" s="14">
        <f t="shared" si="116"/>
        <v>0</v>
      </c>
      <c r="X405" s="10"/>
      <c r="Y405" s="28" t="e">
        <f t="shared" si="113"/>
        <v>#REF!</v>
      </c>
      <c r="Z405" s="13"/>
      <c r="AA405" s="13" t="e">
        <f t="shared" si="115"/>
        <v>#REF!</v>
      </c>
      <c r="AB405" s="12">
        <v>1</v>
      </c>
      <c r="AC405" s="12">
        <v>1</v>
      </c>
      <c r="AE405" s="9" t="e">
        <f t="shared" si="112"/>
        <v>#REF!</v>
      </c>
      <c r="AG405" s="1" t="str">
        <f t="shared" si="114"/>
        <v>34734710005801</v>
      </c>
      <c r="AH405" s="9" t="e">
        <f>IF(AND(#REF!=2017,AE$4=1),-IFERROR(VLOOKUP(AG405,#REF!,9,0),0),IF(AND(#REF!=2017,AE$4=2),-IFERROR(VLOOKUP(AG405,#REF!,9,0),0),IFERROR(VLOOKUP(AG405,#REF!,12,0),0)))</f>
        <v>#REF!</v>
      </c>
    </row>
    <row r="406" spans="1:34" ht="15" customHeight="1" outlineLevel="2">
      <c r="A406" s="7" t="s">
        <v>110</v>
      </c>
      <c r="B406" s="36" t="s">
        <v>111</v>
      </c>
      <c r="C406" s="7" t="s">
        <v>111</v>
      </c>
      <c r="D406" s="7" t="s">
        <v>13</v>
      </c>
      <c r="E406" s="35" t="s">
        <v>464</v>
      </c>
      <c r="F406" s="7" t="s">
        <v>346</v>
      </c>
      <c r="G406" s="8">
        <v>0</v>
      </c>
      <c r="H406" s="8">
        <v>0</v>
      </c>
      <c r="I406" s="8">
        <v>0</v>
      </c>
      <c r="J406" s="8">
        <v>0.34</v>
      </c>
      <c r="K406" s="8">
        <v>0</v>
      </c>
      <c r="L406" s="8">
        <v>0</v>
      </c>
      <c r="M406" s="8">
        <v>0</v>
      </c>
      <c r="N406" s="40">
        <v>0</v>
      </c>
      <c r="O406" s="8">
        <v>0</v>
      </c>
      <c r="P406" s="8"/>
      <c r="Q406" s="8"/>
      <c r="R406" s="8"/>
      <c r="S406" s="8"/>
      <c r="T406" s="8"/>
      <c r="U406" s="8"/>
      <c r="V406" s="8"/>
      <c r="W406" s="14">
        <f t="shared" si="116"/>
        <v>0.34</v>
      </c>
      <c r="X406" s="10"/>
      <c r="Y406" s="28" t="e">
        <f t="shared" si="113"/>
        <v>#REF!</v>
      </c>
      <c r="Z406" s="13"/>
      <c r="AA406" s="13" t="e">
        <f t="shared" si="115"/>
        <v>#REF!</v>
      </c>
      <c r="AB406" s="12">
        <v>1</v>
      </c>
      <c r="AC406" s="12">
        <v>1</v>
      </c>
      <c r="AE406" s="9" t="e">
        <f t="shared" si="112"/>
        <v>#REF!</v>
      </c>
      <c r="AG406" s="1" t="str">
        <f t="shared" si="114"/>
        <v>34734710005835</v>
      </c>
      <c r="AH406" s="9" t="e">
        <f>IF(AND(#REF!=2017,AE$4=1),-IFERROR(VLOOKUP(AG406,#REF!,9,0),0),IF(AND(#REF!=2017,AE$4=2),-IFERROR(VLOOKUP(AG406,#REF!,9,0),0),IFERROR(VLOOKUP(AG406,#REF!,12,0),0)))</f>
        <v>#REF!</v>
      </c>
    </row>
    <row r="407" spans="1:34" ht="15" customHeight="1" outlineLevel="2">
      <c r="A407" s="7" t="s">
        <v>110</v>
      </c>
      <c r="B407" s="36" t="s">
        <v>111</v>
      </c>
      <c r="C407" s="7" t="s">
        <v>111</v>
      </c>
      <c r="D407" s="7">
        <v>1000</v>
      </c>
      <c r="E407" s="35" t="s">
        <v>507</v>
      </c>
      <c r="F407" s="7" t="s">
        <v>362</v>
      </c>
      <c r="G407" s="8">
        <v>0</v>
      </c>
      <c r="H407" s="8">
        <v>0</v>
      </c>
      <c r="I407" s="8">
        <v>0</v>
      </c>
      <c r="J407" s="8">
        <v>-9436.5</v>
      </c>
      <c r="K407" s="8">
        <v>0</v>
      </c>
      <c r="L407" s="8">
        <v>0</v>
      </c>
      <c r="M407" s="8">
        <v>-9436.5</v>
      </c>
      <c r="N407" s="40">
        <v>0</v>
      </c>
      <c r="O407" s="8">
        <v>0</v>
      </c>
      <c r="P407" s="8"/>
      <c r="Q407" s="8"/>
      <c r="R407" s="8"/>
      <c r="S407" s="8"/>
      <c r="T407" s="8"/>
      <c r="U407" s="8"/>
      <c r="V407" s="8"/>
      <c r="W407" s="14">
        <f t="shared" si="116"/>
        <v>-18873</v>
      </c>
      <c r="X407" s="10"/>
      <c r="Y407" s="28" t="e">
        <f t="shared" si="113"/>
        <v>#REF!</v>
      </c>
      <c r="Z407" s="13"/>
      <c r="AA407" s="13" t="e">
        <f t="shared" si="115"/>
        <v>#REF!</v>
      </c>
      <c r="AB407" s="12">
        <v>1</v>
      </c>
      <c r="AC407" s="12">
        <v>0</v>
      </c>
      <c r="AE407" s="9" t="e">
        <f t="shared" si="112"/>
        <v>#REF!</v>
      </c>
      <c r="AG407" s="1" t="str">
        <f t="shared" si="114"/>
        <v>34734710007003</v>
      </c>
      <c r="AH407" s="9" t="e">
        <f>IF(AND(#REF!=2017,AE$4=1),-IFERROR(VLOOKUP(AG407,#REF!,9,0),0),IF(AND(#REF!=2017,AE$4=2),-IFERROR(VLOOKUP(AG407,#REF!,9,0),0),IFERROR(VLOOKUP(AG407,#REF!,12,0),0)))</f>
        <v>#REF!</v>
      </c>
    </row>
    <row r="408" spans="1:34" ht="15" customHeight="1" outlineLevel="2">
      <c r="A408" s="7" t="s">
        <v>110</v>
      </c>
      <c r="B408" s="36" t="s">
        <v>111</v>
      </c>
      <c r="C408" s="7" t="s">
        <v>111</v>
      </c>
      <c r="D408" s="7" t="s">
        <v>113</v>
      </c>
      <c r="E408" s="35" t="s">
        <v>391</v>
      </c>
      <c r="F408" s="7" t="s">
        <v>306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40">
        <v>0</v>
      </c>
      <c r="O408" s="8">
        <v>0</v>
      </c>
      <c r="P408" s="8"/>
      <c r="Q408" s="8"/>
      <c r="R408" s="8"/>
      <c r="S408" s="8"/>
      <c r="T408" s="8"/>
      <c r="U408" s="8"/>
      <c r="V408" s="8"/>
      <c r="W408" s="14">
        <f t="shared" si="116"/>
        <v>0</v>
      </c>
      <c r="X408" s="10"/>
      <c r="Y408" s="28" t="e">
        <f t="shared" si="113"/>
        <v>#REF!</v>
      </c>
      <c r="Z408" s="13"/>
      <c r="AA408" s="13" t="e">
        <f t="shared" si="115"/>
        <v>#REF!</v>
      </c>
      <c r="AB408" s="12">
        <v>1</v>
      </c>
      <c r="AC408" s="12">
        <v>0</v>
      </c>
      <c r="AE408" s="9" t="e">
        <f t="shared" si="112"/>
        <v>#REF!</v>
      </c>
      <c r="AG408" s="1" t="str">
        <f t="shared" si="114"/>
        <v>34734710555537</v>
      </c>
      <c r="AH408" s="9" t="e">
        <f>IF(AND(#REF!=2017,AE$4=1),-IFERROR(VLOOKUP(AG408,#REF!,9,0),0),IF(AND(#REF!=2017,AE$4=2),-IFERROR(VLOOKUP(AG408,#REF!,9,0),0),IFERROR(VLOOKUP(AG408,#REF!,12,0),0)))</f>
        <v>#REF!</v>
      </c>
    </row>
    <row r="409" spans="1:34" ht="15" customHeight="1" outlineLevel="2">
      <c r="A409" s="7" t="s">
        <v>110</v>
      </c>
      <c r="B409" s="36" t="s">
        <v>111</v>
      </c>
      <c r="C409" s="7" t="s">
        <v>111</v>
      </c>
      <c r="D409" s="7" t="s">
        <v>114</v>
      </c>
      <c r="E409" s="35" t="s">
        <v>391</v>
      </c>
      <c r="F409" s="7" t="s">
        <v>306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40">
        <v>0</v>
      </c>
      <c r="O409" s="8">
        <v>0</v>
      </c>
      <c r="P409" s="8"/>
      <c r="Q409" s="8"/>
      <c r="R409" s="8"/>
      <c r="S409" s="8"/>
      <c r="T409" s="8"/>
      <c r="U409" s="8"/>
      <c r="V409" s="8"/>
      <c r="W409" s="14">
        <f t="shared" si="116"/>
        <v>0</v>
      </c>
      <c r="X409" s="10"/>
      <c r="Y409" s="28" t="e">
        <f t="shared" si="113"/>
        <v>#REF!</v>
      </c>
      <c r="Z409" s="13"/>
      <c r="AA409" s="13" t="e">
        <f t="shared" si="115"/>
        <v>#REF!</v>
      </c>
      <c r="AB409" s="12">
        <v>1</v>
      </c>
      <c r="AC409" s="12">
        <v>0</v>
      </c>
      <c r="AE409" s="9" t="e">
        <f t="shared" si="112"/>
        <v>#REF!</v>
      </c>
      <c r="AG409" s="1" t="str">
        <f t="shared" si="114"/>
        <v>34734710605537</v>
      </c>
      <c r="AH409" s="9" t="e">
        <f>IF(AND(#REF!=2017,AE$4=1),-IFERROR(VLOOKUP(AG409,#REF!,9,0),0),IF(AND(#REF!=2017,AE$4=2),-IFERROR(VLOOKUP(AG409,#REF!,9,0),0),IFERROR(VLOOKUP(AG409,#REF!,12,0),0)))</f>
        <v>#REF!</v>
      </c>
    </row>
    <row r="410" spans="1:34" ht="15" customHeight="1" outlineLevel="2">
      <c r="A410" s="7" t="s">
        <v>110</v>
      </c>
      <c r="B410" s="36" t="s">
        <v>111</v>
      </c>
      <c r="C410" s="7" t="s">
        <v>111</v>
      </c>
      <c r="D410" s="7" t="s">
        <v>115</v>
      </c>
      <c r="E410" s="35" t="s">
        <v>391</v>
      </c>
      <c r="F410" s="7" t="s">
        <v>306</v>
      </c>
      <c r="G410" s="8">
        <v>0</v>
      </c>
      <c r="H410" s="8">
        <v>0</v>
      </c>
      <c r="I410" s="8">
        <v>0</v>
      </c>
      <c r="J410" s="8">
        <v>193448.86</v>
      </c>
      <c r="K410" s="8">
        <v>13828.859999999986</v>
      </c>
      <c r="L410" s="8">
        <v>0</v>
      </c>
      <c r="M410" s="8">
        <v>176684.49000000005</v>
      </c>
      <c r="N410" s="40">
        <v>10096.459999999963</v>
      </c>
      <c r="O410" s="8">
        <v>8227.7199999999721</v>
      </c>
      <c r="P410" s="8"/>
      <c r="Q410" s="8"/>
      <c r="R410" s="8"/>
      <c r="S410" s="8"/>
      <c r="T410" s="8"/>
      <c r="U410" s="8"/>
      <c r="V410" s="8"/>
      <c r="W410" s="14">
        <f t="shared" si="116"/>
        <v>402286.38999999996</v>
      </c>
      <c r="X410" s="10"/>
      <c r="Y410" s="28" t="e">
        <f t="shared" si="113"/>
        <v>#REF!</v>
      </c>
      <c r="Z410" s="13"/>
      <c r="AA410" s="13" t="e">
        <f t="shared" si="115"/>
        <v>#REF!</v>
      </c>
      <c r="AB410" s="12"/>
      <c r="AC410" s="12"/>
      <c r="AE410" s="9" t="e">
        <f t="shared" si="112"/>
        <v>#REF!</v>
      </c>
      <c r="AG410" s="1" t="str">
        <f t="shared" si="114"/>
        <v>34734710705537</v>
      </c>
      <c r="AH410" s="9" t="e">
        <f>IF(AND(#REF!=2017,AE$4=1),-IFERROR(VLOOKUP(AG410,#REF!,9,0),0),IF(AND(#REF!=2017,AE$4=2),-IFERROR(VLOOKUP(AG410,#REF!,9,0),0),IFERROR(VLOOKUP(AG410,#REF!,12,0),0)))</f>
        <v>#REF!</v>
      </c>
    </row>
    <row r="411" spans="1:34" ht="15" customHeight="1" outlineLevel="2">
      <c r="A411" s="7" t="s">
        <v>110</v>
      </c>
      <c r="B411" s="36" t="s">
        <v>111</v>
      </c>
      <c r="C411" s="7" t="s">
        <v>111</v>
      </c>
      <c r="D411" s="7">
        <v>1080</v>
      </c>
      <c r="E411" s="35" t="s">
        <v>391</v>
      </c>
      <c r="F411" s="7" t="s">
        <v>306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40">
        <v>0</v>
      </c>
      <c r="O411" s="8">
        <v>0</v>
      </c>
      <c r="P411" s="8"/>
      <c r="Q411" s="8"/>
      <c r="R411" s="8"/>
      <c r="S411" s="8"/>
      <c r="T411" s="8"/>
      <c r="U411" s="8"/>
      <c r="V411" s="8"/>
      <c r="W411" s="14">
        <f t="shared" si="116"/>
        <v>0</v>
      </c>
      <c r="X411" s="10"/>
      <c r="Y411" s="28" t="e">
        <f t="shared" si="113"/>
        <v>#REF!</v>
      </c>
      <c r="Z411" s="13"/>
      <c r="AA411" s="13" t="e">
        <f t="shared" si="115"/>
        <v>#REF!</v>
      </c>
      <c r="AB411" s="12">
        <v>1</v>
      </c>
      <c r="AC411" s="12">
        <v>1</v>
      </c>
      <c r="AE411" s="9" t="e">
        <f t="shared" si="112"/>
        <v>#REF!</v>
      </c>
      <c r="AG411" s="1" t="str">
        <f t="shared" si="114"/>
        <v>34734710805537</v>
      </c>
      <c r="AH411" s="9" t="e">
        <f>IF(AND(#REF!=2017,AE$4=1),-IFERROR(VLOOKUP(AG411,#REF!,9,0),0),IF(AND(#REF!=2017,AE$4=2),-IFERROR(VLOOKUP(AG411,#REF!,9,0),0),IFERROR(VLOOKUP(AG411,#REF!,12,0),0)))</f>
        <v>#REF!</v>
      </c>
    </row>
    <row r="412" spans="1:34" ht="15" customHeight="1" outlineLevel="1">
      <c r="A412" s="42" t="s">
        <v>608</v>
      </c>
      <c r="B412" s="36"/>
      <c r="C412" s="7"/>
      <c r="D412" s="7"/>
      <c r="E412" s="35"/>
      <c r="F412" s="7"/>
      <c r="G412" s="8">
        <f t="shared" ref="G412:O412" si="117">SUBTOTAL(9,G356:G411)</f>
        <v>270807.91000000003</v>
      </c>
      <c r="H412" s="8">
        <f t="shared" si="117"/>
        <v>72820.17</v>
      </c>
      <c r="I412" s="8">
        <f t="shared" si="117"/>
        <v>38690.85</v>
      </c>
      <c r="J412" s="8">
        <f t="shared" si="117"/>
        <v>1566062.4</v>
      </c>
      <c r="K412" s="8">
        <f t="shared" si="117"/>
        <v>117200.32999999994</v>
      </c>
      <c r="L412" s="8">
        <f t="shared" si="117"/>
        <v>77969.060000000041</v>
      </c>
      <c r="M412" s="8">
        <f t="shared" si="117"/>
        <v>2056587.0999999999</v>
      </c>
      <c r="N412" s="40">
        <f t="shared" si="117"/>
        <v>407739.61000000004</v>
      </c>
      <c r="O412" s="8">
        <f t="shared" si="117"/>
        <v>224448.18999999983</v>
      </c>
      <c r="P412" s="8"/>
      <c r="Q412" s="8"/>
      <c r="R412" s="8"/>
      <c r="S412" s="8"/>
      <c r="T412" s="8"/>
      <c r="U412" s="8"/>
      <c r="V412" s="8"/>
      <c r="W412" s="14">
        <f>SUBTOTAL(9,W356:W411)</f>
        <v>4832325.62</v>
      </c>
      <c r="X412" s="10"/>
      <c r="Y412" s="28"/>
      <c r="Z412" s="13"/>
      <c r="AA412" s="13"/>
      <c r="AB412" s="12"/>
      <c r="AC412" s="12"/>
      <c r="AE412" s="9"/>
      <c r="AH412" s="9"/>
    </row>
    <row r="413" spans="1:34" ht="15" customHeight="1" outlineLevel="2">
      <c r="A413" s="7" t="s">
        <v>116</v>
      </c>
      <c r="B413" s="36" t="s">
        <v>117</v>
      </c>
      <c r="C413" s="7" t="s">
        <v>117</v>
      </c>
      <c r="D413" s="7" t="s">
        <v>13</v>
      </c>
      <c r="E413" s="7" t="s">
        <v>366</v>
      </c>
      <c r="F413" s="7" t="s">
        <v>307</v>
      </c>
      <c r="G413" s="8">
        <v>0</v>
      </c>
      <c r="H413" s="8">
        <v>0</v>
      </c>
      <c r="I413" s="8">
        <v>0</v>
      </c>
      <c r="J413" s="8">
        <v>9485.2099999999991</v>
      </c>
      <c r="K413" s="8">
        <v>1196.9100000000017</v>
      </c>
      <c r="L413" s="8">
        <v>0</v>
      </c>
      <c r="M413" s="8">
        <v>6221.0499999999975</v>
      </c>
      <c r="N413" s="40">
        <v>674.66999999999825</v>
      </c>
      <c r="O413" s="8">
        <v>748.47999999999956</v>
      </c>
      <c r="P413" s="8"/>
      <c r="Q413" s="8"/>
      <c r="R413" s="8"/>
      <c r="S413" s="8"/>
      <c r="T413" s="8"/>
      <c r="U413" s="8"/>
      <c r="V413" s="8"/>
      <c r="W413" s="14">
        <f>SUM(G413:V413)</f>
        <v>18326.319999999996</v>
      </c>
      <c r="X413" s="10"/>
      <c r="Y413" s="28" t="e">
        <f>IF(AE$2="Y",IF(RIGHT(A413,4)="CITY",AH413,0),AH413)</f>
        <v>#REF!</v>
      </c>
      <c r="Z413" s="13"/>
      <c r="AA413" s="13" t="e">
        <f t="shared" si="115"/>
        <v>#REF!</v>
      </c>
      <c r="AB413" s="12">
        <v>1</v>
      </c>
      <c r="AC413" s="12">
        <v>1</v>
      </c>
      <c r="AE413" s="9" t="e">
        <f t="shared" si="112"/>
        <v>#REF!</v>
      </c>
      <c r="AG413" s="1" t="str">
        <f>B413&amp;C413&amp;D413&amp;E413</f>
        <v>34834810004001</v>
      </c>
      <c r="AH413" s="9" t="e">
        <f>IF(AND(#REF!=2017,AE$4=1),-IFERROR(VLOOKUP(AG413,#REF!,9,0),0),IF(AND(#REF!=2017,AE$4=2),-IFERROR(VLOOKUP(AG413,#REF!,9,0),0),IFERROR(VLOOKUP(AG413,#REF!,12,0),0)))</f>
        <v>#REF!</v>
      </c>
    </row>
    <row r="414" spans="1:34" ht="15" customHeight="1" outlineLevel="2">
      <c r="A414" s="7" t="s">
        <v>116</v>
      </c>
      <c r="B414" s="36" t="s">
        <v>117</v>
      </c>
      <c r="C414" s="7" t="s">
        <v>117</v>
      </c>
      <c r="D414" s="7" t="s">
        <v>13</v>
      </c>
      <c r="E414" s="7" t="s">
        <v>370</v>
      </c>
      <c r="F414" s="7" t="s">
        <v>309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40">
        <v>0</v>
      </c>
      <c r="O414" s="8">
        <v>1179.81</v>
      </c>
      <c r="P414" s="8"/>
      <c r="Q414" s="8"/>
      <c r="R414" s="8"/>
      <c r="S414" s="8"/>
      <c r="T414" s="8"/>
      <c r="U414" s="8"/>
      <c r="V414" s="8"/>
      <c r="W414" s="14">
        <f>SUM(G414:V414)</f>
        <v>1179.81</v>
      </c>
      <c r="X414" s="10"/>
      <c r="Y414" s="28" t="e">
        <f>IF(AE$2="Y",IF(RIGHT(A414,4)="CITY",AH414,0),AH414)</f>
        <v>#REF!</v>
      </c>
      <c r="Z414" s="13"/>
      <c r="AA414" s="13" t="e">
        <f t="shared" si="115"/>
        <v>#REF!</v>
      </c>
      <c r="AB414" s="12">
        <v>1</v>
      </c>
      <c r="AC414" s="12">
        <v>1</v>
      </c>
      <c r="AE414" s="9" t="e">
        <f t="shared" si="112"/>
        <v>#REF!</v>
      </c>
      <c r="AG414" s="1" t="str">
        <f>B414&amp;C414&amp;D414&amp;E414</f>
        <v>34834810004008</v>
      </c>
      <c r="AH414" s="9" t="e">
        <f>IF(AND(#REF!=2017,AE$4=1),-IFERROR(VLOOKUP(AG414,#REF!,9,0),0),IF(AND(#REF!=2017,AE$4=2),-IFERROR(VLOOKUP(AG414,#REF!,9,0),0),IFERROR(VLOOKUP(AG414,#REF!,12,0),0)))</f>
        <v>#REF!</v>
      </c>
    </row>
    <row r="415" spans="1:34" ht="15" customHeight="1" outlineLevel="2">
      <c r="A415" s="7" t="s">
        <v>116</v>
      </c>
      <c r="B415" s="36" t="s">
        <v>117</v>
      </c>
      <c r="C415" s="7" t="s">
        <v>117</v>
      </c>
      <c r="D415" s="7" t="s">
        <v>13</v>
      </c>
      <c r="E415" s="7" t="s">
        <v>380</v>
      </c>
      <c r="F415" s="7" t="s">
        <v>17</v>
      </c>
      <c r="G415" s="8">
        <v>0</v>
      </c>
      <c r="H415" s="8">
        <v>0</v>
      </c>
      <c r="I415" s="8">
        <v>0</v>
      </c>
      <c r="J415" s="8">
        <v>0.71</v>
      </c>
      <c r="K415" s="8">
        <v>0</v>
      </c>
      <c r="L415" s="8">
        <v>0</v>
      </c>
      <c r="M415" s="8">
        <v>13.120000000000001</v>
      </c>
      <c r="N415" s="40">
        <v>0</v>
      </c>
      <c r="O415" s="8">
        <v>6.2199999999999989</v>
      </c>
      <c r="P415" s="8"/>
      <c r="Q415" s="8"/>
      <c r="R415" s="8"/>
      <c r="S415" s="8"/>
      <c r="T415" s="8"/>
      <c r="U415" s="8"/>
      <c r="V415" s="8"/>
      <c r="W415" s="14">
        <f>SUM(G415:V415)</f>
        <v>20.05</v>
      </c>
      <c r="X415" s="10"/>
      <c r="Y415" s="28" t="e">
        <f>IF(AE$2="Y",IF(RIGHT(A415,4)="CITY",AH415,0),AH415)</f>
        <v>#REF!</v>
      </c>
      <c r="Z415" s="13"/>
      <c r="AA415" s="13" t="e">
        <f t="shared" si="115"/>
        <v>#REF!</v>
      </c>
      <c r="AB415" s="12">
        <v>1</v>
      </c>
      <c r="AC415" s="12">
        <v>1</v>
      </c>
      <c r="AE415" s="9" t="e">
        <f t="shared" si="112"/>
        <v>#REF!</v>
      </c>
      <c r="AG415" s="1" t="str">
        <f>B415&amp;C415&amp;D415&amp;E415</f>
        <v>34834810004801</v>
      </c>
      <c r="AH415" s="9" t="e">
        <f>IF(AND(#REF!=2017,AE$4=1),-IFERROR(VLOOKUP(AG415,#REF!,9,0),0),IF(AND(#REF!=2017,AE$4=2),-IFERROR(VLOOKUP(AG415,#REF!,9,0),0),IFERROR(VLOOKUP(AG415,#REF!,12,0),0)))</f>
        <v>#REF!</v>
      </c>
    </row>
    <row r="416" spans="1:34" ht="15" customHeight="1" outlineLevel="1">
      <c r="A416" s="42" t="s">
        <v>609</v>
      </c>
      <c r="B416" s="36"/>
      <c r="C416" s="7"/>
      <c r="D416" s="7"/>
      <c r="E416" s="7"/>
      <c r="F416" s="7"/>
      <c r="G416" s="8">
        <f t="shared" ref="G416:O416" si="118">SUBTOTAL(9,G413:G415)</f>
        <v>0</v>
      </c>
      <c r="H416" s="8">
        <f t="shared" si="118"/>
        <v>0</v>
      </c>
      <c r="I416" s="8">
        <f t="shared" si="118"/>
        <v>0</v>
      </c>
      <c r="J416" s="8">
        <f t="shared" si="118"/>
        <v>9485.9199999999983</v>
      </c>
      <c r="K416" s="8">
        <f t="shared" si="118"/>
        <v>1196.9100000000017</v>
      </c>
      <c r="L416" s="8">
        <f t="shared" si="118"/>
        <v>0</v>
      </c>
      <c r="M416" s="8">
        <f t="shared" si="118"/>
        <v>6234.1699999999973</v>
      </c>
      <c r="N416" s="40">
        <f t="shared" si="118"/>
        <v>674.66999999999825</v>
      </c>
      <c r="O416" s="8">
        <f t="shared" si="118"/>
        <v>1934.5099999999995</v>
      </c>
      <c r="P416" s="8"/>
      <c r="Q416" s="8"/>
      <c r="R416" s="8"/>
      <c r="S416" s="8"/>
      <c r="T416" s="8"/>
      <c r="U416" s="8"/>
      <c r="V416" s="8"/>
      <c r="W416" s="14">
        <f>SUBTOTAL(9,W413:W415)</f>
        <v>19526.179999999997</v>
      </c>
      <c r="X416" s="10"/>
      <c r="Y416" s="28"/>
      <c r="Z416" s="13"/>
      <c r="AA416" s="13"/>
      <c r="AB416" s="12"/>
      <c r="AC416" s="12"/>
      <c r="AE416" s="9"/>
      <c r="AH416" s="9"/>
    </row>
    <row r="417" spans="1:34" ht="15" customHeight="1" outlineLevel="2">
      <c r="A417" s="7" t="s">
        <v>118</v>
      </c>
      <c r="B417" s="36" t="s">
        <v>119</v>
      </c>
      <c r="C417" s="7" t="s">
        <v>119</v>
      </c>
      <c r="D417" s="7" t="s">
        <v>13</v>
      </c>
      <c r="E417" s="35" t="s">
        <v>366</v>
      </c>
      <c r="F417" s="7" t="s">
        <v>307</v>
      </c>
      <c r="G417" s="8">
        <v>0</v>
      </c>
      <c r="H417" s="8">
        <v>0</v>
      </c>
      <c r="I417" s="8">
        <v>0</v>
      </c>
      <c r="J417" s="8">
        <v>341810.83</v>
      </c>
      <c r="K417" s="8">
        <v>94816.62</v>
      </c>
      <c r="L417" s="8">
        <v>2.4199999999837019</v>
      </c>
      <c r="M417" s="8">
        <v>251077.78000000003</v>
      </c>
      <c r="N417" s="40">
        <v>64261.270000000019</v>
      </c>
      <c r="O417" s="8">
        <v>25584.489999999991</v>
      </c>
      <c r="P417" s="8"/>
      <c r="Q417" s="8"/>
      <c r="R417" s="8"/>
      <c r="S417" s="8"/>
      <c r="T417" s="8"/>
      <c r="U417" s="8"/>
      <c r="V417" s="8"/>
      <c r="W417" s="14">
        <f t="shared" ref="W417:W448" si="119">SUM(G417:V417)</f>
        <v>777553.41</v>
      </c>
      <c r="X417" s="10"/>
      <c r="Y417" s="28" t="e">
        <f t="shared" ref="Y417:Y424" si="120">IF(AE$2="Y",IF(RIGHT(A417,4)="CITY",AH417,0),AH417)</f>
        <v>#REF!</v>
      </c>
      <c r="Z417" s="13"/>
      <c r="AA417" s="13" t="e">
        <f t="shared" si="115"/>
        <v>#REF!</v>
      </c>
      <c r="AB417" s="12">
        <v>1</v>
      </c>
      <c r="AC417" s="12">
        <v>1</v>
      </c>
      <c r="AE417" s="9" t="e">
        <f t="shared" si="112"/>
        <v>#REF!</v>
      </c>
      <c r="AG417" s="1" t="str">
        <f t="shared" ref="AG417:AG424" si="121">B417&amp;C417&amp;D417&amp;E417</f>
        <v>34934910004001</v>
      </c>
      <c r="AH417" s="9" t="e">
        <f>IF(AND(#REF!=2017,AE$4=1),-IFERROR(VLOOKUP(AG417,#REF!,9,0),0),IF(AND(#REF!=2017,AE$4=2),-IFERROR(VLOOKUP(AG417,#REF!,9,0),0),IFERROR(VLOOKUP(AG417,#REF!,12,0),0)))</f>
        <v>#REF!</v>
      </c>
    </row>
    <row r="418" spans="1:34" ht="15" customHeight="1" outlineLevel="2">
      <c r="A418" s="7" t="s">
        <v>118</v>
      </c>
      <c r="B418" s="36" t="s">
        <v>119</v>
      </c>
      <c r="C418" s="7" t="s">
        <v>119</v>
      </c>
      <c r="D418" s="7" t="s">
        <v>13</v>
      </c>
      <c r="E418" s="35" t="s">
        <v>387</v>
      </c>
      <c r="F418" s="7" t="s">
        <v>359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40">
        <v>0</v>
      </c>
      <c r="O418" s="8">
        <v>0</v>
      </c>
      <c r="P418" s="8"/>
      <c r="Q418" s="8"/>
      <c r="R418" s="8"/>
      <c r="S418" s="8"/>
      <c r="T418" s="8"/>
      <c r="U418" s="8"/>
      <c r="V418" s="8"/>
      <c r="W418" s="14">
        <f t="shared" si="119"/>
        <v>0</v>
      </c>
      <c r="X418" s="10"/>
      <c r="Y418" s="28" t="e">
        <f t="shared" si="120"/>
        <v>#REF!</v>
      </c>
      <c r="Z418" s="13"/>
      <c r="AA418" s="13" t="e">
        <f t="shared" si="115"/>
        <v>#REF!</v>
      </c>
      <c r="AB418" s="12">
        <v>1</v>
      </c>
      <c r="AC418" s="12">
        <v>1</v>
      </c>
      <c r="AE418" s="9" t="e">
        <f t="shared" si="112"/>
        <v>#REF!</v>
      </c>
      <c r="AG418" s="1" t="str">
        <f t="shared" si="121"/>
        <v>34934910004004</v>
      </c>
      <c r="AH418" s="9" t="e">
        <f>IF(AND(#REF!=2017,AE$4=1),-IFERROR(VLOOKUP(AG418,#REF!,9,0),0),IF(AND(#REF!=2017,AE$4=2),-IFERROR(VLOOKUP(AG418,#REF!,9,0),0),IFERROR(VLOOKUP(AG418,#REF!,12,0),0)))</f>
        <v>#REF!</v>
      </c>
    </row>
    <row r="419" spans="1:34" ht="15" customHeight="1" outlineLevel="2">
      <c r="A419" s="7" t="s">
        <v>118</v>
      </c>
      <c r="B419" s="36" t="s">
        <v>119</v>
      </c>
      <c r="C419" s="7" t="s">
        <v>119</v>
      </c>
      <c r="D419" s="7" t="s">
        <v>13</v>
      </c>
      <c r="E419" s="35" t="s">
        <v>368</v>
      </c>
      <c r="F419" s="7" t="s">
        <v>308</v>
      </c>
      <c r="G419" s="8">
        <v>0</v>
      </c>
      <c r="H419" s="8">
        <v>0</v>
      </c>
      <c r="I419" s="8">
        <v>0</v>
      </c>
      <c r="J419" s="8">
        <v>43724.27</v>
      </c>
      <c r="K419" s="8">
        <v>270.87000000000262</v>
      </c>
      <c r="L419" s="8">
        <v>0</v>
      </c>
      <c r="M419" s="8">
        <v>1023.6600000000035</v>
      </c>
      <c r="N419" s="40">
        <v>-79.260000000009313</v>
      </c>
      <c r="O419" s="8">
        <v>69.760000000009313</v>
      </c>
      <c r="P419" s="8"/>
      <c r="Q419" s="8"/>
      <c r="R419" s="8"/>
      <c r="S419" s="8"/>
      <c r="T419" s="8"/>
      <c r="U419" s="8"/>
      <c r="V419" s="8"/>
      <c r="W419" s="14">
        <f t="shared" si="119"/>
        <v>45009.3</v>
      </c>
      <c r="X419" s="10"/>
      <c r="Y419" s="28" t="e">
        <f t="shared" si="120"/>
        <v>#REF!</v>
      </c>
      <c r="Z419" s="13"/>
      <c r="AA419" s="13" t="e">
        <f t="shared" si="115"/>
        <v>#REF!</v>
      </c>
      <c r="AB419" s="12">
        <v>1</v>
      </c>
      <c r="AC419" s="12">
        <v>1</v>
      </c>
      <c r="AE419" s="9" t="e">
        <f t="shared" si="112"/>
        <v>#REF!</v>
      </c>
      <c r="AG419" s="1" t="str">
        <f t="shared" si="121"/>
        <v>34934910004006</v>
      </c>
      <c r="AH419" s="9" t="e">
        <f>IF(AND(#REF!=2017,AE$4=1),-IFERROR(VLOOKUP(AG419,#REF!,9,0),0),IF(AND(#REF!=2017,AE$4=2),-IFERROR(VLOOKUP(AG419,#REF!,9,0),0),IFERROR(VLOOKUP(AG419,#REF!,12,0),0)))</f>
        <v>#REF!</v>
      </c>
    </row>
    <row r="420" spans="1:34" ht="15" customHeight="1" outlineLevel="2">
      <c r="A420" s="7" t="s">
        <v>118</v>
      </c>
      <c r="B420" s="36" t="s">
        <v>119</v>
      </c>
      <c r="C420" s="7" t="s">
        <v>119</v>
      </c>
      <c r="D420" s="7" t="s">
        <v>13</v>
      </c>
      <c r="E420" s="35" t="s">
        <v>370</v>
      </c>
      <c r="F420" s="7" t="s">
        <v>309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40">
        <v>0</v>
      </c>
      <c r="O420" s="8">
        <v>11463.93</v>
      </c>
      <c r="P420" s="8"/>
      <c r="Q420" s="8"/>
      <c r="R420" s="8"/>
      <c r="S420" s="8"/>
      <c r="T420" s="8"/>
      <c r="U420" s="8"/>
      <c r="V420" s="8"/>
      <c r="W420" s="14">
        <f t="shared" si="119"/>
        <v>11463.93</v>
      </c>
      <c r="X420" s="10"/>
      <c r="Y420" s="28" t="e">
        <f t="shared" si="120"/>
        <v>#REF!</v>
      </c>
      <c r="Z420" s="13"/>
      <c r="AA420" s="13" t="e">
        <f t="shared" ref="AA420:AA454" si="122">Y420+Z420</f>
        <v>#REF!</v>
      </c>
      <c r="AB420" s="12"/>
      <c r="AC420" s="12"/>
      <c r="AE420" s="9" t="e">
        <f t="shared" si="112"/>
        <v>#REF!</v>
      </c>
      <c r="AG420" s="1" t="str">
        <f t="shared" si="121"/>
        <v>34934910004008</v>
      </c>
      <c r="AH420" s="9" t="e">
        <f>IF(AND(#REF!=2017,AE$4=1),-IFERROR(VLOOKUP(AG420,#REF!,9,0),0),IF(AND(#REF!=2017,AE$4=2),-IFERROR(VLOOKUP(AG420,#REF!,9,0),0),IFERROR(VLOOKUP(AG420,#REF!,12,0),0)))</f>
        <v>#REF!</v>
      </c>
    </row>
    <row r="421" spans="1:34" ht="15" customHeight="1" outlineLevel="2">
      <c r="A421" s="7" t="s">
        <v>118</v>
      </c>
      <c r="B421" s="36" t="s">
        <v>119</v>
      </c>
      <c r="C421" s="7" t="s">
        <v>119</v>
      </c>
      <c r="D421" s="7" t="s">
        <v>13</v>
      </c>
      <c r="E421" s="35" t="s">
        <v>372</v>
      </c>
      <c r="F421" s="7" t="s">
        <v>310</v>
      </c>
      <c r="G421" s="8">
        <v>0</v>
      </c>
      <c r="H421" s="8">
        <v>0</v>
      </c>
      <c r="I421" s="8">
        <v>0</v>
      </c>
      <c r="J421" s="8">
        <v>0</v>
      </c>
      <c r="K421" s="8">
        <v>323.08999999999997</v>
      </c>
      <c r="L421" s="8">
        <v>0</v>
      </c>
      <c r="M421" s="8">
        <v>0</v>
      </c>
      <c r="N421" s="40">
        <v>227.29000000000002</v>
      </c>
      <c r="O421" s="8">
        <v>504.55000000000007</v>
      </c>
      <c r="P421" s="8"/>
      <c r="Q421" s="8"/>
      <c r="R421" s="8"/>
      <c r="S421" s="8"/>
      <c r="T421" s="8"/>
      <c r="U421" s="8"/>
      <c r="V421" s="8"/>
      <c r="W421" s="14">
        <f t="shared" si="119"/>
        <v>1054.93</v>
      </c>
      <c r="X421" s="10"/>
      <c r="Y421" s="28" t="e">
        <f t="shared" si="120"/>
        <v>#REF!</v>
      </c>
      <c r="Z421" s="13"/>
      <c r="AA421" s="13" t="e">
        <f t="shared" si="122"/>
        <v>#REF!</v>
      </c>
      <c r="AB421" s="12"/>
      <c r="AC421" s="12"/>
      <c r="AE421" s="9" t="e">
        <f t="shared" si="112"/>
        <v>#REF!</v>
      </c>
      <c r="AG421" s="1" t="str">
        <f t="shared" si="121"/>
        <v>34934910004009</v>
      </c>
      <c r="AH421" s="9" t="e">
        <f>IF(AND(#REF!=2017,AE$4=1),-IFERROR(VLOOKUP(AG421,#REF!,9,0),0),IF(AND(#REF!=2017,AE$4=2),-IFERROR(VLOOKUP(AG421,#REF!,9,0),0),IFERROR(VLOOKUP(AG421,#REF!,12,0),0)))</f>
        <v>#REF!</v>
      </c>
    </row>
    <row r="422" spans="1:34" ht="15" customHeight="1" outlineLevel="2">
      <c r="A422" s="7" t="s">
        <v>118</v>
      </c>
      <c r="B422" s="36" t="s">
        <v>119</v>
      </c>
      <c r="C422" s="7" t="s">
        <v>119</v>
      </c>
      <c r="D422" s="7" t="s">
        <v>13</v>
      </c>
      <c r="E422" s="35" t="s">
        <v>385</v>
      </c>
      <c r="F422" s="7" t="s">
        <v>314</v>
      </c>
      <c r="G422" s="8">
        <v>0</v>
      </c>
      <c r="H422" s="8">
        <v>0</v>
      </c>
      <c r="I422" s="8">
        <v>0</v>
      </c>
      <c r="J422" s="8">
        <v>482803.5</v>
      </c>
      <c r="K422" s="8">
        <v>0</v>
      </c>
      <c r="L422" s="8">
        <v>0</v>
      </c>
      <c r="M422" s="8">
        <v>482803.5</v>
      </c>
      <c r="N422" s="40">
        <v>0</v>
      </c>
      <c r="O422" s="8">
        <v>0</v>
      </c>
      <c r="P422" s="8"/>
      <c r="Q422" s="8"/>
      <c r="R422" s="8"/>
      <c r="S422" s="8"/>
      <c r="T422" s="8"/>
      <c r="U422" s="8"/>
      <c r="V422" s="8"/>
      <c r="W422" s="14">
        <f t="shared" si="119"/>
        <v>965607</v>
      </c>
      <c r="X422" s="10"/>
      <c r="Y422" s="28" t="e">
        <f t="shared" si="120"/>
        <v>#REF!</v>
      </c>
      <c r="Z422" s="13"/>
      <c r="AA422" s="13" t="e">
        <f t="shared" si="122"/>
        <v>#REF!</v>
      </c>
      <c r="AB422" s="12"/>
      <c r="AC422" s="12"/>
      <c r="AE422" s="9" t="e">
        <f t="shared" si="112"/>
        <v>#REF!</v>
      </c>
      <c r="AG422" s="1" t="str">
        <f t="shared" si="121"/>
        <v>34934910004011</v>
      </c>
      <c r="AH422" s="9" t="e">
        <f>IF(AND(#REF!=2017,AE$4=1),-IFERROR(VLOOKUP(AG422,#REF!,9,0),0),IF(AND(#REF!=2017,AE$4=2),-IFERROR(VLOOKUP(AG422,#REF!,9,0),0),IFERROR(VLOOKUP(AG422,#REF!,12,0),0)))</f>
        <v>#REF!</v>
      </c>
    </row>
    <row r="423" spans="1:34" ht="15" customHeight="1" outlineLevel="2">
      <c r="A423" s="7" t="s">
        <v>118</v>
      </c>
      <c r="B423" s="36" t="s">
        <v>119</v>
      </c>
      <c r="C423" s="7" t="s">
        <v>119</v>
      </c>
      <c r="D423" s="7" t="s">
        <v>13</v>
      </c>
      <c r="E423" s="35" t="s">
        <v>374</v>
      </c>
      <c r="F423" s="7" t="s">
        <v>361</v>
      </c>
      <c r="G423" s="8">
        <v>0</v>
      </c>
      <c r="H423" s="8">
        <v>0</v>
      </c>
      <c r="I423" s="8">
        <v>0</v>
      </c>
      <c r="J423" s="8">
        <v>0</v>
      </c>
      <c r="K423" s="8">
        <v>4520.53</v>
      </c>
      <c r="L423" s="8">
        <v>0</v>
      </c>
      <c r="M423" s="8">
        <v>0</v>
      </c>
      <c r="N423" s="40">
        <v>4270.8599999999997</v>
      </c>
      <c r="O423" s="8">
        <v>3729.2999999999993</v>
      </c>
      <c r="P423" s="8"/>
      <c r="Q423" s="8"/>
      <c r="R423" s="8"/>
      <c r="S423" s="8"/>
      <c r="T423" s="8"/>
      <c r="U423" s="8"/>
      <c r="V423" s="8"/>
      <c r="W423" s="14">
        <f t="shared" si="119"/>
        <v>12520.689999999999</v>
      </c>
      <c r="X423" s="10"/>
      <c r="Y423" s="28" t="e">
        <f t="shared" si="120"/>
        <v>#REF!</v>
      </c>
      <c r="Z423" s="13"/>
      <c r="AA423" s="13" t="e">
        <f t="shared" si="122"/>
        <v>#REF!</v>
      </c>
      <c r="AB423" s="12">
        <v>1</v>
      </c>
      <c r="AC423" s="12">
        <v>1</v>
      </c>
      <c r="AE423" s="9" t="e">
        <f t="shared" si="112"/>
        <v>#REF!</v>
      </c>
      <c r="AG423" s="1" t="str">
        <f t="shared" si="121"/>
        <v>34934910004030</v>
      </c>
      <c r="AH423" s="9" t="e">
        <f>IF(AND(#REF!=2017,AE$4=1),-IFERROR(VLOOKUP(AG423,#REF!,9,0),0),IF(AND(#REF!=2017,AE$4=2),-IFERROR(VLOOKUP(AG423,#REF!,9,0),0),IFERROR(VLOOKUP(AG423,#REF!,12,0),0)))</f>
        <v>#REF!</v>
      </c>
    </row>
    <row r="424" spans="1:34" ht="15" customHeight="1" outlineLevel="2">
      <c r="A424" s="7" t="s">
        <v>118</v>
      </c>
      <c r="B424" s="36" t="s">
        <v>119</v>
      </c>
      <c r="C424" s="7" t="s">
        <v>119</v>
      </c>
      <c r="D424" s="7" t="s">
        <v>13</v>
      </c>
      <c r="E424" s="35" t="s">
        <v>389</v>
      </c>
      <c r="F424" s="7" t="s">
        <v>360</v>
      </c>
      <c r="G424" s="8">
        <v>0</v>
      </c>
      <c r="H424" s="8">
        <v>0</v>
      </c>
      <c r="I424" s="8">
        <v>0</v>
      </c>
      <c r="J424" s="8">
        <v>0</v>
      </c>
      <c r="K424" s="8">
        <v>63.9</v>
      </c>
      <c r="L424" s="8">
        <v>0</v>
      </c>
      <c r="M424" s="8">
        <v>0</v>
      </c>
      <c r="N424" s="40">
        <v>22.550000000000004</v>
      </c>
      <c r="O424" s="8">
        <v>1283.06</v>
      </c>
      <c r="P424" s="8"/>
      <c r="Q424" s="8"/>
      <c r="R424" s="8"/>
      <c r="S424" s="8"/>
      <c r="T424" s="8"/>
      <c r="U424" s="8"/>
      <c r="V424" s="8"/>
      <c r="W424" s="14">
        <f t="shared" si="119"/>
        <v>1369.51</v>
      </c>
      <c r="X424" s="10"/>
      <c r="Y424" s="28" t="e">
        <f t="shared" si="120"/>
        <v>#REF!</v>
      </c>
      <c r="Z424" s="13"/>
      <c r="AA424" s="13" t="e">
        <f t="shared" si="122"/>
        <v>#REF!</v>
      </c>
      <c r="AB424" s="12">
        <v>1</v>
      </c>
      <c r="AC424" s="12">
        <v>1</v>
      </c>
      <c r="AE424" s="9" t="e">
        <f t="shared" si="112"/>
        <v>#REF!</v>
      </c>
      <c r="AG424" s="1" t="str">
        <f t="shared" si="121"/>
        <v>34934910004033</v>
      </c>
      <c r="AH424" s="9" t="e">
        <f>IF(AND(#REF!=2017,AE$4=1),-IFERROR(VLOOKUP(AG424,#REF!,9,0),0),IF(AND(#REF!=2017,AE$4=2),-IFERROR(VLOOKUP(AG424,#REF!,9,0),0),IFERROR(VLOOKUP(AG424,#REF!,12,0),0)))</f>
        <v>#REF!</v>
      </c>
    </row>
    <row r="425" spans="1:34" ht="15" customHeight="1" outlineLevel="2">
      <c r="A425" s="7" t="s">
        <v>118</v>
      </c>
      <c r="B425" s="36" t="s">
        <v>119</v>
      </c>
      <c r="C425" s="7" t="s">
        <v>119</v>
      </c>
      <c r="D425" s="7" t="s">
        <v>13</v>
      </c>
      <c r="E425" s="35" t="s">
        <v>480</v>
      </c>
      <c r="F425" s="7" t="s">
        <v>355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40">
        <v>0</v>
      </c>
      <c r="O425" s="8">
        <v>0</v>
      </c>
      <c r="P425" s="8"/>
      <c r="Q425" s="8"/>
      <c r="R425" s="8"/>
      <c r="S425" s="8"/>
      <c r="T425" s="8"/>
      <c r="U425" s="8"/>
      <c r="V425" s="8"/>
      <c r="W425" s="14">
        <f t="shared" si="119"/>
        <v>0</v>
      </c>
      <c r="X425" s="10"/>
      <c r="Y425" s="28"/>
      <c r="Z425" s="13"/>
      <c r="AA425" s="13"/>
      <c r="AB425" s="12"/>
      <c r="AC425" s="12"/>
      <c r="AE425" s="9"/>
      <c r="AH425" s="9"/>
    </row>
    <row r="426" spans="1:34" ht="15" customHeight="1" outlineLevel="2">
      <c r="A426" s="7" t="s">
        <v>118</v>
      </c>
      <c r="B426" s="36" t="s">
        <v>119</v>
      </c>
      <c r="C426" s="7" t="s">
        <v>119</v>
      </c>
      <c r="D426" s="7" t="s">
        <v>13</v>
      </c>
      <c r="E426" s="35" t="s">
        <v>383</v>
      </c>
      <c r="F426" s="7" t="s">
        <v>313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40">
        <v>0</v>
      </c>
      <c r="O426" s="8">
        <v>0</v>
      </c>
      <c r="P426" s="8"/>
      <c r="Q426" s="8"/>
      <c r="R426" s="8"/>
      <c r="S426" s="8"/>
      <c r="T426" s="8"/>
      <c r="U426" s="8"/>
      <c r="V426" s="8"/>
      <c r="W426" s="14">
        <f t="shared" si="119"/>
        <v>0</v>
      </c>
      <c r="X426" s="10"/>
      <c r="Y426" s="28" t="e">
        <f t="shared" ref="Y426:Y438" si="123">IF(AE$2="Y",IF(RIGHT(A426,4)="CITY",AH426,0),AH426)</f>
        <v>#REF!</v>
      </c>
      <c r="Z426" s="13"/>
      <c r="AA426" s="13" t="e">
        <f t="shared" si="122"/>
        <v>#REF!</v>
      </c>
      <c r="AB426" s="12">
        <v>1</v>
      </c>
      <c r="AC426" s="12">
        <v>1</v>
      </c>
      <c r="AE426" s="9" t="e">
        <f t="shared" si="112"/>
        <v>#REF!</v>
      </c>
      <c r="AG426" s="1" t="str">
        <f t="shared" ref="AG426:AG438" si="124">B426&amp;C426&amp;D426&amp;E426</f>
        <v>34934910004038</v>
      </c>
      <c r="AH426" s="9" t="e">
        <f>IF(AND(#REF!=2017,AE$4=1),-IFERROR(VLOOKUP(AG426,#REF!,9,0),0),IF(AND(#REF!=2017,AE$4=2),-IFERROR(VLOOKUP(AG426,#REF!,9,0),0),IFERROR(VLOOKUP(AG426,#REF!,12,0),0)))</f>
        <v>#REF!</v>
      </c>
    </row>
    <row r="427" spans="1:34" ht="15" customHeight="1" outlineLevel="2">
      <c r="A427" s="7" t="s">
        <v>118</v>
      </c>
      <c r="B427" s="36" t="s">
        <v>119</v>
      </c>
      <c r="C427" s="7" t="s">
        <v>119</v>
      </c>
      <c r="D427" s="7" t="s">
        <v>13</v>
      </c>
      <c r="E427" s="35" t="s">
        <v>421</v>
      </c>
      <c r="F427" s="7" t="s">
        <v>325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40">
        <v>0</v>
      </c>
      <c r="O427" s="8">
        <v>0</v>
      </c>
      <c r="P427" s="8"/>
      <c r="Q427" s="8"/>
      <c r="R427" s="8"/>
      <c r="S427" s="8"/>
      <c r="T427" s="8"/>
      <c r="U427" s="8"/>
      <c r="V427" s="8"/>
      <c r="W427" s="14">
        <f t="shared" si="119"/>
        <v>0</v>
      </c>
      <c r="X427" s="10"/>
      <c r="Y427" s="28" t="e">
        <f t="shared" si="123"/>
        <v>#REF!</v>
      </c>
      <c r="Z427" s="13"/>
      <c r="AA427" s="13" t="e">
        <f t="shared" si="122"/>
        <v>#REF!</v>
      </c>
      <c r="AB427" s="12">
        <v>1</v>
      </c>
      <c r="AC427" s="12">
        <v>1</v>
      </c>
      <c r="AE427" s="9" t="e">
        <f t="shared" si="112"/>
        <v>#REF!</v>
      </c>
      <c r="AG427" s="1" t="str">
        <f t="shared" si="124"/>
        <v>34934910004044</v>
      </c>
      <c r="AH427" s="9" t="e">
        <f>IF(AND(#REF!=2017,AE$4=1),-IFERROR(VLOOKUP(AG427,#REF!,9,0),0),IF(AND(#REF!=2017,AE$4=2),-IFERROR(VLOOKUP(AG427,#REF!,9,0),0),IFERROR(VLOOKUP(AG427,#REF!,12,0),0)))</f>
        <v>#REF!</v>
      </c>
    </row>
    <row r="428" spans="1:34" ht="15" customHeight="1" outlineLevel="2">
      <c r="A428" s="7" t="s">
        <v>118</v>
      </c>
      <c r="B428" s="36" t="s">
        <v>119</v>
      </c>
      <c r="C428" s="7" t="s">
        <v>119</v>
      </c>
      <c r="D428" s="7" t="s">
        <v>13</v>
      </c>
      <c r="E428" s="35" t="s">
        <v>425</v>
      </c>
      <c r="F428" s="7" t="s">
        <v>327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40">
        <v>0</v>
      </c>
      <c r="O428" s="8">
        <v>266758.49</v>
      </c>
      <c r="P428" s="8"/>
      <c r="Q428" s="8"/>
      <c r="R428" s="8"/>
      <c r="S428" s="8"/>
      <c r="T428" s="8"/>
      <c r="U428" s="8"/>
      <c r="V428" s="8"/>
      <c r="W428" s="14">
        <f t="shared" si="119"/>
        <v>266758.49</v>
      </c>
      <c r="X428" s="10"/>
      <c r="Y428" s="28" t="e">
        <f t="shared" si="123"/>
        <v>#REF!</v>
      </c>
      <c r="Z428" s="13"/>
      <c r="AA428" s="13" t="e">
        <f t="shared" si="122"/>
        <v>#REF!</v>
      </c>
      <c r="AB428" s="12">
        <v>1</v>
      </c>
      <c r="AC428" s="12">
        <v>1</v>
      </c>
      <c r="AE428" s="9" t="e">
        <f t="shared" si="112"/>
        <v>#REF!</v>
      </c>
      <c r="AG428" s="1" t="str">
        <f t="shared" si="124"/>
        <v>34934910004048</v>
      </c>
      <c r="AH428" s="9" t="e">
        <f>IF(AND(#REF!=2017,AE$4=1),-IFERROR(VLOOKUP(AG428,#REF!,9,0),0),IF(AND(#REF!=2017,AE$4=2),-IFERROR(VLOOKUP(AG428,#REF!,9,0),0),IFERROR(VLOOKUP(AG428,#REF!,12,0),0)))</f>
        <v>#REF!</v>
      </c>
    </row>
    <row r="429" spans="1:34" ht="15" customHeight="1" outlineLevel="2">
      <c r="A429" s="7" t="s">
        <v>118</v>
      </c>
      <c r="B429" s="36" t="s">
        <v>119</v>
      </c>
      <c r="C429" s="7" t="s">
        <v>119</v>
      </c>
      <c r="D429" s="7" t="s">
        <v>13</v>
      </c>
      <c r="E429" s="35" t="s">
        <v>427</v>
      </c>
      <c r="F429" s="7" t="s">
        <v>328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40">
        <v>0</v>
      </c>
      <c r="O429" s="8">
        <v>0</v>
      </c>
      <c r="P429" s="8"/>
      <c r="Q429" s="8"/>
      <c r="R429" s="8"/>
      <c r="S429" s="8"/>
      <c r="T429" s="8"/>
      <c r="U429" s="8"/>
      <c r="V429" s="8"/>
      <c r="W429" s="14">
        <f t="shared" si="119"/>
        <v>0</v>
      </c>
      <c r="X429" s="10"/>
      <c r="Y429" s="28" t="e">
        <f t="shared" si="123"/>
        <v>#REF!</v>
      </c>
      <c r="Z429" s="13"/>
      <c r="AA429" s="13" t="e">
        <f t="shared" si="122"/>
        <v>#REF!</v>
      </c>
      <c r="AB429" s="12">
        <v>1</v>
      </c>
      <c r="AC429" s="12">
        <v>1</v>
      </c>
      <c r="AE429" s="9" t="e">
        <f t="shared" si="112"/>
        <v>#REF!</v>
      </c>
      <c r="AG429" s="1" t="str">
        <f t="shared" si="124"/>
        <v>34934910004049</v>
      </c>
      <c r="AH429" s="9" t="e">
        <f>IF(AND(#REF!=2017,AE$4=1),-IFERROR(VLOOKUP(AG429,#REF!,9,0),0),IF(AND(#REF!=2017,AE$4=2),-IFERROR(VLOOKUP(AG429,#REF!,9,0),0),IFERROR(VLOOKUP(AG429,#REF!,12,0),0)))</f>
        <v>#REF!</v>
      </c>
    </row>
    <row r="430" spans="1:34" ht="15" customHeight="1" outlineLevel="2">
      <c r="A430" s="7" t="s">
        <v>118</v>
      </c>
      <c r="B430" s="36" t="s">
        <v>119</v>
      </c>
      <c r="C430" s="7" t="s">
        <v>119</v>
      </c>
      <c r="D430" s="7" t="s">
        <v>13</v>
      </c>
      <c r="E430" s="35" t="s">
        <v>477</v>
      </c>
      <c r="F430" s="7" t="s">
        <v>244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40">
        <v>0</v>
      </c>
      <c r="O430" s="8">
        <v>0</v>
      </c>
      <c r="P430" s="8"/>
      <c r="Q430" s="8"/>
      <c r="R430" s="8"/>
      <c r="S430" s="8"/>
      <c r="T430" s="8"/>
      <c r="U430" s="8"/>
      <c r="V430" s="8"/>
      <c r="W430" s="14">
        <f t="shared" si="119"/>
        <v>0</v>
      </c>
      <c r="X430" s="10"/>
      <c r="Y430" s="28" t="e">
        <f t="shared" si="123"/>
        <v>#REF!</v>
      </c>
      <c r="Z430" s="13"/>
      <c r="AA430" s="13" t="e">
        <f t="shared" si="122"/>
        <v>#REF!</v>
      </c>
      <c r="AB430" s="12">
        <v>1</v>
      </c>
      <c r="AC430" s="12">
        <v>1</v>
      </c>
      <c r="AE430" s="9" t="e">
        <f t="shared" si="112"/>
        <v>#REF!</v>
      </c>
      <c r="AG430" s="1" t="str">
        <f t="shared" si="124"/>
        <v>34934910004050</v>
      </c>
      <c r="AH430" s="9" t="e">
        <f>IF(AND(#REF!=2017,AE$4=1),-IFERROR(VLOOKUP(AG430,#REF!,9,0),0),IF(AND(#REF!=2017,AE$4=2),-IFERROR(VLOOKUP(AG430,#REF!,9,0),0),IFERROR(VLOOKUP(AG430,#REF!,12,0),0)))</f>
        <v>#REF!</v>
      </c>
    </row>
    <row r="431" spans="1:34" ht="15" customHeight="1" outlineLevel="2">
      <c r="A431" s="7" t="s">
        <v>118</v>
      </c>
      <c r="B431" s="36" t="s">
        <v>119</v>
      </c>
      <c r="C431" s="7" t="s">
        <v>119</v>
      </c>
      <c r="D431" s="7" t="s">
        <v>13</v>
      </c>
      <c r="E431" s="35" t="s">
        <v>429</v>
      </c>
      <c r="F431" s="7" t="s">
        <v>329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40">
        <v>0</v>
      </c>
      <c r="O431" s="8">
        <v>0</v>
      </c>
      <c r="P431" s="8"/>
      <c r="Q431" s="8"/>
      <c r="R431" s="8"/>
      <c r="S431" s="8"/>
      <c r="T431" s="8"/>
      <c r="U431" s="8"/>
      <c r="V431" s="8"/>
      <c r="W431" s="14">
        <f t="shared" si="119"/>
        <v>0</v>
      </c>
      <c r="X431" s="10"/>
      <c r="Y431" s="28" t="e">
        <f t="shared" si="123"/>
        <v>#REF!</v>
      </c>
      <c r="Z431" s="13"/>
      <c r="AA431" s="13" t="e">
        <f t="shared" si="122"/>
        <v>#REF!</v>
      </c>
      <c r="AB431" s="12">
        <v>1</v>
      </c>
      <c r="AC431" s="12">
        <v>1</v>
      </c>
      <c r="AE431" s="9" t="e">
        <f t="shared" si="112"/>
        <v>#REF!</v>
      </c>
      <c r="AG431" s="1" t="str">
        <f t="shared" si="124"/>
        <v>34934910004051</v>
      </c>
      <c r="AH431" s="9" t="e">
        <f>IF(AND(#REF!=2017,AE$4=1),-IFERROR(VLOOKUP(AG431,#REF!,9,0),0),IF(AND(#REF!=2017,AE$4=2),-IFERROR(VLOOKUP(AG431,#REF!,9,0),0),IFERROR(VLOOKUP(AG431,#REF!,12,0),0)))</f>
        <v>#REF!</v>
      </c>
    </row>
    <row r="432" spans="1:34" ht="15" customHeight="1" outlineLevel="2">
      <c r="A432" s="7" t="s">
        <v>118</v>
      </c>
      <c r="B432" s="36" t="s">
        <v>119</v>
      </c>
      <c r="C432" s="7" t="s">
        <v>119</v>
      </c>
      <c r="D432" s="7" t="s">
        <v>13</v>
      </c>
      <c r="E432" s="35" t="s">
        <v>393</v>
      </c>
      <c r="F432" s="7" t="s">
        <v>25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40">
        <v>0</v>
      </c>
      <c r="O432" s="8">
        <v>0</v>
      </c>
      <c r="P432" s="8"/>
      <c r="Q432" s="8"/>
      <c r="R432" s="8"/>
      <c r="S432" s="8"/>
      <c r="T432" s="8"/>
      <c r="U432" s="8"/>
      <c r="V432" s="8"/>
      <c r="W432" s="14">
        <f t="shared" si="119"/>
        <v>0</v>
      </c>
      <c r="X432" s="10"/>
      <c r="Y432" s="28" t="e">
        <f t="shared" si="123"/>
        <v>#REF!</v>
      </c>
      <c r="Z432" s="13"/>
      <c r="AA432" s="13" t="e">
        <f t="shared" si="122"/>
        <v>#REF!</v>
      </c>
      <c r="AB432" s="12">
        <v>1</v>
      </c>
      <c r="AC432" s="12">
        <v>1</v>
      </c>
      <c r="AE432" s="9" t="e">
        <f t="shared" si="112"/>
        <v>#REF!</v>
      </c>
      <c r="AG432" s="1" t="str">
        <f t="shared" si="124"/>
        <v>34934910004052</v>
      </c>
      <c r="AH432" s="9" t="e">
        <f>IF(AND(#REF!=2017,AE$4=1),-IFERROR(VLOOKUP(AG432,#REF!,9,0),0),IF(AND(#REF!=2017,AE$4=2),-IFERROR(VLOOKUP(AG432,#REF!,9,0),0),IFERROR(VLOOKUP(AG432,#REF!,12,0),0)))</f>
        <v>#REF!</v>
      </c>
    </row>
    <row r="433" spans="1:34" ht="15" customHeight="1" outlineLevel="2">
      <c r="A433" s="7" t="s">
        <v>118</v>
      </c>
      <c r="B433" s="36" t="s">
        <v>119</v>
      </c>
      <c r="C433" s="7" t="s">
        <v>119</v>
      </c>
      <c r="D433" s="7" t="s">
        <v>13</v>
      </c>
      <c r="E433" s="35" t="s">
        <v>431</v>
      </c>
      <c r="F433" s="7" t="s">
        <v>330</v>
      </c>
      <c r="G433" s="8">
        <v>2590.75</v>
      </c>
      <c r="H433" s="8">
        <v>7238.8</v>
      </c>
      <c r="I433" s="8">
        <v>2146.91</v>
      </c>
      <c r="J433" s="8">
        <v>3608.260000000002</v>
      </c>
      <c r="K433" s="8">
        <v>0</v>
      </c>
      <c r="L433" s="8">
        <v>4306.2099999999991</v>
      </c>
      <c r="M433" s="8">
        <v>2883.8899999999994</v>
      </c>
      <c r="N433" s="40">
        <v>2203.2900000000009</v>
      </c>
      <c r="O433" s="8">
        <v>6281.5300000000025</v>
      </c>
      <c r="P433" s="8"/>
      <c r="Q433" s="8"/>
      <c r="R433" s="8"/>
      <c r="S433" s="8"/>
      <c r="T433" s="8"/>
      <c r="U433" s="8"/>
      <c r="V433" s="8"/>
      <c r="W433" s="14">
        <f t="shared" si="119"/>
        <v>31259.640000000003</v>
      </c>
      <c r="X433" s="10"/>
      <c r="Y433" s="28" t="e">
        <f t="shared" si="123"/>
        <v>#REF!</v>
      </c>
      <c r="Z433" s="13"/>
      <c r="AA433" s="13" t="e">
        <f t="shared" si="122"/>
        <v>#REF!</v>
      </c>
      <c r="AB433" s="12"/>
      <c r="AC433" s="12"/>
      <c r="AE433" s="9" t="e">
        <f t="shared" si="112"/>
        <v>#REF!</v>
      </c>
      <c r="AG433" s="1" t="str">
        <f t="shared" si="124"/>
        <v>34934910004054</v>
      </c>
      <c r="AH433" s="9" t="e">
        <f>IF(AND(#REF!=2017,AE$4=1),-IFERROR(VLOOKUP(AG433,#REF!,9,0),0),IF(AND(#REF!=2017,AE$4=2),-IFERROR(VLOOKUP(AG433,#REF!,9,0),0),IFERROR(VLOOKUP(AG433,#REF!,12,0),0)))</f>
        <v>#REF!</v>
      </c>
    </row>
    <row r="434" spans="1:34" ht="15" customHeight="1" outlineLevel="2">
      <c r="A434" s="7" t="s">
        <v>118</v>
      </c>
      <c r="B434" s="36" t="s">
        <v>119</v>
      </c>
      <c r="C434" s="7" t="s">
        <v>119</v>
      </c>
      <c r="D434" s="7" t="s">
        <v>13</v>
      </c>
      <c r="E434" s="35" t="s">
        <v>397</v>
      </c>
      <c r="F434" s="7" t="s">
        <v>35</v>
      </c>
      <c r="G434" s="8">
        <v>0</v>
      </c>
      <c r="H434" s="8">
        <v>0</v>
      </c>
      <c r="I434" s="8">
        <v>0</v>
      </c>
      <c r="J434" s="8">
        <v>680.79</v>
      </c>
      <c r="K434" s="8">
        <v>0</v>
      </c>
      <c r="L434" s="8">
        <v>0</v>
      </c>
      <c r="M434" s="8">
        <v>0</v>
      </c>
      <c r="N434" s="40">
        <v>0</v>
      </c>
      <c r="O434" s="8">
        <v>0</v>
      </c>
      <c r="P434" s="8"/>
      <c r="Q434" s="8"/>
      <c r="R434" s="8"/>
      <c r="S434" s="8"/>
      <c r="T434" s="8"/>
      <c r="U434" s="8"/>
      <c r="V434" s="8"/>
      <c r="W434" s="14">
        <f t="shared" si="119"/>
        <v>680.79</v>
      </c>
      <c r="X434" s="10"/>
      <c r="Y434" s="28" t="e">
        <f t="shared" si="123"/>
        <v>#REF!</v>
      </c>
      <c r="Z434" s="13"/>
      <c r="AA434" s="13" t="e">
        <f t="shared" si="122"/>
        <v>#REF!</v>
      </c>
      <c r="AB434" s="12">
        <v>1</v>
      </c>
      <c r="AC434" s="12">
        <v>1</v>
      </c>
      <c r="AE434" s="9" t="e">
        <f t="shared" si="112"/>
        <v>#REF!</v>
      </c>
      <c r="AG434" s="1" t="str">
        <f t="shared" si="124"/>
        <v>34934910004056</v>
      </c>
      <c r="AH434" s="9" t="e">
        <f>IF(AND(#REF!=2017,AE$4=1),-IFERROR(VLOOKUP(AG434,#REF!,9,0),0),IF(AND(#REF!=2017,AE$4=2),-IFERROR(VLOOKUP(AG434,#REF!,9,0),0),IFERROR(VLOOKUP(AG434,#REF!,12,0),0)))</f>
        <v>#REF!</v>
      </c>
    </row>
    <row r="435" spans="1:34" ht="15" customHeight="1" outlineLevel="2">
      <c r="A435" s="7" t="s">
        <v>118</v>
      </c>
      <c r="B435" s="36" t="s">
        <v>119</v>
      </c>
      <c r="C435" s="7">
        <v>349</v>
      </c>
      <c r="D435" s="7" t="s">
        <v>13</v>
      </c>
      <c r="E435" s="35" t="s">
        <v>376</v>
      </c>
      <c r="F435" s="7" t="s">
        <v>247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40">
        <v>0</v>
      </c>
      <c r="O435" s="8">
        <v>0</v>
      </c>
      <c r="P435" s="8"/>
      <c r="Q435" s="8"/>
      <c r="R435" s="8"/>
      <c r="S435" s="8"/>
      <c r="T435" s="8"/>
      <c r="U435" s="8"/>
      <c r="V435" s="8"/>
      <c r="W435" s="14">
        <f t="shared" si="119"/>
        <v>0</v>
      </c>
      <c r="X435" s="10"/>
      <c r="Y435" s="28" t="e">
        <f t="shared" si="123"/>
        <v>#REF!</v>
      </c>
      <c r="Z435" s="13"/>
      <c r="AA435" s="13" t="e">
        <f t="shared" si="122"/>
        <v>#REF!</v>
      </c>
      <c r="AB435" s="12">
        <v>1</v>
      </c>
      <c r="AC435" s="12">
        <v>1</v>
      </c>
      <c r="AE435" s="9" t="e">
        <f t="shared" si="112"/>
        <v>#REF!</v>
      </c>
      <c r="AG435" s="1" t="str">
        <f t="shared" si="124"/>
        <v>34934910004060</v>
      </c>
      <c r="AH435" s="9" t="e">
        <f>IF(AND(#REF!=2017,AE$4=1),-IFERROR(VLOOKUP(AG435,#REF!,9,0),0),IF(AND(#REF!=2017,AE$4=2),-IFERROR(VLOOKUP(AG435,#REF!,9,0),0),IFERROR(VLOOKUP(AG435,#REF!,12,0),0)))</f>
        <v>#REF!</v>
      </c>
    </row>
    <row r="436" spans="1:34" ht="15" customHeight="1" outlineLevel="2">
      <c r="A436" s="7" t="s">
        <v>118</v>
      </c>
      <c r="B436" s="36" t="s">
        <v>119</v>
      </c>
      <c r="C436" s="7">
        <v>349</v>
      </c>
      <c r="D436" s="7" t="s">
        <v>13</v>
      </c>
      <c r="E436" s="35" t="s">
        <v>378</v>
      </c>
      <c r="F436" s="7" t="s">
        <v>312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40">
        <v>0</v>
      </c>
      <c r="O436" s="8">
        <v>0</v>
      </c>
      <c r="P436" s="8"/>
      <c r="Q436" s="8"/>
      <c r="R436" s="8"/>
      <c r="S436" s="8"/>
      <c r="T436" s="8"/>
      <c r="U436" s="8"/>
      <c r="V436" s="8"/>
      <c r="W436" s="14">
        <f t="shared" si="119"/>
        <v>0</v>
      </c>
      <c r="X436" s="10"/>
      <c r="Y436" s="28" t="e">
        <f t="shared" si="123"/>
        <v>#REF!</v>
      </c>
      <c r="Z436" s="13"/>
      <c r="AA436" s="13" t="e">
        <f t="shared" si="122"/>
        <v>#REF!</v>
      </c>
      <c r="AB436" s="12">
        <v>1</v>
      </c>
      <c r="AC436" s="12">
        <v>1</v>
      </c>
      <c r="AE436" s="9" t="e">
        <f t="shared" si="112"/>
        <v>#REF!</v>
      </c>
      <c r="AG436" s="1" t="str">
        <f t="shared" si="124"/>
        <v>34934910004069</v>
      </c>
      <c r="AH436" s="9" t="e">
        <f>IF(AND(#REF!=2017,AE$4=1),-IFERROR(VLOOKUP(AG436,#REF!,9,0),0),IF(AND(#REF!=2017,AE$4=2),-IFERROR(VLOOKUP(AG436,#REF!,9,0),0),IFERROR(VLOOKUP(AG436,#REF!,12,0),0)))</f>
        <v>#REF!</v>
      </c>
    </row>
    <row r="437" spans="1:34" ht="15" customHeight="1" outlineLevel="2">
      <c r="A437" s="7" t="s">
        <v>118</v>
      </c>
      <c r="B437" s="36" t="s">
        <v>119</v>
      </c>
      <c r="C437" s="7">
        <v>349</v>
      </c>
      <c r="D437" s="7" t="s">
        <v>13</v>
      </c>
      <c r="E437" s="35" t="s">
        <v>494</v>
      </c>
      <c r="F437" s="7" t="s">
        <v>363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40">
        <v>0</v>
      </c>
      <c r="O437" s="8">
        <v>0</v>
      </c>
      <c r="P437" s="8"/>
      <c r="Q437" s="8"/>
      <c r="R437" s="8"/>
      <c r="S437" s="8"/>
      <c r="T437" s="8"/>
      <c r="U437" s="8"/>
      <c r="V437" s="8"/>
      <c r="W437" s="14">
        <f t="shared" si="119"/>
        <v>0</v>
      </c>
      <c r="X437" s="10"/>
      <c r="Y437" s="28" t="e">
        <f t="shared" si="123"/>
        <v>#REF!</v>
      </c>
      <c r="Z437" s="13"/>
      <c r="AA437" s="13" t="e">
        <f t="shared" si="122"/>
        <v>#REF!</v>
      </c>
      <c r="AB437" s="12">
        <v>1</v>
      </c>
      <c r="AC437" s="12">
        <v>1</v>
      </c>
      <c r="AE437" s="9" t="e">
        <f t="shared" si="112"/>
        <v>#REF!</v>
      </c>
      <c r="AG437" s="1" t="str">
        <f t="shared" si="124"/>
        <v>34934910004075</v>
      </c>
      <c r="AH437" s="9" t="e">
        <f>IF(AND(#REF!=2017,AE$4=1),-IFERROR(VLOOKUP(AG437,#REF!,9,0),0),IF(AND(#REF!=2017,AE$4=2),-IFERROR(VLOOKUP(AG437,#REF!,9,0),0),IFERROR(VLOOKUP(AG437,#REF!,12,0),0)))</f>
        <v>#REF!</v>
      </c>
    </row>
    <row r="438" spans="1:34" ht="15" customHeight="1" outlineLevel="2">
      <c r="A438" s="7" t="s">
        <v>118</v>
      </c>
      <c r="B438" s="36" t="s">
        <v>119</v>
      </c>
      <c r="C438" s="7">
        <v>349</v>
      </c>
      <c r="D438" s="7" t="s">
        <v>13</v>
      </c>
      <c r="E438" s="35" t="s">
        <v>489</v>
      </c>
      <c r="F438" s="7" t="s">
        <v>364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40">
        <v>0</v>
      </c>
      <c r="O438" s="8">
        <v>0</v>
      </c>
      <c r="P438" s="8"/>
      <c r="Q438" s="8"/>
      <c r="R438" s="8"/>
      <c r="S438" s="8"/>
      <c r="T438" s="8"/>
      <c r="U438" s="8"/>
      <c r="V438" s="8"/>
      <c r="W438" s="14">
        <f t="shared" si="119"/>
        <v>0</v>
      </c>
      <c r="X438" s="10"/>
      <c r="Y438" s="28" t="e">
        <f t="shared" si="123"/>
        <v>#REF!</v>
      </c>
      <c r="Z438" s="13"/>
      <c r="AA438" s="13" t="e">
        <f t="shared" si="122"/>
        <v>#REF!</v>
      </c>
      <c r="AB438" s="12"/>
      <c r="AC438" s="12"/>
      <c r="AE438" s="9" t="e">
        <f t="shared" si="112"/>
        <v>#REF!</v>
      </c>
      <c r="AG438" s="1" t="str">
        <f t="shared" si="124"/>
        <v>34934910004076</v>
      </c>
      <c r="AH438" s="9" t="e">
        <f>IF(AND(#REF!=2017,AE$4=1),-IFERROR(VLOOKUP(AG438,#REF!,9,0),0),IF(AND(#REF!=2017,AE$4=2),-IFERROR(VLOOKUP(AG438,#REF!,9,0),0),IFERROR(VLOOKUP(AG438,#REF!,12,0),0)))</f>
        <v>#REF!</v>
      </c>
    </row>
    <row r="439" spans="1:34" ht="15" customHeight="1" outlineLevel="2">
      <c r="A439" s="7" t="s">
        <v>118</v>
      </c>
      <c r="B439" s="36" t="s">
        <v>119</v>
      </c>
      <c r="C439" s="7">
        <v>349</v>
      </c>
      <c r="D439" s="7" t="s">
        <v>13</v>
      </c>
      <c r="E439" s="35" t="s">
        <v>485</v>
      </c>
      <c r="F439" s="7" t="s">
        <v>534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40">
        <v>0</v>
      </c>
      <c r="O439" s="8">
        <v>0</v>
      </c>
      <c r="P439" s="8"/>
      <c r="Q439" s="8"/>
      <c r="R439" s="8"/>
      <c r="S439" s="8"/>
      <c r="T439" s="8"/>
      <c r="U439" s="8"/>
      <c r="V439" s="8"/>
      <c r="W439" s="14">
        <f t="shared" si="119"/>
        <v>0</v>
      </c>
      <c r="X439" s="10"/>
      <c r="Y439" s="28"/>
      <c r="Z439" s="13"/>
      <c r="AA439" s="13"/>
      <c r="AB439" s="12"/>
      <c r="AC439" s="12"/>
      <c r="AE439" s="9"/>
      <c r="AH439" s="9"/>
    </row>
    <row r="440" spans="1:34" ht="15" customHeight="1" outlineLevel="2">
      <c r="A440" s="7" t="s">
        <v>118</v>
      </c>
      <c r="B440" s="36" t="s">
        <v>119</v>
      </c>
      <c r="C440" s="7" t="s">
        <v>119</v>
      </c>
      <c r="D440" s="7" t="s">
        <v>13</v>
      </c>
      <c r="E440" s="35" t="s">
        <v>433</v>
      </c>
      <c r="F440" s="7" t="s">
        <v>331</v>
      </c>
      <c r="G440" s="8">
        <v>4.67</v>
      </c>
      <c r="H440" s="8">
        <v>14.01</v>
      </c>
      <c r="I440" s="8">
        <v>0</v>
      </c>
      <c r="J440" s="8">
        <v>14.010000000000005</v>
      </c>
      <c r="K440" s="8">
        <v>4.6699999999999946</v>
      </c>
      <c r="L440" s="8">
        <v>2.7999999999999972</v>
      </c>
      <c r="M440" s="8">
        <v>11.680000000000007</v>
      </c>
      <c r="N440" s="40">
        <v>2.3400000000000034</v>
      </c>
      <c r="O440" s="8">
        <v>8.1199999999999903</v>
      </c>
      <c r="P440" s="8"/>
      <c r="Q440" s="8"/>
      <c r="R440" s="8"/>
      <c r="S440" s="8"/>
      <c r="T440" s="8"/>
      <c r="U440" s="8"/>
      <c r="V440" s="8"/>
      <c r="W440" s="14">
        <f t="shared" si="119"/>
        <v>62.3</v>
      </c>
      <c r="X440" s="10"/>
      <c r="Y440" s="28" t="e">
        <f t="shared" ref="Y440:Y468" si="125">IF(AE$2="Y",IF(RIGHT(A440,4)="CITY",AH440,0),AH440)</f>
        <v>#REF!</v>
      </c>
      <c r="Z440" s="13"/>
      <c r="AA440" s="13" t="e">
        <f t="shared" si="122"/>
        <v>#REF!</v>
      </c>
      <c r="AB440" s="12">
        <v>1</v>
      </c>
      <c r="AC440" s="12">
        <v>1</v>
      </c>
      <c r="AE440" s="9" t="e">
        <f t="shared" si="112"/>
        <v>#REF!</v>
      </c>
      <c r="AG440" s="1" t="str">
        <f t="shared" ref="AG440:AG468" si="126">B440&amp;C440&amp;D440&amp;E440</f>
        <v>34934910004402</v>
      </c>
      <c r="AH440" s="9" t="e">
        <f>IF(AND(#REF!=2017,AE$4=1),-IFERROR(VLOOKUP(AG440,#REF!,9,0),0),IF(AND(#REF!=2017,AE$4=2),-IFERROR(VLOOKUP(AG440,#REF!,9,0),0),IFERROR(VLOOKUP(AG440,#REF!,12,0),0)))</f>
        <v>#REF!</v>
      </c>
    </row>
    <row r="441" spans="1:34" ht="15" customHeight="1" outlineLevel="2">
      <c r="A441" s="7" t="s">
        <v>118</v>
      </c>
      <c r="B441" s="36" t="s">
        <v>119</v>
      </c>
      <c r="C441" s="7" t="s">
        <v>119</v>
      </c>
      <c r="D441" s="7" t="s">
        <v>13</v>
      </c>
      <c r="E441" s="35" t="s">
        <v>435</v>
      </c>
      <c r="F441" s="7" t="s">
        <v>332</v>
      </c>
      <c r="G441" s="8">
        <v>6.21</v>
      </c>
      <c r="H441" s="8">
        <v>12.399999999999999</v>
      </c>
      <c r="I441" s="8">
        <v>6.379999999999999</v>
      </c>
      <c r="J441" s="8">
        <v>12.430000000000003</v>
      </c>
      <c r="K441" s="8">
        <v>0</v>
      </c>
      <c r="L441" s="8">
        <v>8</v>
      </c>
      <c r="M441" s="8">
        <v>0</v>
      </c>
      <c r="N441" s="40">
        <v>0</v>
      </c>
      <c r="O441" s="8">
        <v>0</v>
      </c>
      <c r="P441" s="8"/>
      <c r="Q441" s="8"/>
      <c r="R441" s="8"/>
      <c r="S441" s="8"/>
      <c r="T441" s="8"/>
      <c r="U441" s="8"/>
      <c r="V441" s="8"/>
      <c r="W441" s="14">
        <f t="shared" si="119"/>
        <v>45.42</v>
      </c>
      <c r="X441" s="10"/>
      <c r="Y441" s="28" t="e">
        <f t="shared" si="125"/>
        <v>#REF!</v>
      </c>
      <c r="Z441" s="13"/>
      <c r="AA441" s="13" t="e">
        <f t="shared" si="122"/>
        <v>#REF!</v>
      </c>
      <c r="AB441" s="12">
        <v>1</v>
      </c>
      <c r="AC441" s="12">
        <v>1</v>
      </c>
      <c r="AE441" s="9" t="e">
        <f t="shared" si="112"/>
        <v>#REF!</v>
      </c>
      <c r="AG441" s="1" t="str">
        <f t="shared" si="126"/>
        <v>34934910004403</v>
      </c>
      <c r="AH441" s="9" t="e">
        <f>IF(AND(#REF!=2017,AE$4=1),-IFERROR(VLOOKUP(AG441,#REF!,9,0),0),IF(AND(#REF!=2017,AE$4=2),-IFERROR(VLOOKUP(AG441,#REF!,9,0),0),IFERROR(VLOOKUP(AG441,#REF!,12,0),0)))</f>
        <v>#REF!</v>
      </c>
    </row>
    <row r="442" spans="1:34" ht="15" customHeight="1" outlineLevel="2">
      <c r="A442" s="7" t="s">
        <v>118</v>
      </c>
      <c r="B442" s="36" t="s">
        <v>119</v>
      </c>
      <c r="C442" s="7" t="s">
        <v>119</v>
      </c>
      <c r="D442" s="7" t="s">
        <v>13</v>
      </c>
      <c r="E442" s="35" t="s">
        <v>407</v>
      </c>
      <c r="F442" s="7" t="s">
        <v>318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40">
        <v>0</v>
      </c>
      <c r="O442" s="8">
        <v>0</v>
      </c>
      <c r="P442" s="8"/>
      <c r="Q442" s="8"/>
      <c r="R442" s="8"/>
      <c r="S442" s="8"/>
      <c r="T442" s="8"/>
      <c r="U442" s="8"/>
      <c r="V442" s="8"/>
      <c r="W442" s="14">
        <f t="shared" si="119"/>
        <v>0</v>
      </c>
      <c r="X442" s="10"/>
      <c r="Y442" s="28" t="e">
        <f t="shared" si="125"/>
        <v>#REF!</v>
      </c>
      <c r="Z442" s="13"/>
      <c r="AA442" s="13" t="e">
        <f t="shared" si="122"/>
        <v>#REF!</v>
      </c>
      <c r="AB442" s="12">
        <v>1</v>
      </c>
      <c r="AC442" s="12">
        <v>1</v>
      </c>
      <c r="AE442" s="9" t="e">
        <f t="shared" si="112"/>
        <v>#REF!</v>
      </c>
      <c r="AG442" s="1" t="str">
        <f t="shared" si="126"/>
        <v>34934910004406</v>
      </c>
      <c r="AH442" s="9" t="e">
        <f>IF(AND(#REF!=2017,AE$4=1),-IFERROR(VLOOKUP(AG442,#REF!,9,0),0),IF(AND(#REF!=2017,AE$4=2),-IFERROR(VLOOKUP(AG442,#REF!,9,0),0),IFERROR(VLOOKUP(AG442,#REF!,12,0),0)))</f>
        <v>#REF!</v>
      </c>
    </row>
    <row r="443" spans="1:34" ht="15" customHeight="1" outlineLevel="2">
      <c r="A443" s="7" t="s">
        <v>118</v>
      </c>
      <c r="B443" s="36" t="s">
        <v>119</v>
      </c>
      <c r="C443" s="7" t="s">
        <v>119</v>
      </c>
      <c r="D443" s="7" t="s">
        <v>13</v>
      </c>
      <c r="E443" s="35" t="s">
        <v>475</v>
      </c>
      <c r="F443" s="7" t="s">
        <v>352</v>
      </c>
      <c r="G443" s="8">
        <v>1.37</v>
      </c>
      <c r="H443" s="8">
        <v>0.96</v>
      </c>
      <c r="I443" s="8">
        <v>0.96999999999999975</v>
      </c>
      <c r="J443" s="8">
        <v>1.92</v>
      </c>
      <c r="K443" s="8">
        <v>0</v>
      </c>
      <c r="L443" s="8">
        <v>2.33</v>
      </c>
      <c r="M443" s="8">
        <v>1.9300000000000006</v>
      </c>
      <c r="N443" s="40">
        <v>0</v>
      </c>
      <c r="O443" s="8">
        <v>1.370000000000001</v>
      </c>
      <c r="P443" s="8"/>
      <c r="Q443" s="8"/>
      <c r="R443" s="8"/>
      <c r="S443" s="8"/>
      <c r="T443" s="8"/>
      <c r="U443" s="8"/>
      <c r="V443" s="8"/>
      <c r="W443" s="14">
        <f t="shared" si="119"/>
        <v>10.850000000000001</v>
      </c>
      <c r="X443" s="10"/>
      <c r="Y443" s="28" t="e">
        <f t="shared" si="125"/>
        <v>#REF!</v>
      </c>
      <c r="Z443" s="13"/>
      <c r="AA443" s="13" t="e">
        <f t="shared" si="122"/>
        <v>#REF!</v>
      </c>
      <c r="AB443" s="12"/>
      <c r="AC443" s="12"/>
      <c r="AE443" s="9"/>
      <c r="AG443" s="1" t="str">
        <f t="shared" si="126"/>
        <v>34934910004411</v>
      </c>
      <c r="AH443" s="9" t="e">
        <f>IF(AND(#REF!=2017,AE$4=1),-IFERROR(VLOOKUP(AG443,#REF!,9,0),0),IF(AND(#REF!=2017,AE$4=2),-IFERROR(VLOOKUP(AG443,#REF!,9,0),0),IFERROR(VLOOKUP(AG443,#REF!,12,0),0)))</f>
        <v>#REF!</v>
      </c>
    </row>
    <row r="444" spans="1:34" ht="15" customHeight="1" outlineLevel="2">
      <c r="A444" s="7" t="s">
        <v>118</v>
      </c>
      <c r="B444" s="36" t="s">
        <v>119</v>
      </c>
      <c r="C444" s="7" t="s">
        <v>119</v>
      </c>
      <c r="D444" s="7" t="s">
        <v>13</v>
      </c>
      <c r="E444" s="35" t="s">
        <v>437</v>
      </c>
      <c r="F444" s="7" t="s">
        <v>333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40">
        <v>0</v>
      </c>
      <c r="O444" s="8">
        <v>0</v>
      </c>
      <c r="P444" s="8"/>
      <c r="Q444" s="8"/>
      <c r="R444" s="8"/>
      <c r="S444" s="8"/>
      <c r="T444" s="8"/>
      <c r="U444" s="8"/>
      <c r="V444" s="8"/>
      <c r="W444" s="14">
        <f t="shared" si="119"/>
        <v>0</v>
      </c>
      <c r="X444" s="10"/>
      <c r="Y444" s="28" t="e">
        <f t="shared" si="125"/>
        <v>#REF!</v>
      </c>
      <c r="Z444" s="13"/>
      <c r="AA444" s="13" t="e">
        <f t="shared" si="122"/>
        <v>#REF!</v>
      </c>
      <c r="AB444" s="12">
        <v>1</v>
      </c>
      <c r="AC444" s="12">
        <v>1</v>
      </c>
      <c r="AE444" s="9" t="e">
        <f t="shared" si="112"/>
        <v>#REF!</v>
      </c>
      <c r="AG444" s="1" t="str">
        <f t="shared" si="126"/>
        <v>34934910004413</v>
      </c>
      <c r="AH444" s="9" t="e">
        <f>IF(AND(#REF!=2017,AE$4=1),-IFERROR(VLOOKUP(AG444,#REF!,9,0),0),IF(AND(#REF!=2017,AE$4=2),-IFERROR(VLOOKUP(AG444,#REF!,9,0),0),IFERROR(VLOOKUP(AG444,#REF!,12,0),0)))</f>
        <v>#REF!</v>
      </c>
    </row>
    <row r="445" spans="1:34" ht="15" customHeight="1" outlineLevel="2">
      <c r="A445" s="7" t="s">
        <v>118</v>
      </c>
      <c r="B445" s="36" t="s">
        <v>119</v>
      </c>
      <c r="C445" s="7" t="s">
        <v>119</v>
      </c>
      <c r="D445" s="7" t="s">
        <v>13</v>
      </c>
      <c r="E445" s="35" t="s">
        <v>439</v>
      </c>
      <c r="F445" s="7" t="s">
        <v>334</v>
      </c>
      <c r="G445" s="8">
        <v>12.62</v>
      </c>
      <c r="H445" s="8">
        <v>13.1</v>
      </c>
      <c r="I445" s="8">
        <v>4.8299999999999983</v>
      </c>
      <c r="J445" s="8">
        <v>3.1000000000000014</v>
      </c>
      <c r="K445" s="8">
        <v>0</v>
      </c>
      <c r="L445" s="8">
        <v>1.3400000000000034</v>
      </c>
      <c r="M445" s="8">
        <v>1.3399999999999963</v>
      </c>
      <c r="N445" s="40">
        <v>0</v>
      </c>
      <c r="O445" s="8">
        <v>1.3399999999999963</v>
      </c>
      <c r="P445" s="8"/>
      <c r="Q445" s="8"/>
      <c r="R445" s="8"/>
      <c r="S445" s="8"/>
      <c r="T445" s="8"/>
      <c r="U445" s="8"/>
      <c r="V445" s="8"/>
      <c r="W445" s="14">
        <f t="shared" si="119"/>
        <v>37.669999999999995</v>
      </c>
      <c r="X445" s="10"/>
      <c r="Y445" s="28" t="e">
        <f t="shared" si="125"/>
        <v>#REF!</v>
      </c>
      <c r="Z445" s="13"/>
      <c r="AA445" s="13" t="e">
        <f t="shared" si="122"/>
        <v>#REF!</v>
      </c>
      <c r="AB445" s="12">
        <v>1</v>
      </c>
      <c r="AC445" s="12">
        <v>1</v>
      </c>
      <c r="AE445" s="9" t="e">
        <f t="shared" si="112"/>
        <v>#REF!</v>
      </c>
      <c r="AG445" s="1" t="str">
        <f t="shared" si="126"/>
        <v>34934910004414</v>
      </c>
      <c r="AH445" s="9" t="e">
        <f>IF(AND(#REF!=2017,AE$4=1),-IFERROR(VLOOKUP(AG445,#REF!,9,0),0),IF(AND(#REF!=2017,AE$4=2),-IFERROR(VLOOKUP(AG445,#REF!,9,0),0),IFERROR(VLOOKUP(AG445,#REF!,12,0),0)))</f>
        <v>#REF!</v>
      </c>
    </row>
    <row r="446" spans="1:34" ht="15" customHeight="1" outlineLevel="2">
      <c r="A446" s="7" t="s">
        <v>118</v>
      </c>
      <c r="B446" s="36" t="s">
        <v>119</v>
      </c>
      <c r="C446" s="7" t="s">
        <v>119</v>
      </c>
      <c r="D446" s="7" t="s">
        <v>13</v>
      </c>
      <c r="E446" s="35" t="s">
        <v>441</v>
      </c>
      <c r="F446" s="7" t="s">
        <v>335</v>
      </c>
      <c r="G446" s="8">
        <v>0</v>
      </c>
      <c r="H446" s="8">
        <v>0</v>
      </c>
      <c r="I446" s="8">
        <v>0</v>
      </c>
      <c r="J446" s="8">
        <v>0.1</v>
      </c>
      <c r="K446" s="8">
        <v>0</v>
      </c>
      <c r="L446" s="8">
        <v>0</v>
      </c>
      <c r="M446" s="8">
        <v>0</v>
      </c>
      <c r="N446" s="40">
        <v>0</v>
      </c>
      <c r="O446" s="8">
        <v>0</v>
      </c>
      <c r="P446" s="8"/>
      <c r="Q446" s="8"/>
      <c r="R446" s="8"/>
      <c r="S446" s="8"/>
      <c r="T446" s="8"/>
      <c r="U446" s="8"/>
      <c r="V446" s="8"/>
      <c r="W446" s="14">
        <f t="shared" si="119"/>
        <v>0.1</v>
      </c>
      <c r="X446" s="10"/>
      <c r="Y446" s="28" t="e">
        <f t="shared" si="125"/>
        <v>#REF!</v>
      </c>
      <c r="Z446" s="13"/>
      <c r="AA446" s="13" t="e">
        <f t="shared" si="122"/>
        <v>#REF!</v>
      </c>
      <c r="AB446" s="12">
        <v>1</v>
      </c>
      <c r="AC446" s="12">
        <v>1</v>
      </c>
      <c r="AE446" s="9" t="e">
        <f t="shared" si="112"/>
        <v>#REF!</v>
      </c>
      <c r="AG446" s="1" t="str">
        <f t="shared" si="126"/>
        <v>34934910004417</v>
      </c>
      <c r="AH446" s="9" t="e">
        <f>IF(AND(#REF!=2017,AE$4=1),-IFERROR(VLOOKUP(AG446,#REF!,9,0),0),IF(AND(#REF!=2017,AE$4=2),-IFERROR(VLOOKUP(AG446,#REF!,9,0),0),IFERROR(VLOOKUP(AG446,#REF!,12,0),0)))</f>
        <v>#REF!</v>
      </c>
    </row>
    <row r="447" spans="1:34" ht="15" customHeight="1" outlineLevel="2">
      <c r="A447" s="7" t="s">
        <v>118</v>
      </c>
      <c r="B447" s="36" t="s">
        <v>119</v>
      </c>
      <c r="C447" s="7" t="s">
        <v>119</v>
      </c>
      <c r="D447" s="7" t="s">
        <v>13</v>
      </c>
      <c r="E447" s="35" t="s">
        <v>443</v>
      </c>
      <c r="F447" s="7" t="s">
        <v>336</v>
      </c>
      <c r="G447" s="8">
        <v>0.9</v>
      </c>
      <c r="H447" s="8">
        <v>14.5</v>
      </c>
      <c r="I447" s="8">
        <v>0.65000000000000036</v>
      </c>
      <c r="J447" s="8">
        <v>7.48</v>
      </c>
      <c r="K447" s="8">
        <v>0</v>
      </c>
      <c r="L447" s="8">
        <v>0.94000000000000128</v>
      </c>
      <c r="M447" s="8">
        <v>0.96999999999999886</v>
      </c>
      <c r="N447" s="40">
        <v>0</v>
      </c>
      <c r="O447" s="8">
        <v>9.7499999999999964</v>
      </c>
      <c r="P447" s="8"/>
      <c r="Q447" s="8"/>
      <c r="R447" s="8"/>
      <c r="S447" s="8"/>
      <c r="T447" s="8"/>
      <c r="U447" s="8"/>
      <c r="V447" s="8"/>
      <c r="W447" s="14">
        <f t="shared" si="119"/>
        <v>35.19</v>
      </c>
      <c r="X447" s="10"/>
      <c r="Y447" s="28" t="e">
        <f t="shared" si="125"/>
        <v>#REF!</v>
      </c>
      <c r="Z447" s="13"/>
      <c r="AA447" s="13" t="e">
        <f t="shared" si="122"/>
        <v>#REF!</v>
      </c>
      <c r="AB447" s="12">
        <v>1</v>
      </c>
      <c r="AC447" s="12">
        <v>1</v>
      </c>
      <c r="AE447" s="9" t="e">
        <f t="shared" si="112"/>
        <v>#REF!</v>
      </c>
      <c r="AG447" s="1" t="str">
        <f t="shared" si="126"/>
        <v>34934910004423</v>
      </c>
      <c r="AH447" s="9" t="e">
        <f>IF(AND(#REF!=2017,AE$4=1),-IFERROR(VLOOKUP(AG447,#REF!,9,0),0),IF(AND(#REF!=2017,AE$4=2),-IFERROR(VLOOKUP(AG447,#REF!,9,0),0),IFERROR(VLOOKUP(AG447,#REF!,12,0),0)))</f>
        <v>#REF!</v>
      </c>
    </row>
    <row r="448" spans="1:34" ht="15" customHeight="1" outlineLevel="2">
      <c r="A448" s="7" t="s">
        <v>118</v>
      </c>
      <c r="B448" s="36" t="s">
        <v>119</v>
      </c>
      <c r="C448" s="7" t="s">
        <v>119</v>
      </c>
      <c r="D448" s="7" t="s">
        <v>13</v>
      </c>
      <c r="E448" s="35" t="s">
        <v>445</v>
      </c>
      <c r="F448" s="7" t="s">
        <v>337</v>
      </c>
      <c r="G448" s="8">
        <v>1334.97</v>
      </c>
      <c r="H448" s="8">
        <v>2577.67</v>
      </c>
      <c r="I448" s="8">
        <v>902.6899999999996</v>
      </c>
      <c r="J448" s="8">
        <v>2067.5299999999997</v>
      </c>
      <c r="K448" s="8">
        <v>0</v>
      </c>
      <c r="L448" s="8">
        <v>2164.6800000000012</v>
      </c>
      <c r="M448" s="8">
        <v>2492.3899999999994</v>
      </c>
      <c r="N448" s="40">
        <v>0</v>
      </c>
      <c r="O448" s="8">
        <v>3222.9200000000019</v>
      </c>
      <c r="P448" s="8"/>
      <c r="Q448" s="8"/>
      <c r="R448" s="8"/>
      <c r="S448" s="8"/>
      <c r="T448" s="8"/>
      <c r="U448" s="8"/>
      <c r="V448" s="8"/>
      <c r="W448" s="14">
        <f t="shared" si="119"/>
        <v>14762.850000000002</v>
      </c>
      <c r="X448" s="10"/>
      <c r="Y448" s="28" t="e">
        <f t="shared" si="125"/>
        <v>#REF!</v>
      </c>
      <c r="Z448" s="13"/>
      <c r="AA448" s="13" t="e">
        <f t="shared" si="122"/>
        <v>#REF!</v>
      </c>
      <c r="AB448" s="12">
        <v>1</v>
      </c>
      <c r="AC448" s="12">
        <v>1</v>
      </c>
      <c r="AE448" s="9" t="e">
        <f t="shared" si="112"/>
        <v>#REF!</v>
      </c>
      <c r="AG448" s="1" t="str">
        <f t="shared" si="126"/>
        <v>34934910004429</v>
      </c>
      <c r="AH448" s="9" t="e">
        <f>IF(AND(#REF!=2017,AE$4=1),-IFERROR(VLOOKUP(AG448,#REF!,9,0),0),IF(AND(#REF!=2017,AE$4=2),-IFERROR(VLOOKUP(AG448,#REF!,9,0),0),IFERROR(VLOOKUP(AG448,#REF!,12,0),0)))</f>
        <v>#REF!</v>
      </c>
    </row>
    <row r="449" spans="1:34" ht="15" customHeight="1" outlineLevel="2">
      <c r="A449" s="7" t="s">
        <v>118</v>
      </c>
      <c r="B449" s="36" t="s">
        <v>119</v>
      </c>
      <c r="C449" s="7" t="s">
        <v>119</v>
      </c>
      <c r="D449" s="7" t="s">
        <v>13</v>
      </c>
      <c r="E449" s="35" t="s">
        <v>447</v>
      </c>
      <c r="F449" s="7" t="s">
        <v>338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40">
        <v>0</v>
      </c>
      <c r="O449" s="8">
        <v>0</v>
      </c>
      <c r="P449" s="8"/>
      <c r="Q449" s="8"/>
      <c r="R449" s="8"/>
      <c r="S449" s="8"/>
      <c r="T449" s="8"/>
      <c r="U449" s="8"/>
      <c r="V449" s="8"/>
      <c r="W449" s="14">
        <f t="shared" ref="W449:W468" si="127">SUM(G449:V449)</f>
        <v>0</v>
      </c>
      <c r="X449" s="10"/>
      <c r="Y449" s="28" t="e">
        <f t="shared" si="125"/>
        <v>#REF!</v>
      </c>
      <c r="Z449" s="13"/>
      <c r="AA449" s="13" t="e">
        <f t="shared" si="122"/>
        <v>#REF!</v>
      </c>
      <c r="AB449" s="12">
        <v>1</v>
      </c>
      <c r="AC449" s="12">
        <v>1</v>
      </c>
      <c r="AE449" s="9" t="e">
        <f t="shared" si="112"/>
        <v>#REF!</v>
      </c>
      <c r="AG449" s="1" t="str">
        <f t="shared" si="126"/>
        <v>34934910004430</v>
      </c>
      <c r="AH449" s="9" t="e">
        <f>IF(AND(#REF!=2017,AE$4=1),-IFERROR(VLOOKUP(AG449,#REF!,9,0),0),IF(AND(#REF!=2017,AE$4=2),-IFERROR(VLOOKUP(AG449,#REF!,9,0),0),IFERROR(VLOOKUP(AG449,#REF!,12,0),0)))</f>
        <v>#REF!</v>
      </c>
    </row>
    <row r="450" spans="1:34" ht="15" customHeight="1" outlineLevel="2">
      <c r="A450" s="7" t="s">
        <v>118</v>
      </c>
      <c r="B450" s="36" t="s">
        <v>119</v>
      </c>
      <c r="C450" s="7" t="s">
        <v>119</v>
      </c>
      <c r="D450" s="7" t="s">
        <v>13</v>
      </c>
      <c r="E450" s="35" t="s">
        <v>449</v>
      </c>
      <c r="F450" s="7" t="s">
        <v>339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40">
        <v>0</v>
      </c>
      <c r="O450" s="8">
        <v>0</v>
      </c>
      <c r="P450" s="8"/>
      <c r="Q450" s="8"/>
      <c r="R450" s="8"/>
      <c r="S450" s="8"/>
      <c r="T450" s="8"/>
      <c r="U450" s="8"/>
      <c r="V450" s="8"/>
      <c r="W450" s="14">
        <f t="shared" si="127"/>
        <v>0</v>
      </c>
      <c r="X450" s="10"/>
      <c r="Y450" s="28" t="e">
        <f t="shared" si="125"/>
        <v>#REF!</v>
      </c>
      <c r="Z450" s="13"/>
      <c r="AA450" s="13" t="e">
        <f t="shared" si="122"/>
        <v>#REF!</v>
      </c>
      <c r="AB450" s="12">
        <v>1</v>
      </c>
      <c r="AC450" s="12">
        <v>1</v>
      </c>
      <c r="AE450" s="9" t="e">
        <f t="shared" si="112"/>
        <v>#REF!</v>
      </c>
      <c r="AG450" s="1" t="str">
        <f t="shared" si="126"/>
        <v>34934910004434</v>
      </c>
      <c r="AH450" s="9" t="e">
        <f>IF(AND(#REF!=2017,AE$4=1),-IFERROR(VLOOKUP(AG450,#REF!,9,0),0),IF(AND(#REF!=2017,AE$4=2),-IFERROR(VLOOKUP(AG450,#REF!,9,0),0),IFERROR(VLOOKUP(AG450,#REF!,12,0),0)))</f>
        <v>#REF!</v>
      </c>
    </row>
    <row r="451" spans="1:34" ht="15" customHeight="1" outlineLevel="2">
      <c r="A451" s="7" t="s">
        <v>118</v>
      </c>
      <c r="B451" s="36" t="s">
        <v>119</v>
      </c>
      <c r="C451" s="7" t="s">
        <v>119</v>
      </c>
      <c r="D451" s="7" t="s">
        <v>13</v>
      </c>
      <c r="E451" s="35" t="s">
        <v>451</v>
      </c>
      <c r="F451" s="7" t="s">
        <v>112</v>
      </c>
      <c r="G451" s="8">
        <v>0</v>
      </c>
      <c r="H451" s="8">
        <v>625.16999999999996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40">
        <v>0</v>
      </c>
      <c r="O451" s="8">
        <v>0</v>
      </c>
      <c r="P451" s="8"/>
      <c r="Q451" s="8"/>
      <c r="R451" s="8"/>
      <c r="S451" s="8"/>
      <c r="T451" s="8"/>
      <c r="U451" s="8"/>
      <c r="V451" s="8"/>
      <c r="W451" s="14">
        <f t="shared" si="127"/>
        <v>625.16999999999996</v>
      </c>
      <c r="X451" s="10"/>
      <c r="Y451" s="28" t="e">
        <f t="shared" si="125"/>
        <v>#REF!</v>
      </c>
      <c r="Z451" s="13"/>
      <c r="AA451" s="13" t="e">
        <f t="shared" si="122"/>
        <v>#REF!</v>
      </c>
      <c r="AB451" s="12">
        <v>1</v>
      </c>
      <c r="AC451" s="12">
        <v>1</v>
      </c>
      <c r="AE451" s="9" t="e">
        <f t="shared" ref="AE451:AE530" si="128">AA451-W451</f>
        <v>#REF!</v>
      </c>
      <c r="AG451" s="1" t="str">
        <f t="shared" si="126"/>
        <v>34934910004442</v>
      </c>
      <c r="AH451" s="9" t="e">
        <f>IF(AND(#REF!=2017,AE$4=1),-IFERROR(VLOOKUP(AG451,#REF!,9,0),0),IF(AND(#REF!=2017,AE$4=2),-IFERROR(VLOOKUP(AG451,#REF!,9,0),0),IFERROR(VLOOKUP(AG451,#REF!,12,0),0)))</f>
        <v>#REF!</v>
      </c>
    </row>
    <row r="452" spans="1:34" ht="15" customHeight="1" outlineLevel="2">
      <c r="A452" s="7" t="s">
        <v>118</v>
      </c>
      <c r="B452" s="36" t="s">
        <v>119</v>
      </c>
      <c r="C452" s="7" t="s">
        <v>119</v>
      </c>
      <c r="D452" s="7" t="s">
        <v>13</v>
      </c>
      <c r="E452" s="35" t="s">
        <v>466</v>
      </c>
      <c r="F452" s="7" t="s">
        <v>347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40">
        <v>0</v>
      </c>
      <c r="O452" s="8">
        <v>0</v>
      </c>
      <c r="P452" s="8"/>
      <c r="Q452" s="8"/>
      <c r="R452" s="8"/>
      <c r="S452" s="8"/>
      <c r="T452" s="8"/>
      <c r="U452" s="8"/>
      <c r="V452" s="8"/>
      <c r="W452" s="14">
        <f t="shared" si="127"/>
        <v>0</v>
      </c>
      <c r="X452" s="10"/>
      <c r="Y452" s="28" t="e">
        <f t="shared" si="125"/>
        <v>#REF!</v>
      </c>
      <c r="Z452" s="13"/>
      <c r="AA452" s="13" t="e">
        <f t="shared" si="122"/>
        <v>#REF!</v>
      </c>
      <c r="AB452" s="12">
        <v>1</v>
      </c>
      <c r="AC452" s="12">
        <v>1</v>
      </c>
      <c r="AE452" s="9" t="e">
        <f t="shared" si="128"/>
        <v>#REF!</v>
      </c>
      <c r="AG452" s="1" t="str">
        <f t="shared" si="126"/>
        <v>34934910004465</v>
      </c>
      <c r="AH452" s="9" t="e">
        <f>IF(AND(#REF!=2017,AE$4=1),-IFERROR(VLOOKUP(AG452,#REF!,9,0),0),IF(AND(#REF!=2017,AE$4=2),-IFERROR(VLOOKUP(AG452,#REF!,9,0),0),IFERROR(VLOOKUP(AG452,#REF!,12,0),0)))</f>
        <v>#REF!</v>
      </c>
    </row>
    <row r="453" spans="1:34" ht="15" customHeight="1" outlineLevel="2">
      <c r="A453" s="7" t="s">
        <v>118</v>
      </c>
      <c r="B453" s="36" t="s">
        <v>119</v>
      </c>
      <c r="C453" s="7" t="s">
        <v>119</v>
      </c>
      <c r="D453" s="7" t="s">
        <v>13</v>
      </c>
      <c r="E453" s="35" t="s">
        <v>452</v>
      </c>
      <c r="F453" s="7" t="s">
        <v>340</v>
      </c>
      <c r="G453" s="8">
        <v>0</v>
      </c>
      <c r="H453" s="8">
        <v>0</v>
      </c>
      <c r="I453" s="8">
        <v>0</v>
      </c>
      <c r="J453" s="8">
        <v>0.12</v>
      </c>
      <c r="K453" s="8">
        <v>0</v>
      </c>
      <c r="L453" s="8">
        <v>0</v>
      </c>
      <c r="M453" s="8">
        <v>7.8999999999999995</v>
      </c>
      <c r="N453" s="40">
        <v>0</v>
      </c>
      <c r="O453" s="8">
        <v>0</v>
      </c>
      <c r="P453" s="8"/>
      <c r="Q453" s="8"/>
      <c r="R453" s="8"/>
      <c r="S453" s="8"/>
      <c r="T453" s="8"/>
      <c r="U453" s="8"/>
      <c r="V453" s="8"/>
      <c r="W453" s="14">
        <f t="shared" si="127"/>
        <v>8.02</v>
      </c>
      <c r="X453" s="10"/>
      <c r="Y453" s="28" t="e">
        <f t="shared" si="125"/>
        <v>#REF!</v>
      </c>
      <c r="Z453" s="13"/>
      <c r="AA453" s="13" t="e">
        <f t="shared" si="122"/>
        <v>#REF!</v>
      </c>
      <c r="AB453" s="12">
        <v>1</v>
      </c>
      <c r="AC453" s="12">
        <v>1</v>
      </c>
      <c r="AE453" s="9" t="e">
        <f t="shared" si="128"/>
        <v>#REF!</v>
      </c>
      <c r="AG453" s="1" t="str">
        <f t="shared" si="126"/>
        <v>34934910004470</v>
      </c>
      <c r="AH453" s="9" t="e">
        <f>IF(AND(#REF!=2017,AE$4=1),-IFERROR(VLOOKUP(AG453,#REF!,9,0),0),IF(AND(#REF!=2017,AE$4=2),-IFERROR(VLOOKUP(AG453,#REF!,9,0),0),IFERROR(VLOOKUP(AG453,#REF!,12,0),0)))</f>
        <v>#REF!</v>
      </c>
    </row>
    <row r="454" spans="1:34" ht="15" customHeight="1" outlineLevel="2">
      <c r="A454" s="7" t="s">
        <v>118</v>
      </c>
      <c r="B454" s="36" t="s">
        <v>119</v>
      </c>
      <c r="C454" s="7" t="s">
        <v>119</v>
      </c>
      <c r="D454" s="7" t="s">
        <v>13</v>
      </c>
      <c r="E454" s="35" t="s">
        <v>380</v>
      </c>
      <c r="F454" s="7" t="s">
        <v>17</v>
      </c>
      <c r="G454" s="8">
        <v>0</v>
      </c>
      <c r="H454" s="8">
        <v>0</v>
      </c>
      <c r="I454" s="8">
        <v>226.41</v>
      </c>
      <c r="J454" s="8">
        <v>0</v>
      </c>
      <c r="K454" s="8">
        <v>0</v>
      </c>
      <c r="L454" s="8">
        <v>365.53</v>
      </c>
      <c r="M454" s="8">
        <v>141.74</v>
      </c>
      <c r="N454" s="40">
        <v>0</v>
      </c>
      <c r="O454" s="8">
        <v>1386.1</v>
      </c>
      <c r="P454" s="8"/>
      <c r="Q454" s="8"/>
      <c r="R454" s="8"/>
      <c r="S454" s="8"/>
      <c r="T454" s="8"/>
      <c r="U454" s="8"/>
      <c r="V454" s="8"/>
      <c r="W454" s="14">
        <f t="shared" si="127"/>
        <v>2119.7799999999997</v>
      </c>
      <c r="X454" s="10"/>
      <c r="Y454" s="28" t="e">
        <f t="shared" si="125"/>
        <v>#REF!</v>
      </c>
      <c r="Z454" s="13"/>
      <c r="AA454" s="13" t="e">
        <f t="shared" si="122"/>
        <v>#REF!</v>
      </c>
      <c r="AB454" s="12">
        <v>1</v>
      </c>
      <c r="AC454" s="12">
        <v>1</v>
      </c>
      <c r="AE454" s="9" t="e">
        <f t="shared" si="128"/>
        <v>#REF!</v>
      </c>
      <c r="AG454" s="1" t="str">
        <f t="shared" si="126"/>
        <v>34934910004801</v>
      </c>
      <c r="AH454" s="9" t="e">
        <f>IF(AND(#REF!=2017,AE$4=1),-IFERROR(VLOOKUP(AG454,#REF!,9,0),0),IF(AND(#REF!=2017,AE$4=2),-IFERROR(VLOOKUP(AG454,#REF!,9,0),0),IFERROR(VLOOKUP(AG454,#REF!,12,0),0)))</f>
        <v>#REF!</v>
      </c>
    </row>
    <row r="455" spans="1:34" ht="15" customHeight="1" outlineLevel="2">
      <c r="A455" s="7" t="s">
        <v>118</v>
      </c>
      <c r="B455" s="36" t="s">
        <v>119</v>
      </c>
      <c r="C455" s="7" t="s">
        <v>119</v>
      </c>
      <c r="D455" s="7" t="s">
        <v>13</v>
      </c>
      <c r="E455" s="35" t="s">
        <v>398</v>
      </c>
      <c r="F455" s="7" t="s">
        <v>316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40">
        <v>0</v>
      </c>
      <c r="O455" s="8">
        <v>0</v>
      </c>
      <c r="P455" s="8"/>
      <c r="Q455" s="8"/>
      <c r="R455" s="8"/>
      <c r="S455" s="8"/>
      <c r="T455" s="8"/>
      <c r="U455" s="8"/>
      <c r="V455" s="8"/>
      <c r="W455" s="14">
        <f t="shared" si="127"/>
        <v>0</v>
      </c>
      <c r="X455" s="10"/>
      <c r="Y455" s="28" t="e">
        <f t="shared" si="125"/>
        <v>#REF!</v>
      </c>
      <c r="Z455" s="13"/>
      <c r="AA455" s="13" t="e">
        <f t="shared" ref="AA455:AA493" si="129">Y455+Z455</f>
        <v>#REF!</v>
      </c>
      <c r="AB455" s="12">
        <v>1</v>
      </c>
      <c r="AC455" s="12">
        <v>1</v>
      </c>
      <c r="AE455" s="9" t="e">
        <f t="shared" si="128"/>
        <v>#REF!</v>
      </c>
      <c r="AG455" s="1" t="str">
        <f t="shared" si="126"/>
        <v>34934910005017</v>
      </c>
      <c r="AH455" s="9" t="e">
        <f>IF(AND(#REF!=2017,AE$4=1),-IFERROR(VLOOKUP(AG455,#REF!,9,0),0),IF(AND(#REF!=2017,AE$4=2),-IFERROR(VLOOKUP(AG455,#REF!,9,0),0),IFERROR(VLOOKUP(AG455,#REF!,12,0),0)))</f>
        <v>#REF!</v>
      </c>
    </row>
    <row r="456" spans="1:34" ht="15" customHeight="1" outlineLevel="2">
      <c r="A456" s="7" t="s">
        <v>118</v>
      </c>
      <c r="B456" s="36" t="s">
        <v>119</v>
      </c>
      <c r="C456" s="7" t="s">
        <v>119</v>
      </c>
      <c r="D456" s="7" t="s">
        <v>13</v>
      </c>
      <c r="E456" s="35" t="s">
        <v>381</v>
      </c>
      <c r="F456" s="7" t="s">
        <v>311</v>
      </c>
      <c r="G456" s="8">
        <v>0</v>
      </c>
      <c r="H456" s="8">
        <v>0</v>
      </c>
      <c r="I456" s="8">
        <v>0</v>
      </c>
      <c r="J456" s="8">
        <v>0</v>
      </c>
      <c r="K456" s="8">
        <v>3536.48</v>
      </c>
      <c r="L456" s="8">
        <v>0</v>
      </c>
      <c r="M456" s="8">
        <v>0</v>
      </c>
      <c r="N456" s="40">
        <v>0</v>
      </c>
      <c r="O456" s="8">
        <v>3536.48</v>
      </c>
      <c r="P456" s="8"/>
      <c r="Q456" s="8"/>
      <c r="R456" s="8"/>
      <c r="S456" s="8"/>
      <c r="T456" s="8"/>
      <c r="U456" s="8"/>
      <c r="V456" s="8"/>
      <c r="W456" s="14">
        <f t="shared" si="127"/>
        <v>7072.96</v>
      </c>
      <c r="X456" s="10"/>
      <c r="Y456" s="28" t="e">
        <f t="shared" si="125"/>
        <v>#REF!</v>
      </c>
      <c r="Z456" s="13"/>
      <c r="AA456" s="13" t="e">
        <f t="shared" si="129"/>
        <v>#REF!</v>
      </c>
      <c r="AB456" s="12">
        <v>1</v>
      </c>
      <c r="AC456" s="12">
        <v>1</v>
      </c>
      <c r="AE456" s="9" t="e">
        <f t="shared" si="128"/>
        <v>#REF!</v>
      </c>
      <c r="AG456" s="1" t="str">
        <f t="shared" si="126"/>
        <v>34934910005050</v>
      </c>
      <c r="AH456" s="9" t="e">
        <f>IF(AND(#REF!=2017,AE$4=1),-IFERROR(VLOOKUP(AG456,#REF!,9,0),0),IF(AND(#REF!=2017,AE$4=2),-IFERROR(VLOOKUP(AG456,#REF!,9,0),0),IFERROR(VLOOKUP(AG456,#REF!,12,0),0)))</f>
        <v>#REF!</v>
      </c>
    </row>
    <row r="457" spans="1:34" ht="15" customHeight="1" outlineLevel="2">
      <c r="A457" s="7" t="s">
        <v>118</v>
      </c>
      <c r="B457" s="36" t="s">
        <v>119</v>
      </c>
      <c r="C457" s="7" t="s">
        <v>119</v>
      </c>
      <c r="D457" s="7" t="s">
        <v>13</v>
      </c>
      <c r="E457" s="35" t="s">
        <v>401</v>
      </c>
      <c r="F457" s="7" t="s">
        <v>317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40">
        <v>0</v>
      </c>
      <c r="O457" s="8">
        <v>0</v>
      </c>
      <c r="P457" s="8"/>
      <c r="Q457" s="8"/>
      <c r="R457" s="8"/>
      <c r="S457" s="8"/>
      <c r="T457" s="8"/>
      <c r="U457" s="8"/>
      <c r="V457" s="8"/>
      <c r="W457" s="14">
        <f t="shared" si="127"/>
        <v>0</v>
      </c>
      <c r="X457" s="10"/>
      <c r="Y457" s="28" t="e">
        <f t="shared" si="125"/>
        <v>#REF!</v>
      </c>
      <c r="Z457" s="13"/>
      <c r="AA457" s="13" t="e">
        <f t="shared" si="129"/>
        <v>#REF!</v>
      </c>
      <c r="AB457" s="12">
        <v>1</v>
      </c>
      <c r="AC457" s="12">
        <v>1</v>
      </c>
      <c r="AE457" s="9" t="e">
        <f t="shared" si="128"/>
        <v>#REF!</v>
      </c>
      <c r="AG457" s="1" t="str">
        <f t="shared" si="126"/>
        <v>34934910005054</v>
      </c>
      <c r="AH457" s="9" t="e">
        <f>IF(AND(#REF!=2017,AE$4=1),-IFERROR(VLOOKUP(AG457,#REF!,9,0),0),IF(AND(#REF!=2017,AE$4=2),-IFERROR(VLOOKUP(AG457,#REF!,9,0),0),IFERROR(VLOOKUP(AG457,#REF!,12,0),0)))</f>
        <v>#REF!</v>
      </c>
    </row>
    <row r="458" spans="1:34" ht="15" customHeight="1" outlineLevel="2">
      <c r="A458" s="7" t="s">
        <v>118</v>
      </c>
      <c r="B458" s="36" t="s">
        <v>119</v>
      </c>
      <c r="C458" s="7" t="s">
        <v>119</v>
      </c>
      <c r="D458" s="7" t="s">
        <v>13</v>
      </c>
      <c r="E458" s="35" t="s">
        <v>454</v>
      </c>
      <c r="F458" s="7" t="s">
        <v>341</v>
      </c>
      <c r="G458" s="8">
        <v>7718.15</v>
      </c>
      <c r="H458" s="8">
        <v>6467.52</v>
      </c>
      <c r="I458" s="8">
        <v>6029.9400000000005</v>
      </c>
      <c r="J458" s="8">
        <v>13654.050000000003</v>
      </c>
      <c r="K458" s="8">
        <v>0</v>
      </c>
      <c r="L458" s="8">
        <v>21166.869999999995</v>
      </c>
      <c r="M458" s="8">
        <v>6013.2199999999939</v>
      </c>
      <c r="N458" s="40">
        <v>5456.2700000000114</v>
      </c>
      <c r="O458" s="8">
        <v>14283.819999999992</v>
      </c>
      <c r="P458" s="8"/>
      <c r="Q458" s="8"/>
      <c r="R458" s="8"/>
      <c r="S458" s="8"/>
      <c r="T458" s="8"/>
      <c r="U458" s="8"/>
      <c r="V458" s="8"/>
      <c r="W458" s="14">
        <f t="shared" si="127"/>
        <v>80789.84</v>
      </c>
      <c r="X458" s="10"/>
      <c r="Y458" s="28" t="e">
        <f t="shared" si="125"/>
        <v>#REF!</v>
      </c>
      <c r="Z458" s="13"/>
      <c r="AA458" s="13" t="e">
        <f t="shared" si="129"/>
        <v>#REF!</v>
      </c>
      <c r="AB458" s="12">
        <v>1</v>
      </c>
      <c r="AC458" s="12">
        <v>1</v>
      </c>
      <c r="AE458" s="9" t="e">
        <f t="shared" si="128"/>
        <v>#REF!</v>
      </c>
      <c r="AG458" s="1" t="str">
        <f t="shared" si="126"/>
        <v>34934910005084</v>
      </c>
      <c r="AH458" s="9" t="e">
        <f>IF(AND(#REF!=2017,AE$4=1),-IFERROR(VLOOKUP(AG458,#REF!,9,0),0),IF(AND(#REF!=2017,AE$4=2),-IFERROR(VLOOKUP(AG458,#REF!,9,0),0),IFERROR(VLOOKUP(AG458,#REF!,12,0),0)))</f>
        <v>#REF!</v>
      </c>
    </row>
    <row r="459" spans="1:34" ht="15" customHeight="1" outlineLevel="2">
      <c r="A459" s="7" t="s">
        <v>118</v>
      </c>
      <c r="B459" s="36" t="s">
        <v>119</v>
      </c>
      <c r="C459" s="7" t="s">
        <v>119</v>
      </c>
      <c r="D459" s="7" t="s">
        <v>13</v>
      </c>
      <c r="E459" s="35" t="s">
        <v>505</v>
      </c>
      <c r="F459" s="7" t="s">
        <v>240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40">
        <v>0</v>
      </c>
      <c r="O459" s="8">
        <v>0</v>
      </c>
      <c r="P459" s="8"/>
      <c r="Q459" s="8"/>
      <c r="R459" s="8"/>
      <c r="S459" s="8"/>
      <c r="T459" s="8"/>
      <c r="U459" s="8"/>
      <c r="V459" s="8"/>
      <c r="W459" s="14">
        <f t="shared" si="127"/>
        <v>0</v>
      </c>
      <c r="X459" s="10"/>
      <c r="Y459" s="28" t="e">
        <f t="shared" si="125"/>
        <v>#REF!</v>
      </c>
      <c r="Z459" s="13"/>
      <c r="AA459" s="13" t="e">
        <f t="shared" si="129"/>
        <v>#REF!</v>
      </c>
      <c r="AB459" s="12"/>
      <c r="AC459" s="12"/>
      <c r="AE459" s="9" t="e">
        <f t="shared" si="128"/>
        <v>#REF!</v>
      </c>
      <c r="AG459" s="1" t="str">
        <f t="shared" si="126"/>
        <v>34934910005204</v>
      </c>
      <c r="AH459" s="9" t="e">
        <f>IF(AND(#REF!=2017,AE$4=1),-IFERROR(VLOOKUP(AG459,#REF!,9,0),0),IF(AND(#REF!=2017,AE$4=2),-IFERROR(VLOOKUP(AG459,#REF!,9,0),0),IFERROR(VLOOKUP(AG459,#REF!,12,0),0)))</f>
        <v>#REF!</v>
      </c>
    </row>
    <row r="460" spans="1:34" ht="15" customHeight="1" outlineLevel="2">
      <c r="A460" s="7" t="s">
        <v>118</v>
      </c>
      <c r="B460" s="36" t="s">
        <v>119</v>
      </c>
      <c r="C460" s="7" t="s">
        <v>119</v>
      </c>
      <c r="D460" s="7" t="s">
        <v>13</v>
      </c>
      <c r="E460" s="35" t="s">
        <v>419</v>
      </c>
      <c r="F460" s="7" t="s">
        <v>324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23.96</v>
      </c>
      <c r="M460" s="8">
        <v>0</v>
      </c>
      <c r="N460" s="40">
        <v>0</v>
      </c>
      <c r="O460" s="8">
        <v>0</v>
      </c>
      <c r="P460" s="8"/>
      <c r="Q460" s="8"/>
      <c r="R460" s="8"/>
      <c r="S460" s="8"/>
      <c r="T460" s="8"/>
      <c r="U460" s="8"/>
      <c r="V460" s="8"/>
      <c r="W460" s="14">
        <f t="shared" si="127"/>
        <v>23.96</v>
      </c>
      <c r="X460" s="10"/>
      <c r="Y460" s="28" t="e">
        <f t="shared" si="125"/>
        <v>#REF!</v>
      </c>
      <c r="Z460" s="13"/>
      <c r="AA460" s="13" t="e">
        <f t="shared" si="129"/>
        <v>#REF!</v>
      </c>
      <c r="AB460" s="12"/>
      <c r="AC460" s="12"/>
      <c r="AE460" s="9" t="e">
        <f t="shared" si="128"/>
        <v>#REF!</v>
      </c>
      <c r="AG460" s="1" t="str">
        <f t="shared" si="126"/>
        <v>34934910005459</v>
      </c>
      <c r="AH460" s="9" t="e">
        <f>IF(AND(#REF!=2017,AE$4=1),-IFERROR(VLOOKUP(AG460,#REF!,9,0),0),IF(AND(#REF!=2017,AE$4=2),-IFERROR(VLOOKUP(AG460,#REF!,9,0),0),IFERROR(VLOOKUP(AG460,#REF!,12,0),0)))</f>
        <v>#REF!</v>
      </c>
    </row>
    <row r="461" spans="1:34" ht="15" customHeight="1" outlineLevel="2">
      <c r="A461" s="7" t="s">
        <v>118</v>
      </c>
      <c r="B461" s="36" t="s">
        <v>119</v>
      </c>
      <c r="C461" s="7" t="s">
        <v>119</v>
      </c>
      <c r="D461" s="7" t="s">
        <v>13</v>
      </c>
      <c r="E461" s="35" t="s">
        <v>456</v>
      </c>
      <c r="F461" s="7" t="s">
        <v>342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40">
        <v>0</v>
      </c>
      <c r="O461" s="8">
        <v>0</v>
      </c>
      <c r="P461" s="8"/>
      <c r="Q461" s="8"/>
      <c r="R461" s="8"/>
      <c r="S461" s="8"/>
      <c r="T461" s="8"/>
      <c r="U461" s="8"/>
      <c r="V461" s="8"/>
      <c r="W461" s="14">
        <f t="shared" si="127"/>
        <v>0</v>
      </c>
      <c r="X461" s="10"/>
      <c r="Y461" s="28" t="e">
        <f t="shared" si="125"/>
        <v>#REF!</v>
      </c>
      <c r="Z461" s="13"/>
      <c r="AA461" s="13" t="e">
        <f t="shared" si="129"/>
        <v>#REF!</v>
      </c>
      <c r="AB461" s="12">
        <v>1</v>
      </c>
      <c r="AC461" s="12">
        <v>1</v>
      </c>
      <c r="AE461" s="9" t="e">
        <f t="shared" si="128"/>
        <v>#REF!</v>
      </c>
      <c r="AG461" s="1" t="str">
        <f t="shared" si="126"/>
        <v>34934910005461</v>
      </c>
      <c r="AH461" s="9" t="e">
        <f>IF(AND(#REF!=2017,AE$4=1),-IFERROR(VLOOKUP(AG461,#REF!,9,0),0),IF(AND(#REF!=2017,AE$4=2),-IFERROR(VLOOKUP(AG461,#REF!,9,0),0),IFERROR(VLOOKUP(AG461,#REF!,12,0),0)))</f>
        <v>#REF!</v>
      </c>
    </row>
    <row r="462" spans="1:34" ht="15" customHeight="1" outlineLevel="2">
      <c r="A462" s="7" t="s">
        <v>118</v>
      </c>
      <c r="B462" s="36" t="s">
        <v>119</v>
      </c>
      <c r="C462" s="7" t="s">
        <v>119</v>
      </c>
      <c r="D462" s="7" t="s">
        <v>13</v>
      </c>
      <c r="E462" s="35" t="s">
        <v>458</v>
      </c>
      <c r="F462" s="7" t="s">
        <v>343</v>
      </c>
      <c r="G462" s="8">
        <v>0</v>
      </c>
      <c r="H462" s="8">
        <v>39416.410000000003</v>
      </c>
      <c r="I462" s="8">
        <v>20302.550000000003</v>
      </c>
      <c r="J462" s="8">
        <v>11239.37999999999</v>
      </c>
      <c r="K462" s="8">
        <v>0</v>
      </c>
      <c r="L462" s="8">
        <v>34748.390000000014</v>
      </c>
      <c r="M462" s="8">
        <v>11402.540000000008</v>
      </c>
      <c r="N462" s="40">
        <v>12431.019999999975</v>
      </c>
      <c r="O462" s="8">
        <v>9876.1000000000204</v>
      </c>
      <c r="P462" s="8"/>
      <c r="Q462" s="8"/>
      <c r="R462" s="8"/>
      <c r="S462" s="8"/>
      <c r="T462" s="8"/>
      <c r="U462" s="8"/>
      <c r="V462" s="8"/>
      <c r="W462" s="14">
        <f t="shared" si="127"/>
        <v>139416.39000000001</v>
      </c>
      <c r="X462" s="10"/>
      <c r="Y462" s="28" t="e">
        <f t="shared" si="125"/>
        <v>#REF!</v>
      </c>
      <c r="Z462" s="13"/>
      <c r="AA462" s="13" t="e">
        <f t="shared" si="129"/>
        <v>#REF!</v>
      </c>
      <c r="AB462" s="12">
        <v>1</v>
      </c>
      <c r="AC462" s="12">
        <v>1</v>
      </c>
      <c r="AE462" s="9" t="e">
        <f t="shared" si="128"/>
        <v>#REF!</v>
      </c>
      <c r="AG462" s="1" t="str">
        <f t="shared" si="126"/>
        <v>34934910005467</v>
      </c>
      <c r="AH462" s="9" t="e">
        <f>IF(AND(#REF!=2017,AE$4=1),-IFERROR(VLOOKUP(AG462,#REF!,9,0),0),IF(AND(#REF!=2017,AE$4=2),-IFERROR(VLOOKUP(AG462,#REF!,9,0),0),IFERROR(VLOOKUP(AG462,#REF!,12,0),0)))</f>
        <v>#REF!</v>
      </c>
    </row>
    <row r="463" spans="1:34" ht="15" customHeight="1" outlineLevel="2">
      <c r="A463" s="7" t="s">
        <v>118</v>
      </c>
      <c r="B463" s="36" t="s">
        <v>119</v>
      </c>
      <c r="C463" s="7" t="s">
        <v>119</v>
      </c>
      <c r="D463" s="7" t="s">
        <v>13</v>
      </c>
      <c r="E463" s="35" t="s">
        <v>460</v>
      </c>
      <c r="F463" s="7" t="s">
        <v>344</v>
      </c>
      <c r="G463" s="8">
        <v>11.35</v>
      </c>
      <c r="H463" s="8">
        <v>43.839999999999996</v>
      </c>
      <c r="I463" s="8">
        <v>20.680000000000007</v>
      </c>
      <c r="J463" s="8">
        <v>37.349999999999994</v>
      </c>
      <c r="K463" s="8">
        <v>0</v>
      </c>
      <c r="L463" s="8">
        <v>26.060000000000002</v>
      </c>
      <c r="M463" s="8">
        <v>62.5</v>
      </c>
      <c r="N463" s="40">
        <v>0</v>
      </c>
      <c r="O463" s="8">
        <v>32.050000000000011</v>
      </c>
      <c r="P463" s="8"/>
      <c r="Q463" s="8"/>
      <c r="R463" s="8"/>
      <c r="S463" s="8"/>
      <c r="T463" s="8"/>
      <c r="U463" s="8"/>
      <c r="V463" s="8"/>
      <c r="W463" s="14">
        <f t="shared" si="127"/>
        <v>233.83</v>
      </c>
      <c r="X463" s="10"/>
      <c r="Y463" s="28" t="e">
        <f t="shared" si="125"/>
        <v>#REF!</v>
      </c>
      <c r="Z463" s="13"/>
      <c r="AA463" s="13" t="e">
        <f t="shared" si="129"/>
        <v>#REF!</v>
      </c>
      <c r="AB463" s="12">
        <v>1</v>
      </c>
      <c r="AC463" s="12">
        <v>1</v>
      </c>
      <c r="AE463" s="9" t="e">
        <f t="shared" si="128"/>
        <v>#REF!</v>
      </c>
      <c r="AG463" s="1" t="str">
        <f t="shared" si="126"/>
        <v>34934910005474</v>
      </c>
      <c r="AH463" s="9" t="e">
        <f>IF(AND(#REF!=2017,AE$4=1),-IFERROR(VLOOKUP(AG463,#REF!,9,0),0),IF(AND(#REF!=2017,AE$4=2),-IFERROR(VLOOKUP(AG463,#REF!,9,0),0),IFERROR(VLOOKUP(AG463,#REF!,12,0),0)))</f>
        <v>#REF!</v>
      </c>
    </row>
    <row r="464" spans="1:34" ht="15" customHeight="1" outlineLevel="2">
      <c r="A464" s="7" t="s">
        <v>118</v>
      </c>
      <c r="B464" s="36" t="s">
        <v>119</v>
      </c>
      <c r="C464" s="7" t="s">
        <v>119</v>
      </c>
      <c r="D464" s="7" t="s">
        <v>13</v>
      </c>
      <c r="E464" s="35" t="s">
        <v>462</v>
      </c>
      <c r="F464" s="7" t="s">
        <v>345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40">
        <v>0</v>
      </c>
      <c r="O464" s="8">
        <v>37.54</v>
      </c>
      <c r="P464" s="8"/>
      <c r="Q464" s="8"/>
      <c r="R464" s="8"/>
      <c r="S464" s="8"/>
      <c r="T464" s="8"/>
      <c r="U464" s="8"/>
      <c r="V464" s="8"/>
      <c r="W464" s="14">
        <f t="shared" si="127"/>
        <v>37.54</v>
      </c>
      <c r="X464" s="10"/>
      <c r="Y464" s="28" t="e">
        <f t="shared" si="125"/>
        <v>#REF!</v>
      </c>
      <c r="Z464" s="13"/>
      <c r="AA464" s="13" t="e">
        <f t="shared" si="129"/>
        <v>#REF!</v>
      </c>
      <c r="AB464" s="12">
        <v>1</v>
      </c>
      <c r="AC464" s="12">
        <v>1</v>
      </c>
      <c r="AE464" s="9" t="e">
        <f t="shared" si="128"/>
        <v>#REF!</v>
      </c>
      <c r="AG464" s="1" t="str">
        <f t="shared" si="126"/>
        <v>34934910005500</v>
      </c>
      <c r="AH464" s="9" t="e">
        <f>IF(AND(#REF!=2017,AE$4=1),-IFERROR(VLOOKUP(AG464,#REF!,9,0),0),IF(AND(#REF!=2017,AE$4=2),-IFERROR(VLOOKUP(AG464,#REF!,9,0),0),IFERROR(VLOOKUP(AG464,#REF!,12,0),0)))</f>
        <v>#REF!</v>
      </c>
    </row>
    <row r="465" spans="1:34" ht="15" customHeight="1" outlineLevel="2">
      <c r="A465" s="7" t="s">
        <v>118</v>
      </c>
      <c r="B465" s="36" t="s">
        <v>119</v>
      </c>
      <c r="C465" s="7" t="s">
        <v>119</v>
      </c>
      <c r="D465" s="7" t="s">
        <v>13</v>
      </c>
      <c r="E465" s="35" t="s">
        <v>391</v>
      </c>
      <c r="F465" s="7" t="s">
        <v>306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40">
        <v>0</v>
      </c>
      <c r="O465" s="8">
        <v>0</v>
      </c>
      <c r="P465" s="8"/>
      <c r="Q465" s="8"/>
      <c r="R465" s="8"/>
      <c r="S465" s="8"/>
      <c r="T465" s="8"/>
      <c r="U465" s="8"/>
      <c r="V465" s="8"/>
      <c r="W465" s="14">
        <f t="shared" si="127"/>
        <v>0</v>
      </c>
      <c r="X465" s="10"/>
      <c r="Y465" s="28" t="e">
        <f t="shared" si="125"/>
        <v>#REF!</v>
      </c>
      <c r="Z465" s="13"/>
      <c r="AA465" s="13" t="e">
        <f t="shared" si="129"/>
        <v>#REF!</v>
      </c>
      <c r="AB465" s="12">
        <v>1</v>
      </c>
      <c r="AC465" s="12">
        <v>1</v>
      </c>
      <c r="AE465" s="9" t="e">
        <f t="shared" si="128"/>
        <v>#REF!</v>
      </c>
      <c r="AG465" s="1" t="str">
        <f t="shared" si="126"/>
        <v>34934910005537</v>
      </c>
      <c r="AH465" s="9" t="e">
        <f>IF(AND(#REF!=2017,AE$4=1),-IFERROR(VLOOKUP(AG465,#REF!,9,0),0),IF(AND(#REF!=2017,AE$4=2),-IFERROR(VLOOKUP(AG465,#REF!,9,0),0),IFERROR(VLOOKUP(AG465,#REF!,12,0),0)))</f>
        <v>#REF!</v>
      </c>
    </row>
    <row r="466" spans="1:34" ht="15" customHeight="1" outlineLevel="2">
      <c r="A466" s="7" t="s">
        <v>118</v>
      </c>
      <c r="B466" s="36" t="s">
        <v>119</v>
      </c>
      <c r="C466" s="7" t="s">
        <v>119</v>
      </c>
      <c r="D466" s="7" t="s">
        <v>13</v>
      </c>
      <c r="E466" s="35" t="s">
        <v>464</v>
      </c>
      <c r="F466" s="7" t="s">
        <v>346</v>
      </c>
      <c r="G466" s="8">
        <v>0</v>
      </c>
      <c r="H466" s="8">
        <v>0</v>
      </c>
      <c r="I466" s="8">
        <v>0</v>
      </c>
      <c r="J466" s="8">
        <v>0.03</v>
      </c>
      <c r="K466" s="8">
        <v>0</v>
      </c>
      <c r="L466" s="8">
        <v>0</v>
      </c>
      <c r="M466" s="8">
        <v>0</v>
      </c>
      <c r="N466" s="40">
        <v>0</v>
      </c>
      <c r="O466" s="8">
        <v>0</v>
      </c>
      <c r="P466" s="8"/>
      <c r="Q466" s="8"/>
      <c r="R466" s="8"/>
      <c r="S466" s="8"/>
      <c r="T466" s="8"/>
      <c r="U466" s="8"/>
      <c r="V466" s="8"/>
      <c r="W466" s="14">
        <f t="shared" si="127"/>
        <v>0.03</v>
      </c>
      <c r="X466" s="10"/>
      <c r="Y466" s="28" t="e">
        <f t="shared" si="125"/>
        <v>#REF!</v>
      </c>
      <c r="Z466" s="13"/>
      <c r="AA466" s="13" t="e">
        <f t="shared" si="129"/>
        <v>#REF!</v>
      </c>
      <c r="AB466" s="12">
        <v>1</v>
      </c>
      <c r="AC466" s="12">
        <v>1</v>
      </c>
      <c r="AE466" s="9" t="e">
        <f t="shared" si="128"/>
        <v>#REF!</v>
      </c>
      <c r="AG466" s="1" t="str">
        <f t="shared" si="126"/>
        <v>34934910005835</v>
      </c>
      <c r="AH466" s="9" t="e">
        <f>IF(AND(#REF!=2017,AE$4=1),-IFERROR(VLOOKUP(AG466,#REF!,9,0),0),IF(AND(#REF!=2017,AE$4=2),-IFERROR(VLOOKUP(AG466,#REF!,9,0),0),IFERROR(VLOOKUP(AG466,#REF!,12,0),0)))</f>
        <v>#REF!</v>
      </c>
    </row>
    <row r="467" spans="1:34" ht="15" customHeight="1" outlineLevel="2">
      <c r="A467" s="7" t="s">
        <v>118</v>
      </c>
      <c r="B467" s="36" t="s">
        <v>119</v>
      </c>
      <c r="C467" s="7" t="s">
        <v>119</v>
      </c>
      <c r="D467" s="7">
        <v>1000</v>
      </c>
      <c r="E467" s="35" t="s">
        <v>507</v>
      </c>
      <c r="F467" s="7" t="s">
        <v>362</v>
      </c>
      <c r="G467" s="8">
        <v>0</v>
      </c>
      <c r="H467" s="8">
        <v>0</v>
      </c>
      <c r="I467" s="8">
        <v>0</v>
      </c>
      <c r="J467" s="8">
        <v>-12819</v>
      </c>
      <c r="K467" s="8">
        <v>0</v>
      </c>
      <c r="L467" s="8">
        <v>0</v>
      </c>
      <c r="M467" s="8">
        <v>-12819</v>
      </c>
      <c r="N467" s="40">
        <v>0</v>
      </c>
      <c r="O467" s="8">
        <v>0</v>
      </c>
      <c r="P467" s="8"/>
      <c r="Q467" s="8"/>
      <c r="R467" s="8"/>
      <c r="S467" s="8"/>
      <c r="T467" s="8"/>
      <c r="U467" s="8"/>
      <c r="V467" s="8"/>
      <c r="W467" s="14">
        <f t="shared" si="127"/>
        <v>-25638</v>
      </c>
      <c r="X467" s="10"/>
      <c r="Y467" s="28" t="e">
        <f t="shared" si="125"/>
        <v>#REF!</v>
      </c>
      <c r="Z467" s="13"/>
      <c r="AA467" s="13" t="e">
        <f t="shared" si="129"/>
        <v>#REF!</v>
      </c>
      <c r="AB467" s="12">
        <v>1</v>
      </c>
      <c r="AC467" s="12">
        <v>0</v>
      </c>
      <c r="AE467" s="9" t="e">
        <f t="shared" si="128"/>
        <v>#REF!</v>
      </c>
      <c r="AG467" s="1" t="str">
        <f t="shared" si="126"/>
        <v>34934910007003</v>
      </c>
      <c r="AH467" s="9" t="e">
        <f>IF(AND(#REF!=2017,AE$4=1),-IFERROR(VLOOKUP(AG467,#REF!,9,0),0),IF(AND(#REF!=2017,AE$4=2),-IFERROR(VLOOKUP(AG467,#REF!,9,0),0),IFERROR(VLOOKUP(AG467,#REF!,12,0),0)))</f>
        <v>#REF!</v>
      </c>
    </row>
    <row r="468" spans="1:34" ht="15" customHeight="1" outlineLevel="2">
      <c r="A468" s="7" t="s">
        <v>118</v>
      </c>
      <c r="B468" s="36" t="s">
        <v>119</v>
      </c>
      <c r="C468" s="7" t="s">
        <v>119</v>
      </c>
      <c r="D468" s="7" t="s">
        <v>115</v>
      </c>
      <c r="E468" s="35" t="s">
        <v>391</v>
      </c>
      <c r="F468" s="7" t="s">
        <v>306</v>
      </c>
      <c r="G468" s="8">
        <v>0</v>
      </c>
      <c r="H468" s="8">
        <v>0</v>
      </c>
      <c r="I468" s="8">
        <v>0</v>
      </c>
      <c r="J468" s="8">
        <v>37461.4</v>
      </c>
      <c r="K468" s="8">
        <v>2678.0999999999985</v>
      </c>
      <c r="L468" s="8">
        <v>0</v>
      </c>
      <c r="M468" s="8">
        <v>25738.009999999995</v>
      </c>
      <c r="N468" s="40">
        <v>1420.3500000000058</v>
      </c>
      <c r="O468" s="8">
        <v>1426.0500000000029</v>
      </c>
      <c r="P468" s="8"/>
      <c r="Q468" s="8"/>
      <c r="R468" s="8"/>
      <c r="S468" s="8"/>
      <c r="T468" s="8"/>
      <c r="U468" s="8"/>
      <c r="V468" s="8"/>
      <c r="W468" s="14">
        <f t="shared" si="127"/>
        <v>68723.91</v>
      </c>
      <c r="X468" s="10"/>
      <c r="Y468" s="28" t="e">
        <f t="shared" si="125"/>
        <v>#REF!</v>
      </c>
      <c r="Z468" s="13"/>
      <c r="AA468" s="13" t="e">
        <f t="shared" si="129"/>
        <v>#REF!</v>
      </c>
      <c r="AB468" s="12">
        <v>1</v>
      </c>
      <c r="AC468" s="12">
        <v>1</v>
      </c>
      <c r="AE468" s="9" t="e">
        <f t="shared" si="128"/>
        <v>#REF!</v>
      </c>
      <c r="AG468" s="1" t="str">
        <f t="shared" si="126"/>
        <v>34934910705537</v>
      </c>
      <c r="AH468" s="9" t="e">
        <f>IF(AND(#REF!=2017,AE$4=1),-IFERROR(VLOOKUP(AG468,#REF!,9,0),0),IF(AND(#REF!=2017,AE$4=2),-IFERROR(VLOOKUP(AG468,#REF!,9,0),0),IFERROR(VLOOKUP(AG468,#REF!,12,0),0)))</f>
        <v>#REF!</v>
      </c>
    </row>
    <row r="469" spans="1:34" ht="15" customHeight="1" outlineLevel="1">
      <c r="A469" s="42" t="s">
        <v>610</v>
      </c>
      <c r="B469" s="36"/>
      <c r="C469" s="7"/>
      <c r="D469" s="7"/>
      <c r="E469" s="35"/>
      <c r="F469" s="7"/>
      <c r="G469" s="8">
        <f t="shared" ref="G469:O469" si="130">SUBTOTAL(9,G417:G468)</f>
        <v>11680.99</v>
      </c>
      <c r="H469" s="8">
        <f t="shared" si="130"/>
        <v>56424.380000000005</v>
      </c>
      <c r="I469" s="8">
        <f t="shared" si="130"/>
        <v>29642.010000000002</v>
      </c>
      <c r="J469" s="8">
        <f t="shared" si="130"/>
        <v>924307.55000000028</v>
      </c>
      <c r="K469" s="8">
        <f t="shared" si="130"/>
        <v>106214.25999999998</v>
      </c>
      <c r="L469" s="8">
        <f t="shared" si="130"/>
        <v>62819.529999999992</v>
      </c>
      <c r="M469" s="8">
        <f t="shared" si="130"/>
        <v>770844.05000000016</v>
      </c>
      <c r="N469" s="40">
        <f t="shared" si="130"/>
        <v>90215.98</v>
      </c>
      <c r="O469" s="8">
        <f t="shared" si="130"/>
        <v>349496.74999999994</v>
      </c>
      <c r="P469" s="8"/>
      <c r="Q469" s="8"/>
      <c r="R469" s="8"/>
      <c r="S469" s="8"/>
      <c r="T469" s="8"/>
      <c r="U469" s="8"/>
      <c r="V469" s="8"/>
      <c r="W469" s="14">
        <f>SUBTOTAL(9,W417:W468)</f>
        <v>2401645.5</v>
      </c>
      <c r="X469" s="10"/>
      <c r="Y469" s="28"/>
      <c r="Z469" s="13"/>
      <c r="AA469" s="13"/>
      <c r="AB469" s="12"/>
      <c r="AC469" s="12"/>
      <c r="AE469" s="9"/>
      <c r="AH469" s="9"/>
    </row>
    <row r="470" spans="1:34" ht="15" customHeight="1" outlineLevel="2">
      <c r="A470" s="7" t="s">
        <v>558</v>
      </c>
      <c r="B470" s="36" t="s">
        <v>119</v>
      </c>
      <c r="C470" s="7" t="s">
        <v>119</v>
      </c>
      <c r="D470" s="35" t="s">
        <v>212</v>
      </c>
      <c r="E470" s="35" t="s">
        <v>366</v>
      </c>
      <c r="F470" s="7" t="s">
        <v>307</v>
      </c>
      <c r="G470" s="8">
        <v>0</v>
      </c>
      <c r="H470" s="8">
        <v>0</v>
      </c>
      <c r="I470" s="8">
        <v>0</v>
      </c>
      <c r="J470" s="8">
        <v>71278.09</v>
      </c>
      <c r="K470" s="8">
        <v>15543.260000000009</v>
      </c>
      <c r="L470" s="8">
        <v>0.5</v>
      </c>
      <c r="M470" s="8">
        <v>52357.449999999983</v>
      </c>
      <c r="N470" s="40">
        <v>9345.7999999999884</v>
      </c>
      <c r="O470" s="8">
        <v>1882.5200000000186</v>
      </c>
      <c r="P470" s="8"/>
      <c r="Q470" s="8"/>
      <c r="R470" s="8"/>
      <c r="S470" s="8"/>
      <c r="T470" s="8"/>
      <c r="U470" s="8"/>
      <c r="V470" s="8"/>
      <c r="W470" s="14">
        <f t="shared" ref="W470:W476" si="131">SUM(G470:V470)</f>
        <v>150407.62</v>
      </c>
      <c r="X470" s="10"/>
      <c r="Y470" s="28"/>
      <c r="Z470" s="13"/>
      <c r="AA470" s="13"/>
      <c r="AB470" s="12"/>
      <c r="AC470" s="12"/>
      <c r="AE470" s="9"/>
      <c r="AH470" s="9"/>
    </row>
    <row r="471" spans="1:34" ht="15" customHeight="1" outlineLevel="2">
      <c r="A471" s="7" t="s">
        <v>558</v>
      </c>
      <c r="B471" s="36" t="s">
        <v>119</v>
      </c>
      <c r="C471" s="7" t="s">
        <v>119</v>
      </c>
      <c r="D471" s="35" t="s">
        <v>212</v>
      </c>
      <c r="E471" s="35" t="s">
        <v>368</v>
      </c>
      <c r="F471" s="7" t="s">
        <v>308</v>
      </c>
      <c r="G471" s="8">
        <v>0</v>
      </c>
      <c r="H471" s="8">
        <v>0</v>
      </c>
      <c r="I471" s="8">
        <v>0</v>
      </c>
      <c r="J471" s="8">
        <v>9117.86</v>
      </c>
      <c r="K471" s="8">
        <v>56.479999999999563</v>
      </c>
      <c r="L471" s="8">
        <v>0</v>
      </c>
      <c r="M471" s="8">
        <v>213.46999999999935</v>
      </c>
      <c r="N471" s="40">
        <v>-16.530000000000655</v>
      </c>
      <c r="O471" s="8">
        <v>14.549999999999272</v>
      </c>
      <c r="P471" s="8"/>
      <c r="Q471" s="8"/>
      <c r="R471" s="8"/>
      <c r="S471" s="8"/>
      <c r="T471" s="8"/>
      <c r="U471" s="8"/>
      <c r="V471" s="8"/>
      <c r="W471" s="14">
        <f t="shared" si="131"/>
        <v>9385.8299999999981</v>
      </c>
      <c r="X471" s="10"/>
      <c r="Y471" s="28"/>
      <c r="Z471" s="13"/>
      <c r="AA471" s="13"/>
      <c r="AB471" s="12"/>
      <c r="AC471" s="12"/>
      <c r="AE471" s="9"/>
      <c r="AH471" s="9"/>
    </row>
    <row r="472" spans="1:34" ht="15" customHeight="1" outlineLevel="2">
      <c r="A472" s="7" t="s">
        <v>558</v>
      </c>
      <c r="B472" s="36" t="s">
        <v>119</v>
      </c>
      <c r="C472" s="7" t="s">
        <v>119</v>
      </c>
      <c r="D472" s="35" t="s">
        <v>212</v>
      </c>
      <c r="E472" s="35" t="s">
        <v>370</v>
      </c>
      <c r="F472" s="7" t="s">
        <v>309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40">
        <v>0</v>
      </c>
      <c r="O472" s="8">
        <v>2442.2800000000002</v>
      </c>
      <c r="P472" s="8"/>
      <c r="Q472" s="8"/>
      <c r="R472" s="8"/>
      <c r="S472" s="8"/>
      <c r="T472" s="8"/>
      <c r="U472" s="8"/>
      <c r="V472" s="8"/>
      <c r="W472" s="14">
        <f t="shared" si="131"/>
        <v>2442.2800000000002</v>
      </c>
      <c r="X472" s="10"/>
      <c r="Y472" s="28"/>
      <c r="Z472" s="13"/>
      <c r="AA472" s="13"/>
      <c r="AB472" s="12"/>
      <c r="AC472" s="12"/>
      <c r="AE472" s="9"/>
      <c r="AH472" s="9"/>
    </row>
    <row r="473" spans="1:34" ht="15" customHeight="1" outlineLevel="2">
      <c r="A473" s="7" t="s">
        <v>558</v>
      </c>
      <c r="B473" s="36" t="s">
        <v>119</v>
      </c>
      <c r="C473" s="7" t="s">
        <v>119</v>
      </c>
      <c r="D473" s="35" t="s">
        <v>212</v>
      </c>
      <c r="E473" s="35" t="s">
        <v>372</v>
      </c>
      <c r="F473" s="7" t="s">
        <v>310</v>
      </c>
      <c r="G473" s="8">
        <v>0</v>
      </c>
      <c r="H473" s="8">
        <v>0</v>
      </c>
      <c r="I473" s="8">
        <v>0</v>
      </c>
      <c r="J473" s="8">
        <v>0</v>
      </c>
      <c r="K473" s="8">
        <v>68.83</v>
      </c>
      <c r="L473" s="8">
        <v>0</v>
      </c>
      <c r="M473" s="8">
        <v>0</v>
      </c>
      <c r="N473" s="40">
        <v>48.42</v>
      </c>
      <c r="O473" s="8">
        <v>107.49000000000001</v>
      </c>
      <c r="P473" s="8"/>
      <c r="Q473" s="8"/>
      <c r="R473" s="8"/>
      <c r="S473" s="8"/>
      <c r="T473" s="8"/>
      <c r="U473" s="8"/>
      <c r="V473" s="8"/>
      <c r="W473" s="14">
        <f t="shared" si="131"/>
        <v>224.74</v>
      </c>
      <c r="X473" s="10"/>
      <c r="Y473" s="28"/>
      <c r="Z473" s="13"/>
      <c r="AA473" s="13"/>
      <c r="AB473" s="12"/>
      <c r="AC473" s="12"/>
      <c r="AE473" s="9"/>
      <c r="AH473" s="9"/>
    </row>
    <row r="474" spans="1:34" ht="15" customHeight="1" outlineLevel="2">
      <c r="A474" s="7" t="s">
        <v>558</v>
      </c>
      <c r="B474" s="36" t="s">
        <v>119</v>
      </c>
      <c r="C474" s="7" t="s">
        <v>119</v>
      </c>
      <c r="D474" s="35" t="s">
        <v>212</v>
      </c>
      <c r="E474" s="35" t="s">
        <v>374</v>
      </c>
      <c r="F474" s="7" t="s">
        <v>361</v>
      </c>
      <c r="G474" s="8">
        <v>0</v>
      </c>
      <c r="H474" s="8">
        <v>0</v>
      </c>
      <c r="I474" s="8">
        <v>0</v>
      </c>
      <c r="J474" s="8">
        <v>0</v>
      </c>
      <c r="K474" s="8">
        <v>809.07</v>
      </c>
      <c r="L474" s="8">
        <v>0</v>
      </c>
      <c r="M474" s="8">
        <v>0</v>
      </c>
      <c r="N474" s="40">
        <v>705.63</v>
      </c>
      <c r="O474" s="8">
        <v>699.3900000000001</v>
      </c>
      <c r="P474" s="8"/>
      <c r="Q474" s="8"/>
      <c r="R474" s="8"/>
      <c r="S474" s="8"/>
      <c r="T474" s="8"/>
      <c r="U474" s="8"/>
      <c r="V474" s="8"/>
      <c r="W474" s="14">
        <f t="shared" si="131"/>
        <v>2214.09</v>
      </c>
      <c r="X474" s="10"/>
      <c r="Y474" s="28"/>
      <c r="Z474" s="13"/>
      <c r="AA474" s="13"/>
      <c r="AB474" s="12"/>
      <c r="AC474" s="12"/>
      <c r="AE474" s="9"/>
      <c r="AH474" s="9"/>
    </row>
    <row r="475" spans="1:34" ht="15" customHeight="1" outlineLevel="2">
      <c r="A475" s="7" t="s">
        <v>558</v>
      </c>
      <c r="B475" s="36" t="s">
        <v>119</v>
      </c>
      <c r="C475" s="7" t="s">
        <v>119</v>
      </c>
      <c r="D475" s="35" t="s">
        <v>212</v>
      </c>
      <c r="E475" s="35" t="s">
        <v>389</v>
      </c>
      <c r="F475" s="7" t="s">
        <v>360</v>
      </c>
      <c r="G475" s="8">
        <v>0</v>
      </c>
      <c r="H475" s="8">
        <v>0</v>
      </c>
      <c r="I475" s="8">
        <v>0</v>
      </c>
      <c r="J475" s="8">
        <v>0</v>
      </c>
      <c r="K475" s="8">
        <v>7.33</v>
      </c>
      <c r="L475" s="8">
        <v>0</v>
      </c>
      <c r="M475" s="8">
        <v>0</v>
      </c>
      <c r="N475" s="40">
        <v>1.3699999999999992</v>
      </c>
      <c r="O475" s="8">
        <v>54.92</v>
      </c>
      <c r="P475" s="8"/>
      <c r="Q475" s="8"/>
      <c r="R475" s="8"/>
      <c r="S475" s="8"/>
      <c r="T475" s="8"/>
      <c r="U475" s="8"/>
      <c r="V475" s="8"/>
      <c r="W475" s="14">
        <f t="shared" si="131"/>
        <v>63.620000000000005</v>
      </c>
      <c r="X475" s="10"/>
      <c r="Y475" s="28"/>
      <c r="Z475" s="13"/>
      <c r="AA475" s="13"/>
      <c r="AB475" s="12"/>
      <c r="AC475" s="12"/>
      <c r="AE475" s="9"/>
      <c r="AH475" s="9"/>
    </row>
    <row r="476" spans="1:34" ht="15" customHeight="1" outlineLevel="2">
      <c r="A476" s="7" t="s">
        <v>558</v>
      </c>
      <c r="B476" s="36" t="s">
        <v>119</v>
      </c>
      <c r="C476" s="7" t="s">
        <v>119</v>
      </c>
      <c r="D476" s="35" t="s">
        <v>212</v>
      </c>
      <c r="E476" s="35" t="s">
        <v>397</v>
      </c>
      <c r="F476" s="7" t="s">
        <v>35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40">
        <v>0</v>
      </c>
      <c r="O476" s="8">
        <v>0</v>
      </c>
      <c r="P476" s="8"/>
      <c r="Q476" s="8"/>
      <c r="R476" s="8"/>
      <c r="S476" s="8"/>
      <c r="T476" s="8"/>
      <c r="U476" s="8"/>
      <c r="V476" s="8"/>
      <c r="W476" s="14">
        <f t="shared" si="131"/>
        <v>0</v>
      </c>
      <c r="X476" s="10"/>
      <c r="Y476" s="28"/>
      <c r="Z476" s="13"/>
      <c r="AA476" s="13"/>
      <c r="AB476" s="12"/>
      <c r="AC476" s="12"/>
      <c r="AE476" s="9"/>
      <c r="AH476" s="9"/>
    </row>
    <row r="477" spans="1:34" ht="15" customHeight="1" outlineLevel="2">
      <c r="A477" s="7" t="s">
        <v>558</v>
      </c>
      <c r="B477" s="36" t="s">
        <v>119</v>
      </c>
      <c r="C477" s="7" t="s">
        <v>119</v>
      </c>
      <c r="D477" s="35" t="s">
        <v>212</v>
      </c>
      <c r="E477" s="7" t="s">
        <v>403</v>
      </c>
      <c r="F477" s="7" t="s">
        <v>365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40">
        <v>0</v>
      </c>
      <c r="O477" s="8">
        <v>0</v>
      </c>
      <c r="P477" s="8"/>
      <c r="Q477" s="8"/>
      <c r="R477" s="8"/>
      <c r="S477" s="8"/>
      <c r="T477" s="8"/>
      <c r="U477" s="8"/>
      <c r="V477" s="8"/>
      <c r="W477" s="14">
        <f t="shared" ref="W477:W479" si="132">SUM(G477:V477)</f>
        <v>0</v>
      </c>
      <c r="X477" s="10"/>
      <c r="Y477" s="28"/>
      <c r="Z477" s="13"/>
      <c r="AA477" s="13"/>
      <c r="AB477" s="12"/>
      <c r="AC477" s="12"/>
      <c r="AE477" s="9"/>
      <c r="AH477" s="9"/>
    </row>
    <row r="478" spans="1:34" ht="15" customHeight="1" outlineLevel="2">
      <c r="A478" s="7" t="s">
        <v>558</v>
      </c>
      <c r="B478" s="36" t="s">
        <v>119</v>
      </c>
      <c r="C478" s="7" t="s">
        <v>119</v>
      </c>
      <c r="D478" s="35" t="s">
        <v>212</v>
      </c>
      <c r="E478" s="35" t="s">
        <v>380</v>
      </c>
      <c r="F478" s="7" t="s">
        <v>17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40">
        <v>0</v>
      </c>
      <c r="O478" s="8">
        <v>167.25</v>
      </c>
      <c r="P478" s="8"/>
      <c r="Q478" s="8"/>
      <c r="R478" s="8"/>
      <c r="S478" s="8"/>
      <c r="T478" s="8"/>
      <c r="U478" s="8"/>
      <c r="V478" s="8"/>
      <c r="W478" s="14">
        <f t="shared" si="132"/>
        <v>167.25</v>
      </c>
      <c r="X478" s="10"/>
      <c r="Y478" s="28"/>
      <c r="Z478" s="13"/>
      <c r="AA478" s="13"/>
      <c r="AB478" s="12"/>
      <c r="AC478" s="12"/>
      <c r="AE478" s="9"/>
      <c r="AH478" s="9"/>
    </row>
    <row r="479" spans="1:34" ht="15" customHeight="1" outlineLevel="2">
      <c r="A479" s="7" t="s">
        <v>558</v>
      </c>
      <c r="B479" s="36" t="s">
        <v>119</v>
      </c>
      <c r="C479" s="7" t="s">
        <v>119</v>
      </c>
      <c r="D479" s="35" t="s">
        <v>212</v>
      </c>
      <c r="E479" s="35" t="s">
        <v>381</v>
      </c>
      <c r="F479" s="7" t="s">
        <v>311</v>
      </c>
      <c r="G479" s="8">
        <v>0</v>
      </c>
      <c r="H479" s="8">
        <v>0</v>
      </c>
      <c r="I479" s="8">
        <v>0</v>
      </c>
      <c r="J479" s="8">
        <v>0</v>
      </c>
      <c r="K479" s="8">
        <v>737.4</v>
      </c>
      <c r="L479" s="8">
        <v>0</v>
      </c>
      <c r="M479" s="8">
        <v>0</v>
      </c>
      <c r="N479" s="40">
        <v>0</v>
      </c>
      <c r="O479" s="8">
        <v>737.4</v>
      </c>
      <c r="P479" s="8"/>
      <c r="Q479" s="8"/>
      <c r="R479" s="8"/>
      <c r="S479" s="8"/>
      <c r="T479" s="8"/>
      <c r="U479" s="8"/>
      <c r="V479" s="8"/>
      <c r="W479" s="14">
        <f t="shared" si="132"/>
        <v>1474.8</v>
      </c>
      <c r="X479" s="10"/>
      <c r="Y479" s="28"/>
      <c r="Z479" s="13"/>
      <c r="AA479" s="13"/>
      <c r="AB479" s="12"/>
      <c r="AC479" s="12"/>
      <c r="AE479" s="9"/>
      <c r="AH479" s="9"/>
    </row>
    <row r="480" spans="1:34" ht="15" customHeight="1" outlineLevel="1">
      <c r="A480" s="42" t="s">
        <v>611</v>
      </c>
      <c r="B480" s="36"/>
      <c r="C480" s="7"/>
      <c r="D480" s="35"/>
      <c r="E480" s="35"/>
      <c r="F480" s="7"/>
      <c r="G480" s="8">
        <f t="shared" ref="G480:O480" si="133">SUBTOTAL(9,G470:G479)</f>
        <v>0</v>
      </c>
      <c r="H480" s="8">
        <f t="shared" si="133"/>
        <v>0</v>
      </c>
      <c r="I480" s="8">
        <f t="shared" si="133"/>
        <v>0</v>
      </c>
      <c r="J480" s="8">
        <f t="shared" si="133"/>
        <v>80395.95</v>
      </c>
      <c r="K480" s="8">
        <f t="shared" si="133"/>
        <v>17222.370000000014</v>
      </c>
      <c r="L480" s="8">
        <f t="shared" si="133"/>
        <v>0.5</v>
      </c>
      <c r="M480" s="8">
        <f t="shared" si="133"/>
        <v>52570.919999999984</v>
      </c>
      <c r="N480" s="40">
        <f t="shared" si="133"/>
        <v>10084.689999999988</v>
      </c>
      <c r="O480" s="8">
        <f t="shared" si="133"/>
        <v>6105.8000000000184</v>
      </c>
      <c r="P480" s="8"/>
      <c r="Q480" s="8"/>
      <c r="R480" s="8"/>
      <c r="S480" s="8"/>
      <c r="T480" s="8"/>
      <c r="U480" s="8"/>
      <c r="V480" s="8"/>
      <c r="W480" s="14">
        <f>SUBTOTAL(9,W470:W479)</f>
        <v>166380.22999999995</v>
      </c>
      <c r="X480" s="10"/>
      <c r="Y480" s="28"/>
      <c r="Z480" s="13"/>
      <c r="AA480" s="13"/>
      <c r="AB480" s="12"/>
      <c r="AC480" s="12"/>
      <c r="AE480" s="9"/>
      <c r="AH480" s="9"/>
    </row>
    <row r="481" spans="1:34" ht="15" customHeight="1" outlineLevel="2">
      <c r="A481" s="7" t="s">
        <v>131</v>
      </c>
      <c r="B481" s="36" t="s">
        <v>132</v>
      </c>
      <c r="C481" s="7" t="s">
        <v>132</v>
      </c>
      <c r="D481" s="7" t="s">
        <v>13</v>
      </c>
      <c r="E481" s="7" t="s">
        <v>366</v>
      </c>
      <c r="F481" s="7" t="s">
        <v>307</v>
      </c>
      <c r="G481" s="8">
        <v>0</v>
      </c>
      <c r="H481" s="8">
        <v>0</v>
      </c>
      <c r="I481" s="8">
        <v>0</v>
      </c>
      <c r="J481" s="8">
        <v>119729.51</v>
      </c>
      <c r="K481" s="8">
        <v>30874.87000000001</v>
      </c>
      <c r="L481" s="8">
        <v>0</v>
      </c>
      <c r="M481" s="8">
        <v>87948.389999999956</v>
      </c>
      <c r="N481" s="40">
        <v>20269.790000000037</v>
      </c>
      <c r="O481" s="8">
        <v>5462.0599999999977</v>
      </c>
      <c r="P481" s="8"/>
      <c r="Q481" s="8"/>
      <c r="R481" s="8"/>
      <c r="S481" s="8"/>
      <c r="T481" s="8"/>
      <c r="U481" s="8"/>
      <c r="V481" s="8"/>
      <c r="W481" s="14">
        <f t="shared" ref="W481:W499" si="134">SUM(G481:V481)</f>
        <v>264284.62</v>
      </c>
      <c r="X481" s="10"/>
      <c r="Y481" s="28" t="e">
        <f t="shared" ref="Y481:Y494" si="135">IF(AE$2="Y",IF(RIGHT(A481,4)="CITY",AH481,0),AH481)</f>
        <v>#REF!</v>
      </c>
      <c r="Z481" s="13"/>
      <c r="AA481" s="13" t="e">
        <f t="shared" si="129"/>
        <v>#REF!</v>
      </c>
      <c r="AB481" s="12">
        <v>1</v>
      </c>
      <c r="AC481" s="12">
        <v>1</v>
      </c>
      <c r="AE481" s="9" t="e">
        <f t="shared" si="128"/>
        <v>#REF!</v>
      </c>
      <c r="AG481" s="1" t="str">
        <f t="shared" ref="AG481:AG494" si="136">B481&amp;C481&amp;D481&amp;E481</f>
        <v>35035010004001</v>
      </c>
      <c r="AH481" s="9" t="e">
        <f>IF(AND(#REF!=2017,AE$4=1),-IFERROR(VLOOKUP(AG481,#REF!,9,0),0),IF(AND(#REF!=2017,AE$4=2),-IFERROR(VLOOKUP(AG481,#REF!,9,0),0),IFERROR(VLOOKUP(AG481,#REF!,12,0),0)))</f>
        <v>#REF!</v>
      </c>
    </row>
    <row r="482" spans="1:34" ht="15" customHeight="1" outlineLevel="2">
      <c r="A482" s="7" t="s">
        <v>131</v>
      </c>
      <c r="B482" s="36" t="s">
        <v>132</v>
      </c>
      <c r="C482" s="7" t="s">
        <v>132</v>
      </c>
      <c r="D482" s="7" t="s">
        <v>13</v>
      </c>
      <c r="E482" s="7" t="s">
        <v>387</v>
      </c>
      <c r="F482" s="7" t="s">
        <v>359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40">
        <v>0</v>
      </c>
      <c r="O482" s="8">
        <v>0</v>
      </c>
      <c r="P482" s="8"/>
      <c r="Q482" s="8"/>
      <c r="R482" s="8"/>
      <c r="S482" s="8"/>
      <c r="T482" s="8"/>
      <c r="U482" s="8"/>
      <c r="V482" s="8"/>
      <c r="W482" s="14">
        <f t="shared" si="134"/>
        <v>0</v>
      </c>
      <c r="X482" s="10"/>
      <c r="Y482" s="28" t="e">
        <f t="shared" si="135"/>
        <v>#REF!</v>
      </c>
      <c r="Z482" s="13"/>
      <c r="AA482" s="13" t="e">
        <f t="shared" si="129"/>
        <v>#REF!</v>
      </c>
      <c r="AB482" s="12">
        <v>1</v>
      </c>
      <c r="AC482" s="12">
        <v>1</v>
      </c>
      <c r="AE482" s="9" t="e">
        <f t="shared" si="128"/>
        <v>#REF!</v>
      </c>
      <c r="AG482" s="1" t="str">
        <f t="shared" si="136"/>
        <v>35035010004004</v>
      </c>
      <c r="AH482" s="9" t="e">
        <f>IF(AND(#REF!=2017,AE$4=1),-IFERROR(VLOOKUP(AG482,#REF!,9,0),0),IF(AND(#REF!=2017,AE$4=2),-IFERROR(VLOOKUP(AG482,#REF!,9,0),0),IFERROR(VLOOKUP(AG482,#REF!,12,0),0)))</f>
        <v>#REF!</v>
      </c>
    </row>
    <row r="483" spans="1:34" ht="15" customHeight="1" outlineLevel="2">
      <c r="A483" s="7" t="s">
        <v>131</v>
      </c>
      <c r="B483" s="36" t="s">
        <v>132</v>
      </c>
      <c r="C483" s="7" t="s">
        <v>132</v>
      </c>
      <c r="D483" s="7" t="s">
        <v>13</v>
      </c>
      <c r="E483" s="7" t="s">
        <v>368</v>
      </c>
      <c r="F483" s="7" t="s">
        <v>308</v>
      </c>
      <c r="G483" s="8">
        <v>0</v>
      </c>
      <c r="H483" s="8">
        <v>0</v>
      </c>
      <c r="I483" s="8">
        <v>0</v>
      </c>
      <c r="J483" s="8">
        <v>15315.74</v>
      </c>
      <c r="K483" s="8">
        <v>94.880000000001019</v>
      </c>
      <c r="L483" s="8">
        <v>0</v>
      </c>
      <c r="M483" s="8">
        <v>358.56999999999789</v>
      </c>
      <c r="N483" s="40">
        <v>-27.760000000000218</v>
      </c>
      <c r="O483" s="8">
        <v>24.440000000002328</v>
      </c>
      <c r="P483" s="8"/>
      <c r="Q483" s="8"/>
      <c r="R483" s="8"/>
      <c r="S483" s="8"/>
      <c r="T483" s="8"/>
      <c r="U483" s="8"/>
      <c r="V483" s="8"/>
      <c r="W483" s="14">
        <f t="shared" si="134"/>
        <v>15765.87</v>
      </c>
      <c r="X483" s="10"/>
      <c r="Y483" s="28" t="e">
        <f t="shared" si="135"/>
        <v>#REF!</v>
      </c>
      <c r="Z483" s="13"/>
      <c r="AA483" s="13" t="e">
        <f t="shared" si="129"/>
        <v>#REF!</v>
      </c>
      <c r="AB483" s="12">
        <v>1</v>
      </c>
      <c r="AC483" s="12">
        <v>1</v>
      </c>
      <c r="AE483" s="9" t="e">
        <f t="shared" si="128"/>
        <v>#REF!</v>
      </c>
      <c r="AG483" s="1" t="str">
        <f t="shared" si="136"/>
        <v>35035010004006</v>
      </c>
      <c r="AH483" s="9" t="e">
        <f>IF(AND(#REF!=2017,AE$4=1),-IFERROR(VLOOKUP(AG483,#REF!,9,0),0),IF(AND(#REF!=2017,AE$4=2),-IFERROR(VLOOKUP(AG483,#REF!,9,0),0),IFERROR(VLOOKUP(AG483,#REF!,12,0),0)))</f>
        <v>#REF!</v>
      </c>
    </row>
    <row r="484" spans="1:34" ht="15" customHeight="1" outlineLevel="2">
      <c r="A484" s="7" t="s">
        <v>131</v>
      </c>
      <c r="B484" s="36" t="s">
        <v>132</v>
      </c>
      <c r="C484" s="7" t="s">
        <v>132</v>
      </c>
      <c r="D484" s="7" t="s">
        <v>13</v>
      </c>
      <c r="E484" s="7" t="s">
        <v>370</v>
      </c>
      <c r="F484" s="7" t="s">
        <v>309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40">
        <v>0</v>
      </c>
      <c r="O484" s="8">
        <v>4755.7</v>
      </c>
      <c r="P484" s="8"/>
      <c r="Q484" s="8"/>
      <c r="R484" s="8"/>
      <c r="S484" s="8"/>
      <c r="T484" s="8"/>
      <c r="U484" s="8"/>
      <c r="V484" s="8"/>
      <c r="W484" s="14">
        <f t="shared" si="134"/>
        <v>4755.7</v>
      </c>
      <c r="X484" s="10"/>
      <c r="Y484" s="28" t="e">
        <f t="shared" si="135"/>
        <v>#REF!</v>
      </c>
      <c r="Z484" s="13"/>
      <c r="AA484" s="13" t="e">
        <f t="shared" si="129"/>
        <v>#REF!</v>
      </c>
      <c r="AB484" s="12"/>
      <c r="AC484" s="12"/>
      <c r="AE484" s="9" t="e">
        <f t="shared" si="128"/>
        <v>#REF!</v>
      </c>
      <c r="AG484" s="1" t="str">
        <f t="shared" si="136"/>
        <v>35035010004008</v>
      </c>
      <c r="AH484" s="9" t="e">
        <f>IF(AND(#REF!=2017,AE$4=1),-IFERROR(VLOOKUP(AG484,#REF!,9,0),0),IF(AND(#REF!=2017,AE$4=2),-IFERROR(VLOOKUP(AG484,#REF!,9,0),0),IFERROR(VLOOKUP(AG484,#REF!,12,0),0)))</f>
        <v>#REF!</v>
      </c>
    </row>
    <row r="485" spans="1:34" ht="15" customHeight="1" outlineLevel="2">
      <c r="A485" s="7" t="s">
        <v>131</v>
      </c>
      <c r="B485" s="36" t="s">
        <v>132</v>
      </c>
      <c r="C485" s="7" t="s">
        <v>132</v>
      </c>
      <c r="D485" s="7" t="s">
        <v>13</v>
      </c>
      <c r="E485" s="7" t="s">
        <v>372</v>
      </c>
      <c r="F485" s="7" t="s">
        <v>310</v>
      </c>
      <c r="G485" s="8">
        <v>0</v>
      </c>
      <c r="H485" s="8">
        <v>0</v>
      </c>
      <c r="I485" s="8">
        <v>0</v>
      </c>
      <c r="J485" s="8">
        <v>0</v>
      </c>
      <c r="K485" s="8">
        <v>134.03</v>
      </c>
      <c r="L485" s="8">
        <v>0</v>
      </c>
      <c r="M485" s="8">
        <v>0</v>
      </c>
      <c r="N485" s="40">
        <v>94.289999999999992</v>
      </c>
      <c r="O485" s="8">
        <v>209.32</v>
      </c>
      <c r="P485" s="8"/>
      <c r="Q485" s="8"/>
      <c r="R485" s="8"/>
      <c r="S485" s="8"/>
      <c r="T485" s="8"/>
      <c r="U485" s="8"/>
      <c r="V485" s="8"/>
      <c r="W485" s="14">
        <f t="shared" si="134"/>
        <v>437.64</v>
      </c>
      <c r="X485" s="10"/>
      <c r="Y485" s="28" t="e">
        <f t="shared" si="135"/>
        <v>#REF!</v>
      </c>
      <c r="Z485" s="13"/>
      <c r="AA485" s="13" t="e">
        <f t="shared" si="129"/>
        <v>#REF!</v>
      </c>
      <c r="AB485" s="12"/>
      <c r="AC485" s="12"/>
      <c r="AE485" s="9" t="e">
        <f t="shared" si="128"/>
        <v>#REF!</v>
      </c>
      <c r="AG485" s="1" t="str">
        <f t="shared" si="136"/>
        <v>35035010004009</v>
      </c>
      <c r="AH485" s="9" t="e">
        <f>IF(AND(#REF!=2017,AE$4=1),-IFERROR(VLOOKUP(AG485,#REF!,9,0),0),IF(AND(#REF!=2017,AE$4=2),-IFERROR(VLOOKUP(AG485,#REF!,9,0),0),IFERROR(VLOOKUP(AG485,#REF!,12,0),0)))</f>
        <v>#REF!</v>
      </c>
    </row>
    <row r="486" spans="1:34" ht="15" customHeight="1" outlineLevel="2">
      <c r="A486" s="7" t="s">
        <v>131</v>
      </c>
      <c r="B486" s="36" t="s">
        <v>132</v>
      </c>
      <c r="C486" s="7" t="s">
        <v>132</v>
      </c>
      <c r="D486" s="7" t="s">
        <v>13</v>
      </c>
      <c r="E486" s="7" t="s">
        <v>504</v>
      </c>
      <c r="F486" s="7" t="s">
        <v>305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40">
        <v>0</v>
      </c>
      <c r="O486" s="8">
        <v>0</v>
      </c>
      <c r="P486" s="8"/>
      <c r="Q486" s="8"/>
      <c r="R486" s="8"/>
      <c r="S486" s="8"/>
      <c r="T486" s="8"/>
      <c r="U486" s="8"/>
      <c r="V486" s="8"/>
      <c r="W486" s="14">
        <f t="shared" si="134"/>
        <v>0</v>
      </c>
      <c r="X486" s="10"/>
      <c r="Y486" s="28" t="e">
        <f t="shared" si="135"/>
        <v>#REF!</v>
      </c>
      <c r="Z486" s="13"/>
      <c r="AA486" s="13" t="e">
        <f t="shared" si="129"/>
        <v>#REF!</v>
      </c>
      <c r="AB486" s="12"/>
      <c r="AC486" s="12"/>
      <c r="AE486" s="9" t="e">
        <f t="shared" si="128"/>
        <v>#REF!</v>
      </c>
      <c r="AG486" s="1" t="str">
        <f t="shared" si="136"/>
        <v>35035010004014</v>
      </c>
      <c r="AH486" s="9" t="e">
        <f>IF(AND(#REF!=2017,AE$4=1),-IFERROR(VLOOKUP(AG486,#REF!,9,0),0),IF(AND(#REF!=2017,AE$4=2),-IFERROR(VLOOKUP(AG486,#REF!,9,0),0),IFERROR(VLOOKUP(AG486,#REF!,12,0),0)))</f>
        <v>#REF!</v>
      </c>
    </row>
    <row r="487" spans="1:34" ht="15" customHeight="1" outlineLevel="2">
      <c r="A487" s="7" t="s">
        <v>131</v>
      </c>
      <c r="B487" s="36" t="s">
        <v>132</v>
      </c>
      <c r="C487" s="7" t="s">
        <v>132</v>
      </c>
      <c r="D487" s="7" t="s">
        <v>13</v>
      </c>
      <c r="E487" s="7" t="s">
        <v>374</v>
      </c>
      <c r="F487" s="7" t="s">
        <v>361</v>
      </c>
      <c r="G487" s="8">
        <v>0</v>
      </c>
      <c r="H487" s="8">
        <v>0</v>
      </c>
      <c r="I487" s="8">
        <v>0</v>
      </c>
      <c r="J487" s="8">
        <v>0</v>
      </c>
      <c r="K487" s="8">
        <v>1438.26</v>
      </c>
      <c r="L487" s="8">
        <v>0</v>
      </c>
      <c r="M487" s="8">
        <v>0</v>
      </c>
      <c r="N487" s="40">
        <v>1396.9199999999998</v>
      </c>
      <c r="O487" s="8">
        <v>1251.5900000000006</v>
      </c>
      <c r="P487" s="8"/>
      <c r="Q487" s="8"/>
      <c r="R487" s="8"/>
      <c r="S487" s="8"/>
      <c r="T487" s="8"/>
      <c r="U487" s="8"/>
      <c r="V487" s="8"/>
      <c r="W487" s="14">
        <f t="shared" si="134"/>
        <v>4086.7700000000004</v>
      </c>
      <c r="X487" s="10"/>
      <c r="Y487" s="28" t="e">
        <f t="shared" si="135"/>
        <v>#REF!</v>
      </c>
      <c r="Z487" s="13"/>
      <c r="AA487" s="13" t="e">
        <f t="shared" si="129"/>
        <v>#REF!</v>
      </c>
      <c r="AB487" s="12">
        <v>1</v>
      </c>
      <c r="AC487" s="12">
        <v>1</v>
      </c>
      <c r="AE487" s="9" t="e">
        <f t="shared" si="128"/>
        <v>#REF!</v>
      </c>
      <c r="AG487" s="1" t="str">
        <f t="shared" si="136"/>
        <v>35035010004030</v>
      </c>
      <c r="AH487" s="9" t="e">
        <f>IF(AND(#REF!=2017,AE$4=1),-IFERROR(VLOOKUP(AG487,#REF!,9,0),0),IF(AND(#REF!=2017,AE$4=2),-IFERROR(VLOOKUP(AG487,#REF!,9,0),0),IFERROR(VLOOKUP(AG487,#REF!,12,0),0)))</f>
        <v>#REF!</v>
      </c>
    </row>
    <row r="488" spans="1:34" ht="15" customHeight="1" outlineLevel="2">
      <c r="A488" s="7" t="s">
        <v>131</v>
      </c>
      <c r="B488" s="36" t="s">
        <v>132</v>
      </c>
      <c r="C488" s="7" t="s">
        <v>132</v>
      </c>
      <c r="D488" s="7" t="s">
        <v>13</v>
      </c>
      <c r="E488" s="7" t="s">
        <v>389</v>
      </c>
      <c r="F488" s="7" t="s">
        <v>360</v>
      </c>
      <c r="G488" s="8">
        <v>0</v>
      </c>
      <c r="H488" s="8">
        <v>0</v>
      </c>
      <c r="I488" s="8">
        <v>0</v>
      </c>
      <c r="J488" s="8">
        <v>0</v>
      </c>
      <c r="K488" s="8">
        <v>20.149999999999999</v>
      </c>
      <c r="L488" s="8">
        <v>0</v>
      </c>
      <c r="M488" s="8">
        <v>0</v>
      </c>
      <c r="N488" s="40">
        <v>6.98</v>
      </c>
      <c r="O488" s="8">
        <v>411.96</v>
      </c>
      <c r="P488" s="8"/>
      <c r="Q488" s="8"/>
      <c r="R488" s="8"/>
      <c r="S488" s="8"/>
      <c r="T488" s="8"/>
      <c r="U488" s="8"/>
      <c r="V488" s="8"/>
      <c r="W488" s="14">
        <f t="shared" si="134"/>
        <v>439.09</v>
      </c>
      <c r="X488" s="10"/>
      <c r="Y488" s="28" t="e">
        <f t="shared" si="135"/>
        <v>#REF!</v>
      </c>
      <c r="Z488" s="13"/>
      <c r="AA488" s="13" t="e">
        <f t="shared" si="129"/>
        <v>#REF!</v>
      </c>
      <c r="AB488" s="12">
        <v>1</v>
      </c>
      <c r="AC488" s="12">
        <v>1</v>
      </c>
      <c r="AE488" s="9" t="e">
        <f t="shared" si="128"/>
        <v>#REF!</v>
      </c>
      <c r="AG488" s="1" t="str">
        <f t="shared" si="136"/>
        <v>35035010004033</v>
      </c>
      <c r="AH488" s="9" t="e">
        <f>IF(AND(#REF!=2017,AE$4=1),-IFERROR(VLOOKUP(AG488,#REF!,9,0),0),IF(AND(#REF!=2017,AE$4=2),-IFERROR(VLOOKUP(AG488,#REF!,9,0),0),IFERROR(VLOOKUP(AG488,#REF!,12,0),0)))</f>
        <v>#REF!</v>
      </c>
    </row>
    <row r="489" spans="1:34" ht="15" customHeight="1" outlineLevel="2">
      <c r="A489" s="7" t="s">
        <v>131</v>
      </c>
      <c r="B489" s="36" t="s">
        <v>132</v>
      </c>
      <c r="C489" s="7" t="s">
        <v>132</v>
      </c>
      <c r="D489" s="7" t="s">
        <v>13</v>
      </c>
      <c r="E489" s="7" t="s">
        <v>393</v>
      </c>
      <c r="F489" s="7" t="s">
        <v>25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40">
        <v>0</v>
      </c>
      <c r="O489" s="8">
        <v>0</v>
      </c>
      <c r="P489" s="8"/>
      <c r="Q489" s="8"/>
      <c r="R489" s="8"/>
      <c r="S489" s="8"/>
      <c r="T489" s="8"/>
      <c r="U489" s="8"/>
      <c r="V489" s="8"/>
      <c r="W489" s="14">
        <f t="shared" si="134"/>
        <v>0</v>
      </c>
      <c r="X489" s="10"/>
      <c r="Y489" s="28" t="e">
        <f t="shared" si="135"/>
        <v>#REF!</v>
      </c>
      <c r="Z489" s="13"/>
      <c r="AA489" s="13" t="e">
        <f t="shared" si="129"/>
        <v>#REF!</v>
      </c>
      <c r="AB489" s="12"/>
      <c r="AC489" s="12"/>
      <c r="AE489" s="9" t="e">
        <f t="shared" si="128"/>
        <v>#REF!</v>
      </c>
      <c r="AG489" s="1" t="str">
        <f t="shared" si="136"/>
        <v>35035010004052</v>
      </c>
      <c r="AH489" s="9" t="e">
        <f>IF(AND(#REF!=2017,AE$4=1),-IFERROR(VLOOKUP(AG489,#REF!,9,0),0),IF(AND(#REF!=2017,AE$4=2),-IFERROR(VLOOKUP(AG489,#REF!,9,0),0),IFERROR(VLOOKUP(AG489,#REF!,12,0),0)))</f>
        <v>#REF!</v>
      </c>
    </row>
    <row r="490" spans="1:34" ht="15" customHeight="1" outlineLevel="2">
      <c r="A490" s="7" t="s">
        <v>131</v>
      </c>
      <c r="B490" s="36" t="s">
        <v>132</v>
      </c>
      <c r="C490" s="20" t="s">
        <v>132</v>
      </c>
      <c r="D490" s="7" t="s">
        <v>13</v>
      </c>
      <c r="E490" s="7" t="s">
        <v>397</v>
      </c>
      <c r="F490" s="7" t="s">
        <v>35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40">
        <v>0</v>
      </c>
      <c r="O490" s="8">
        <v>0</v>
      </c>
      <c r="P490" s="8"/>
      <c r="Q490" s="8"/>
      <c r="R490" s="8"/>
      <c r="S490" s="8"/>
      <c r="T490" s="8"/>
      <c r="U490" s="8"/>
      <c r="V490" s="8"/>
      <c r="W490" s="14">
        <f t="shared" si="134"/>
        <v>0</v>
      </c>
      <c r="X490" s="10"/>
      <c r="Y490" s="28" t="e">
        <f t="shared" si="135"/>
        <v>#REF!</v>
      </c>
      <c r="Z490" s="13"/>
      <c r="AA490" s="13" t="e">
        <f t="shared" si="129"/>
        <v>#REF!</v>
      </c>
      <c r="AB490" s="12">
        <v>1</v>
      </c>
      <c r="AC490" s="12">
        <v>1</v>
      </c>
      <c r="AE490" s="9" t="e">
        <f t="shared" si="128"/>
        <v>#REF!</v>
      </c>
      <c r="AG490" s="1" t="str">
        <f t="shared" si="136"/>
        <v>35035010004056</v>
      </c>
      <c r="AH490" s="9" t="e">
        <f>IF(AND(#REF!=2017,AE$4=1),-IFERROR(VLOOKUP(AG490,#REF!,9,0),0),IF(AND(#REF!=2017,AE$4=2),-IFERROR(VLOOKUP(AG490,#REF!,9,0),0),IFERROR(VLOOKUP(AG490,#REF!,12,0),0)))</f>
        <v>#REF!</v>
      </c>
    </row>
    <row r="491" spans="1:34" ht="15" customHeight="1" outlineLevel="2">
      <c r="A491" s="7" t="s">
        <v>131</v>
      </c>
      <c r="B491" s="36" t="s">
        <v>132</v>
      </c>
      <c r="C491" s="7">
        <v>350</v>
      </c>
      <c r="D491" s="7" t="s">
        <v>13</v>
      </c>
      <c r="E491" s="7" t="s">
        <v>376</v>
      </c>
      <c r="F491" s="7" t="s">
        <v>247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40">
        <v>0</v>
      </c>
      <c r="O491" s="8">
        <v>0</v>
      </c>
      <c r="P491" s="8"/>
      <c r="Q491" s="8"/>
      <c r="R491" s="8"/>
      <c r="S491" s="8"/>
      <c r="T491" s="8"/>
      <c r="U491" s="8"/>
      <c r="V491" s="8"/>
      <c r="W491" s="14">
        <f t="shared" si="134"/>
        <v>0</v>
      </c>
      <c r="X491" s="10"/>
      <c r="Y491" s="28" t="e">
        <f t="shared" si="135"/>
        <v>#REF!</v>
      </c>
      <c r="Z491" s="13"/>
      <c r="AA491" s="13" t="e">
        <f t="shared" si="129"/>
        <v>#REF!</v>
      </c>
      <c r="AB491" s="12">
        <v>1</v>
      </c>
      <c r="AC491" s="12">
        <v>1</v>
      </c>
      <c r="AE491" s="9" t="e">
        <f t="shared" si="128"/>
        <v>#REF!</v>
      </c>
      <c r="AG491" s="1" t="str">
        <f t="shared" si="136"/>
        <v>35035010004060</v>
      </c>
      <c r="AH491" s="9" t="e">
        <f>IF(AND(#REF!=2017,AE$4=1),-IFERROR(VLOOKUP(AG491,#REF!,9,0),0),IF(AND(#REF!=2017,AE$4=2),-IFERROR(VLOOKUP(AG491,#REF!,9,0),0),IFERROR(VLOOKUP(AG491,#REF!,12,0),0)))</f>
        <v>#REF!</v>
      </c>
    </row>
    <row r="492" spans="1:34" ht="15" customHeight="1" outlineLevel="2">
      <c r="A492" s="7" t="s">
        <v>131</v>
      </c>
      <c r="B492" s="36" t="s">
        <v>132</v>
      </c>
      <c r="C492" s="7">
        <v>350</v>
      </c>
      <c r="D492" s="7" t="s">
        <v>13</v>
      </c>
      <c r="E492" s="7" t="s">
        <v>378</v>
      </c>
      <c r="F492" s="7" t="s">
        <v>312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40">
        <v>0</v>
      </c>
      <c r="O492" s="8">
        <v>0</v>
      </c>
      <c r="P492" s="8"/>
      <c r="Q492" s="8"/>
      <c r="R492" s="8"/>
      <c r="S492" s="8"/>
      <c r="T492" s="8"/>
      <c r="U492" s="8"/>
      <c r="V492" s="8"/>
      <c r="W492" s="14">
        <f t="shared" si="134"/>
        <v>0</v>
      </c>
      <c r="X492" s="10"/>
      <c r="Y492" s="28" t="e">
        <f t="shared" si="135"/>
        <v>#REF!</v>
      </c>
      <c r="Z492" s="13"/>
      <c r="AA492" s="13" t="e">
        <f t="shared" si="129"/>
        <v>#REF!</v>
      </c>
      <c r="AB492" s="12">
        <v>1</v>
      </c>
      <c r="AC492" s="12">
        <v>1</v>
      </c>
      <c r="AE492" s="9" t="e">
        <f t="shared" si="128"/>
        <v>#REF!</v>
      </c>
      <c r="AG492" s="1" t="str">
        <f t="shared" si="136"/>
        <v>35035010004069</v>
      </c>
      <c r="AH492" s="9" t="e">
        <f>IF(AND(#REF!=2017,AE$4=1),-IFERROR(VLOOKUP(AG492,#REF!,9,0),0),IF(AND(#REF!=2017,AE$4=2),-IFERROR(VLOOKUP(AG492,#REF!,9,0),0),IFERROR(VLOOKUP(AG492,#REF!,12,0),0)))</f>
        <v>#REF!</v>
      </c>
    </row>
    <row r="493" spans="1:34" ht="15" customHeight="1" outlineLevel="2">
      <c r="A493" s="7" t="s">
        <v>131</v>
      </c>
      <c r="B493" s="36" t="s">
        <v>132</v>
      </c>
      <c r="C493" s="7">
        <v>350</v>
      </c>
      <c r="D493" s="7" t="s">
        <v>13</v>
      </c>
      <c r="E493" s="7" t="s">
        <v>494</v>
      </c>
      <c r="F493" s="7" t="s">
        <v>363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40">
        <v>0</v>
      </c>
      <c r="O493" s="8">
        <v>0</v>
      </c>
      <c r="P493" s="8"/>
      <c r="Q493" s="8"/>
      <c r="R493" s="8"/>
      <c r="S493" s="8"/>
      <c r="T493" s="8"/>
      <c r="U493" s="8"/>
      <c r="V493" s="8"/>
      <c r="W493" s="14">
        <f t="shared" si="134"/>
        <v>0</v>
      </c>
      <c r="X493" s="10"/>
      <c r="Y493" s="28" t="e">
        <f t="shared" si="135"/>
        <v>#REF!</v>
      </c>
      <c r="Z493" s="13"/>
      <c r="AA493" s="13" t="e">
        <f t="shared" si="129"/>
        <v>#REF!</v>
      </c>
      <c r="AB493" s="12"/>
      <c r="AC493" s="12"/>
      <c r="AE493" s="9" t="e">
        <f t="shared" si="128"/>
        <v>#REF!</v>
      </c>
      <c r="AG493" s="1" t="str">
        <f t="shared" si="136"/>
        <v>35035010004075</v>
      </c>
      <c r="AH493" s="9" t="e">
        <f>IF(AND(#REF!=2017,AE$4=1),-IFERROR(VLOOKUP(AG493,#REF!,9,0),0),IF(AND(#REF!=2017,AE$4=2),-IFERROR(VLOOKUP(AG493,#REF!,9,0),0),IFERROR(VLOOKUP(AG493,#REF!,12,0),0)))</f>
        <v>#REF!</v>
      </c>
    </row>
    <row r="494" spans="1:34" ht="15" customHeight="1" outlineLevel="2">
      <c r="A494" s="7" t="s">
        <v>131</v>
      </c>
      <c r="B494" s="36" t="s">
        <v>132</v>
      </c>
      <c r="C494" s="7">
        <v>350</v>
      </c>
      <c r="D494" s="7" t="s">
        <v>13</v>
      </c>
      <c r="E494" s="7" t="s">
        <v>489</v>
      </c>
      <c r="F494" s="7" t="s">
        <v>364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40">
        <v>0</v>
      </c>
      <c r="O494" s="8">
        <v>0</v>
      </c>
      <c r="P494" s="8"/>
      <c r="Q494" s="8"/>
      <c r="R494" s="8"/>
      <c r="S494" s="8"/>
      <c r="T494" s="8"/>
      <c r="U494" s="8"/>
      <c r="V494" s="8"/>
      <c r="W494" s="14">
        <f t="shared" si="134"/>
        <v>0</v>
      </c>
      <c r="X494" s="10"/>
      <c r="Y494" s="28" t="e">
        <f t="shared" si="135"/>
        <v>#REF!</v>
      </c>
      <c r="Z494" s="13"/>
      <c r="AA494" s="13" t="e">
        <f t="shared" ref="AA494:AA529" si="137">Y494+Z494</f>
        <v>#REF!</v>
      </c>
      <c r="AB494" s="12"/>
      <c r="AC494" s="12"/>
      <c r="AE494" s="9" t="e">
        <f t="shared" si="128"/>
        <v>#REF!</v>
      </c>
      <c r="AG494" s="1" t="str">
        <f t="shared" si="136"/>
        <v>35035010004076</v>
      </c>
      <c r="AH494" s="9" t="e">
        <f>IF(AND(#REF!=2017,AE$4=1),-IFERROR(VLOOKUP(AG494,#REF!,9,0),0),IF(AND(#REF!=2017,AE$4=2),-IFERROR(VLOOKUP(AG494,#REF!,9,0),0),IFERROR(VLOOKUP(AG494,#REF!,12,0),0)))</f>
        <v>#REF!</v>
      </c>
    </row>
    <row r="495" spans="1:34" ht="15" customHeight="1" outlineLevel="2">
      <c r="A495" s="7" t="s">
        <v>131</v>
      </c>
      <c r="B495" s="36" t="s">
        <v>132</v>
      </c>
      <c r="C495" s="7">
        <v>350</v>
      </c>
      <c r="D495" s="7" t="s">
        <v>13</v>
      </c>
      <c r="E495" s="35" t="s">
        <v>485</v>
      </c>
      <c r="F495" s="7" t="s">
        <v>534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40">
        <v>0</v>
      </c>
      <c r="O495" s="8">
        <v>0</v>
      </c>
      <c r="P495" s="8"/>
      <c r="Q495" s="8"/>
      <c r="R495" s="8"/>
      <c r="S495" s="8"/>
      <c r="T495" s="8"/>
      <c r="U495" s="8"/>
      <c r="V495" s="8"/>
      <c r="W495" s="14">
        <f t="shared" si="134"/>
        <v>0</v>
      </c>
      <c r="X495" s="10"/>
      <c r="Y495" s="28"/>
      <c r="Z495" s="13"/>
      <c r="AA495" s="13"/>
      <c r="AB495" s="12"/>
      <c r="AC495" s="12"/>
      <c r="AE495" s="9"/>
      <c r="AH495" s="9"/>
    </row>
    <row r="496" spans="1:34" ht="15" customHeight="1" outlineLevel="2">
      <c r="A496" s="7" t="s">
        <v>131</v>
      </c>
      <c r="B496" s="36" t="s">
        <v>132</v>
      </c>
      <c r="C496" s="7" t="s">
        <v>132</v>
      </c>
      <c r="D496" s="7" t="s">
        <v>13</v>
      </c>
      <c r="E496" s="7" t="s">
        <v>380</v>
      </c>
      <c r="F496" s="7" t="s">
        <v>17</v>
      </c>
      <c r="G496" s="8">
        <v>0</v>
      </c>
      <c r="H496" s="8">
        <v>0</v>
      </c>
      <c r="I496" s="8">
        <v>0</v>
      </c>
      <c r="J496" s="8">
        <v>4.9400000000000004</v>
      </c>
      <c r="K496" s="8">
        <v>0</v>
      </c>
      <c r="L496" s="8">
        <v>0</v>
      </c>
      <c r="M496" s="8">
        <v>95.710000000000008</v>
      </c>
      <c r="N496" s="40">
        <v>0</v>
      </c>
      <c r="O496" s="8">
        <v>362.89</v>
      </c>
      <c r="P496" s="8"/>
      <c r="Q496" s="8"/>
      <c r="R496" s="8"/>
      <c r="S496" s="8"/>
      <c r="T496" s="8"/>
      <c r="U496" s="8"/>
      <c r="V496" s="8"/>
      <c r="W496" s="14">
        <f t="shared" si="134"/>
        <v>463.53999999999996</v>
      </c>
      <c r="X496" s="10"/>
      <c r="Y496" s="28" t="e">
        <f>IF(AE$2="Y",IF(RIGHT(A496,4)="CITY",AH496,0),AH496)</f>
        <v>#REF!</v>
      </c>
      <c r="Z496" s="13"/>
      <c r="AA496" s="13" t="e">
        <f t="shared" si="137"/>
        <v>#REF!</v>
      </c>
      <c r="AB496" s="12">
        <v>1</v>
      </c>
      <c r="AC496" s="12">
        <v>1</v>
      </c>
      <c r="AE496" s="9" t="e">
        <f t="shared" si="128"/>
        <v>#REF!</v>
      </c>
      <c r="AG496" s="1" t="str">
        <f>B496&amp;C496&amp;D496&amp;E496</f>
        <v>35035010004801</v>
      </c>
      <c r="AH496" s="9" t="e">
        <f>IF(AND(#REF!=2017,AE$4=1),-IFERROR(VLOOKUP(AG496,#REF!,9,0),0),IF(AND(#REF!=2017,AE$4=2),-IFERROR(VLOOKUP(AG496,#REF!,9,0),0),IFERROR(VLOOKUP(AG496,#REF!,12,0),0)))</f>
        <v>#REF!</v>
      </c>
    </row>
    <row r="497" spans="1:34" ht="15" customHeight="1" outlineLevel="2">
      <c r="A497" s="7" t="s">
        <v>131</v>
      </c>
      <c r="B497" s="36" t="s">
        <v>132</v>
      </c>
      <c r="C497" s="7" t="s">
        <v>132</v>
      </c>
      <c r="D497" s="7" t="s">
        <v>13</v>
      </c>
      <c r="E497" s="7" t="s">
        <v>381</v>
      </c>
      <c r="F497" s="7" t="s">
        <v>311</v>
      </c>
      <c r="G497" s="8">
        <v>0</v>
      </c>
      <c r="H497" s="8">
        <v>0</v>
      </c>
      <c r="I497" s="8">
        <v>0</v>
      </c>
      <c r="J497" s="8">
        <v>0</v>
      </c>
      <c r="K497" s="8">
        <v>1236.0999999999999</v>
      </c>
      <c r="L497" s="8">
        <v>0</v>
      </c>
      <c r="M497" s="8">
        <v>0</v>
      </c>
      <c r="N497" s="40">
        <v>0</v>
      </c>
      <c r="O497" s="8">
        <v>1236.0999999999999</v>
      </c>
      <c r="P497" s="8"/>
      <c r="Q497" s="8"/>
      <c r="R497" s="8"/>
      <c r="S497" s="8"/>
      <c r="T497" s="8"/>
      <c r="U497" s="8"/>
      <c r="V497" s="8"/>
      <c r="W497" s="14">
        <f t="shared" si="134"/>
        <v>2472.1999999999998</v>
      </c>
      <c r="X497" s="10"/>
      <c r="Y497" s="28" t="e">
        <f>IF(AE$2="Y",IF(RIGHT(A497,4)="CITY",AH497,0),AH497)</f>
        <v>#REF!</v>
      </c>
      <c r="Z497" s="13"/>
      <c r="AA497" s="13" t="e">
        <f t="shared" si="137"/>
        <v>#REF!</v>
      </c>
      <c r="AB497" s="12">
        <v>1</v>
      </c>
      <c r="AC497" s="12">
        <v>1</v>
      </c>
      <c r="AE497" s="9" t="e">
        <f t="shared" si="128"/>
        <v>#REF!</v>
      </c>
      <c r="AG497" s="1" t="str">
        <f>B497&amp;C497&amp;D497&amp;E497</f>
        <v>35035010005050</v>
      </c>
      <c r="AH497" s="9" t="e">
        <f>IF(AND(#REF!=2017,AE$4=1),-IFERROR(VLOOKUP(AG497,#REF!,9,0),0),IF(AND(#REF!=2017,AE$4=2),-IFERROR(VLOOKUP(AG497,#REF!,9,0),0),IFERROR(VLOOKUP(AG497,#REF!,12,0),0)))</f>
        <v>#REF!</v>
      </c>
    </row>
    <row r="498" spans="1:34" ht="15" customHeight="1" outlineLevel="2">
      <c r="A498" s="7" t="s">
        <v>131</v>
      </c>
      <c r="B498" s="36" t="s">
        <v>132</v>
      </c>
      <c r="C498" s="7" t="s">
        <v>132</v>
      </c>
      <c r="D498" s="7" t="s">
        <v>13</v>
      </c>
      <c r="E498" s="7" t="s">
        <v>468</v>
      </c>
      <c r="F498" s="7" t="s">
        <v>348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40">
        <v>0</v>
      </c>
      <c r="O498" s="8">
        <v>0</v>
      </c>
      <c r="P498" s="8"/>
      <c r="Q498" s="8"/>
      <c r="R498" s="8"/>
      <c r="S498" s="8"/>
      <c r="T498" s="8"/>
      <c r="U498" s="8"/>
      <c r="V498" s="8"/>
      <c r="W498" s="14">
        <f t="shared" si="134"/>
        <v>0</v>
      </c>
      <c r="X498" s="10"/>
      <c r="Y498" s="28" t="e">
        <f>IF(AE$2="Y",IF(RIGHT(A498,4)="CITY",AH498,0),AH498)</f>
        <v>#REF!</v>
      </c>
      <c r="Z498" s="13"/>
      <c r="AA498" s="13" t="e">
        <f t="shared" si="137"/>
        <v>#REF!</v>
      </c>
      <c r="AB498" s="12"/>
      <c r="AC498" s="12"/>
      <c r="AE498" s="9" t="e">
        <f t="shared" si="128"/>
        <v>#REF!</v>
      </c>
      <c r="AG498" s="1" t="str">
        <f>B498&amp;C498&amp;D498&amp;E498</f>
        <v>35035010005401</v>
      </c>
      <c r="AH498" s="9" t="e">
        <f>IF(AND(#REF!=2017,AE$4=1),-IFERROR(VLOOKUP(AG498,#REF!,9,0),0),IF(AND(#REF!=2017,AE$4=2),-IFERROR(VLOOKUP(AG498,#REF!,9,0),0),IFERROR(VLOOKUP(AG498,#REF!,12,0),0)))</f>
        <v>#REF!</v>
      </c>
    </row>
    <row r="499" spans="1:34" ht="15" customHeight="1" outlineLevel="2">
      <c r="A499" s="7" t="s">
        <v>131</v>
      </c>
      <c r="B499" s="36" t="s">
        <v>132</v>
      </c>
      <c r="C499" s="7" t="s">
        <v>132</v>
      </c>
      <c r="D499" s="7" t="s">
        <v>13</v>
      </c>
      <c r="E499" s="7" t="s">
        <v>507</v>
      </c>
      <c r="F499" s="7" t="s">
        <v>362</v>
      </c>
      <c r="G499" s="8">
        <v>0</v>
      </c>
      <c r="H499" s="8">
        <v>0</v>
      </c>
      <c r="I499" s="8">
        <v>0</v>
      </c>
      <c r="J499" s="8">
        <v>-3686</v>
      </c>
      <c r="K499" s="8">
        <v>0</v>
      </c>
      <c r="L499" s="8">
        <v>0</v>
      </c>
      <c r="M499" s="8">
        <v>-3686</v>
      </c>
      <c r="N499" s="40">
        <v>0</v>
      </c>
      <c r="O499" s="8">
        <v>0</v>
      </c>
      <c r="P499" s="8"/>
      <c r="Q499" s="8"/>
      <c r="R499" s="8"/>
      <c r="S499" s="8"/>
      <c r="T499" s="8"/>
      <c r="U499" s="8"/>
      <c r="V499" s="8"/>
      <c r="W499" s="14">
        <f t="shared" si="134"/>
        <v>-7372</v>
      </c>
      <c r="X499" s="10"/>
      <c r="Y499" s="28" t="e">
        <f>IF(AE$2="Y",IF(RIGHT(A499,4)="CITY",AH499,0),AH499)</f>
        <v>#REF!</v>
      </c>
      <c r="Z499" s="13"/>
      <c r="AA499" s="13" t="e">
        <f t="shared" si="137"/>
        <v>#REF!</v>
      </c>
      <c r="AB499" s="12">
        <v>1</v>
      </c>
      <c r="AC499" s="12">
        <v>1</v>
      </c>
      <c r="AE499" s="9" t="e">
        <f t="shared" si="128"/>
        <v>#REF!</v>
      </c>
      <c r="AG499" s="1" t="str">
        <f>B499&amp;C499&amp;D499&amp;E499</f>
        <v>35035010007003</v>
      </c>
      <c r="AH499" s="9" t="e">
        <f>IF(AND(#REF!=2017,AE$4=1),-IFERROR(VLOOKUP(AG499,#REF!,9,0),0),IF(AND(#REF!=2017,AE$4=2),-IFERROR(VLOOKUP(AG499,#REF!,9,0),0),IFERROR(VLOOKUP(AG499,#REF!,12,0),0)))</f>
        <v>#REF!</v>
      </c>
    </row>
    <row r="500" spans="1:34" ht="15" customHeight="1" outlineLevel="1">
      <c r="A500" s="42" t="s">
        <v>612</v>
      </c>
      <c r="B500" s="36"/>
      <c r="C500" s="7"/>
      <c r="D500" s="7"/>
      <c r="E500" s="7"/>
      <c r="F500" s="7"/>
      <c r="G500" s="8">
        <f t="shared" ref="G500:O500" si="138">SUBTOTAL(9,G481:G499)</f>
        <v>0</v>
      </c>
      <c r="H500" s="8">
        <f t="shared" si="138"/>
        <v>0</v>
      </c>
      <c r="I500" s="8">
        <f t="shared" si="138"/>
        <v>0</v>
      </c>
      <c r="J500" s="8">
        <f t="shared" si="138"/>
        <v>131364.19</v>
      </c>
      <c r="K500" s="8">
        <f t="shared" si="138"/>
        <v>33798.290000000008</v>
      </c>
      <c r="L500" s="8">
        <f t="shared" si="138"/>
        <v>0</v>
      </c>
      <c r="M500" s="8">
        <f t="shared" si="138"/>
        <v>84716.669999999955</v>
      </c>
      <c r="N500" s="40">
        <f t="shared" si="138"/>
        <v>21740.220000000034</v>
      </c>
      <c r="O500" s="8">
        <f t="shared" si="138"/>
        <v>13714.06</v>
      </c>
      <c r="P500" s="8"/>
      <c r="Q500" s="8"/>
      <c r="R500" s="8"/>
      <c r="S500" s="8"/>
      <c r="T500" s="8"/>
      <c r="U500" s="8"/>
      <c r="V500" s="8"/>
      <c r="W500" s="14">
        <f>SUBTOTAL(9,W481:W499)</f>
        <v>285333.43000000005</v>
      </c>
      <c r="X500" s="10"/>
      <c r="Y500" s="28"/>
      <c r="Z500" s="13"/>
      <c r="AA500" s="13"/>
      <c r="AB500" s="12"/>
      <c r="AC500" s="12"/>
      <c r="AE500" s="9"/>
      <c r="AH500" s="9"/>
    </row>
    <row r="501" spans="1:34" ht="15" customHeight="1" outlineLevel="2">
      <c r="A501" s="7" t="s">
        <v>133</v>
      </c>
      <c r="B501" s="36" t="s">
        <v>134</v>
      </c>
      <c r="C501" s="7" t="s">
        <v>134</v>
      </c>
      <c r="D501" s="7" t="s">
        <v>13</v>
      </c>
      <c r="E501" s="35" t="s">
        <v>366</v>
      </c>
      <c r="F501" s="7" t="s">
        <v>307</v>
      </c>
      <c r="G501" s="8">
        <v>0</v>
      </c>
      <c r="H501" s="8">
        <v>0</v>
      </c>
      <c r="I501" s="8">
        <v>0</v>
      </c>
      <c r="J501" s="8">
        <v>106475.33</v>
      </c>
      <c r="K501" s="8">
        <v>32442.36</v>
      </c>
      <c r="L501" s="8">
        <v>0.75</v>
      </c>
      <c r="M501" s="8">
        <v>78211.649999999994</v>
      </c>
      <c r="N501" s="40">
        <v>22879.649999999994</v>
      </c>
      <c r="O501" s="8">
        <v>2931.5499999999884</v>
      </c>
      <c r="P501" s="8"/>
      <c r="Q501" s="8"/>
      <c r="R501" s="8"/>
      <c r="S501" s="8"/>
      <c r="T501" s="8"/>
      <c r="U501" s="8"/>
      <c r="V501" s="8"/>
      <c r="W501" s="14">
        <f t="shared" ref="W501:W532" si="139">SUM(G501:V501)</f>
        <v>242941.28999999998</v>
      </c>
      <c r="X501" s="10"/>
      <c r="Y501" s="28" t="e">
        <f t="shared" ref="Y501:Y509" si="140">IF(AE$2="Y",IF(RIGHT(A501,4)="CITY",AH501,0),AH501)</f>
        <v>#REF!</v>
      </c>
      <c r="Z501" s="13"/>
      <c r="AA501" s="13" t="e">
        <f t="shared" si="137"/>
        <v>#REF!</v>
      </c>
      <c r="AB501" s="12">
        <v>1</v>
      </c>
      <c r="AC501" s="12">
        <v>1</v>
      </c>
      <c r="AE501" s="9" t="e">
        <f t="shared" si="128"/>
        <v>#REF!</v>
      </c>
      <c r="AG501" s="1" t="str">
        <f t="shared" ref="AG501:AG509" si="141">B501&amp;C501&amp;D501&amp;E501</f>
        <v>35135110004001</v>
      </c>
      <c r="AH501" s="9" t="e">
        <f>IF(AND(#REF!=2017,AE$4=1),-IFERROR(VLOOKUP(AG501,#REF!,9,0),0),IF(AND(#REF!=2017,AE$4=2),-IFERROR(VLOOKUP(AG501,#REF!,9,0),0),IFERROR(VLOOKUP(AG501,#REF!,12,0),0)))</f>
        <v>#REF!</v>
      </c>
    </row>
    <row r="502" spans="1:34" ht="15" customHeight="1" outlineLevel="2">
      <c r="A502" s="7" t="s">
        <v>133</v>
      </c>
      <c r="B502" s="36" t="s">
        <v>134</v>
      </c>
      <c r="C502" s="7" t="s">
        <v>134</v>
      </c>
      <c r="D502" s="7" t="s">
        <v>13</v>
      </c>
      <c r="E502" s="35" t="s">
        <v>387</v>
      </c>
      <c r="F502" s="7" t="s">
        <v>359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40">
        <v>0</v>
      </c>
      <c r="O502" s="8">
        <v>0</v>
      </c>
      <c r="P502" s="8"/>
      <c r="Q502" s="8"/>
      <c r="R502" s="8"/>
      <c r="S502" s="8"/>
      <c r="T502" s="8"/>
      <c r="U502" s="8"/>
      <c r="V502" s="8"/>
      <c r="W502" s="14">
        <f t="shared" si="139"/>
        <v>0</v>
      </c>
      <c r="X502" s="10"/>
      <c r="Y502" s="28" t="e">
        <f t="shared" si="140"/>
        <v>#REF!</v>
      </c>
      <c r="Z502" s="13"/>
      <c r="AA502" s="13" t="e">
        <f t="shared" si="137"/>
        <v>#REF!</v>
      </c>
      <c r="AB502" s="12">
        <v>1</v>
      </c>
      <c r="AC502" s="12">
        <v>1</v>
      </c>
      <c r="AE502" s="9" t="e">
        <f t="shared" si="128"/>
        <v>#REF!</v>
      </c>
      <c r="AG502" s="1" t="str">
        <f t="shared" si="141"/>
        <v>35135110004004</v>
      </c>
      <c r="AH502" s="9" t="e">
        <f>IF(AND(#REF!=2017,AE$4=1),-IFERROR(VLOOKUP(AG502,#REF!,9,0),0),IF(AND(#REF!=2017,AE$4=2),-IFERROR(VLOOKUP(AG502,#REF!,9,0),0),IFERROR(VLOOKUP(AG502,#REF!,12,0),0)))</f>
        <v>#REF!</v>
      </c>
    </row>
    <row r="503" spans="1:34" ht="15" customHeight="1" outlineLevel="2">
      <c r="A503" s="7" t="s">
        <v>133</v>
      </c>
      <c r="B503" s="36" t="s">
        <v>134</v>
      </c>
      <c r="C503" s="7" t="s">
        <v>134</v>
      </c>
      <c r="D503" s="7" t="s">
        <v>13</v>
      </c>
      <c r="E503" s="35" t="s">
        <v>368</v>
      </c>
      <c r="F503" s="7" t="s">
        <v>308</v>
      </c>
      <c r="G503" s="8">
        <v>0</v>
      </c>
      <c r="H503" s="8">
        <v>0</v>
      </c>
      <c r="I503" s="8">
        <v>0</v>
      </c>
      <c r="J503" s="8">
        <v>13620.27</v>
      </c>
      <c r="K503" s="8">
        <v>84.3799999999992</v>
      </c>
      <c r="L503" s="8">
        <v>0</v>
      </c>
      <c r="M503" s="8">
        <v>318.88000000000102</v>
      </c>
      <c r="N503" s="40">
        <v>-24.690000000002328</v>
      </c>
      <c r="O503" s="8">
        <v>21.729999999999563</v>
      </c>
      <c r="P503" s="8"/>
      <c r="Q503" s="8"/>
      <c r="R503" s="8"/>
      <c r="S503" s="8"/>
      <c r="T503" s="8"/>
      <c r="U503" s="8"/>
      <c r="V503" s="8"/>
      <c r="W503" s="14">
        <f t="shared" si="139"/>
        <v>14020.569999999998</v>
      </c>
      <c r="X503" s="10"/>
      <c r="Y503" s="28" t="e">
        <f t="shared" si="140"/>
        <v>#REF!</v>
      </c>
      <c r="Z503" s="13"/>
      <c r="AA503" s="13" t="e">
        <f t="shared" si="137"/>
        <v>#REF!</v>
      </c>
      <c r="AB503" s="12">
        <v>1</v>
      </c>
      <c r="AC503" s="12">
        <v>1</v>
      </c>
      <c r="AE503" s="9" t="e">
        <f t="shared" si="128"/>
        <v>#REF!</v>
      </c>
      <c r="AG503" s="1" t="str">
        <f t="shared" si="141"/>
        <v>35135110004006</v>
      </c>
      <c r="AH503" s="9" t="e">
        <f>IF(AND(#REF!=2017,AE$4=1),-IFERROR(VLOOKUP(AG503,#REF!,9,0),0),IF(AND(#REF!=2017,AE$4=2),-IFERROR(VLOOKUP(AG503,#REF!,9,0),0),IFERROR(VLOOKUP(AG503,#REF!,12,0),0)))</f>
        <v>#REF!</v>
      </c>
    </row>
    <row r="504" spans="1:34" ht="15" customHeight="1" outlineLevel="2">
      <c r="A504" s="7" t="s">
        <v>133</v>
      </c>
      <c r="B504" s="36" t="s">
        <v>134</v>
      </c>
      <c r="C504" s="7" t="s">
        <v>134</v>
      </c>
      <c r="D504" s="7" t="s">
        <v>13</v>
      </c>
      <c r="E504" s="35" t="s">
        <v>370</v>
      </c>
      <c r="F504" s="7" t="s">
        <v>309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40">
        <v>0</v>
      </c>
      <c r="O504" s="8">
        <v>4758.92</v>
      </c>
      <c r="P504" s="8"/>
      <c r="Q504" s="8"/>
      <c r="R504" s="8"/>
      <c r="S504" s="8"/>
      <c r="T504" s="8"/>
      <c r="U504" s="8"/>
      <c r="V504" s="8"/>
      <c r="W504" s="14">
        <f t="shared" si="139"/>
        <v>4758.92</v>
      </c>
      <c r="X504" s="10"/>
      <c r="Y504" s="28" t="e">
        <f t="shared" si="140"/>
        <v>#REF!</v>
      </c>
      <c r="Z504" s="13"/>
      <c r="AA504" s="13" t="e">
        <f t="shared" si="137"/>
        <v>#REF!</v>
      </c>
      <c r="AB504" s="12"/>
      <c r="AC504" s="12"/>
      <c r="AE504" s="9" t="e">
        <f t="shared" si="128"/>
        <v>#REF!</v>
      </c>
      <c r="AG504" s="1" t="str">
        <f t="shared" si="141"/>
        <v>35135110004008</v>
      </c>
      <c r="AH504" s="9" t="e">
        <f>IF(AND(#REF!=2017,AE$4=1),-IFERROR(VLOOKUP(AG504,#REF!,9,0),0),IF(AND(#REF!=2017,AE$4=2),-IFERROR(VLOOKUP(AG504,#REF!,9,0),0),IFERROR(VLOOKUP(AG504,#REF!,12,0),0)))</f>
        <v>#REF!</v>
      </c>
    </row>
    <row r="505" spans="1:34" ht="15" customHeight="1" outlineLevel="2">
      <c r="A505" s="7" t="s">
        <v>133</v>
      </c>
      <c r="B505" s="36" t="s">
        <v>134</v>
      </c>
      <c r="C505" s="7" t="s">
        <v>134</v>
      </c>
      <c r="D505" s="7" t="s">
        <v>13</v>
      </c>
      <c r="E505" s="35" t="s">
        <v>372</v>
      </c>
      <c r="F505" s="7" t="s">
        <v>310</v>
      </c>
      <c r="G505" s="8">
        <v>0</v>
      </c>
      <c r="H505" s="8">
        <v>0</v>
      </c>
      <c r="I505" s="8">
        <v>0</v>
      </c>
      <c r="J505" s="8">
        <v>0</v>
      </c>
      <c r="K505" s="8">
        <v>131.66999999999999</v>
      </c>
      <c r="L505" s="8">
        <v>0</v>
      </c>
      <c r="M505" s="8">
        <v>0</v>
      </c>
      <c r="N505" s="40">
        <v>92.630000000000024</v>
      </c>
      <c r="O505" s="8">
        <v>205.61999999999995</v>
      </c>
      <c r="P505" s="8"/>
      <c r="Q505" s="8"/>
      <c r="R505" s="8"/>
      <c r="S505" s="8"/>
      <c r="T505" s="8"/>
      <c r="U505" s="8"/>
      <c r="V505" s="8"/>
      <c r="W505" s="14">
        <f t="shared" si="139"/>
        <v>429.91999999999996</v>
      </c>
      <c r="X505" s="10"/>
      <c r="Y505" s="28" t="e">
        <f t="shared" si="140"/>
        <v>#REF!</v>
      </c>
      <c r="Z505" s="13"/>
      <c r="AA505" s="13" t="e">
        <f t="shared" si="137"/>
        <v>#REF!</v>
      </c>
      <c r="AB505" s="12"/>
      <c r="AC505" s="12"/>
      <c r="AE505" s="9" t="e">
        <f t="shared" si="128"/>
        <v>#REF!</v>
      </c>
      <c r="AG505" s="1" t="str">
        <f t="shared" si="141"/>
        <v>35135110004009</v>
      </c>
      <c r="AH505" s="9" t="e">
        <f>IF(AND(#REF!=2017,AE$4=1),-IFERROR(VLOOKUP(AG505,#REF!,9,0),0),IF(AND(#REF!=2017,AE$4=2),-IFERROR(VLOOKUP(AG505,#REF!,9,0),0),IFERROR(VLOOKUP(AG505,#REF!,12,0),0)))</f>
        <v>#REF!</v>
      </c>
    </row>
    <row r="506" spans="1:34" ht="15" customHeight="1" outlineLevel="2">
      <c r="A506" s="7" t="s">
        <v>133</v>
      </c>
      <c r="B506" s="36" t="s">
        <v>134</v>
      </c>
      <c r="C506" s="7" t="s">
        <v>134</v>
      </c>
      <c r="D506" s="7" t="s">
        <v>13</v>
      </c>
      <c r="E506" s="35" t="s">
        <v>385</v>
      </c>
      <c r="F506" s="7" t="s">
        <v>314</v>
      </c>
      <c r="G506" s="8">
        <v>0</v>
      </c>
      <c r="H506" s="8">
        <v>0</v>
      </c>
      <c r="I506" s="8">
        <v>0</v>
      </c>
      <c r="J506" s="8">
        <v>465819</v>
      </c>
      <c r="K506" s="8">
        <v>0</v>
      </c>
      <c r="L506" s="8">
        <v>0</v>
      </c>
      <c r="M506" s="8">
        <v>465819</v>
      </c>
      <c r="N506" s="40">
        <v>0</v>
      </c>
      <c r="O506" s="8">
        <v>0</v>
      </c>
      <c r="P506" s="8"/>
      <c r="Q506" s="8"/>
      <c r="R506" s="8"/>
      <c r="S506" s="8"/>
      <c r="T506" s="8"/>
      <c r="U506" s="8"/>
      <c r="V506" s="8"/>
      <c r="W506" s="14">
        <f t="shared" si="139"/>
        <v>931638</v>
      </c>
      <c r="X506" s="10"/>
      <c r="Y506" s="28" t="e">
        <f t="shared" si="140"/>
        <v>#REF!</v>
      </c>
      <c r="Z506" s="13"/>
      <c r="AA506" s="13" t="e">
        <f t="shared" si="137"/>
        <v>#REF!</v>
      </c>
      <c r="AB506" s="12">
        <v>1</v>
      </c>
      <c r="AC506" s="12">
        <v>1</v>
      </c>
      <c r="AE506" s="9" t="e">
        <f t="shared" si="128"/>
        <v>#REF!</v>
      </c>
      <c r="AG506" s="1" t="str">
        <f t="shared" si="141"/>
        <v>35135110004011</v>
      </c>
      <c r="AH506" s="9" t="e">
        <f>IF(AND(#REF!=2017,AE$4=1),-IFERROR(VLOOKUP(AG506,#REF!,9,0),0),IF(AND(#REF!=2017,AE$4=2),-IFERROR(VLOOKUP(AG506,#REF!,9,0),0),IFERROR(VLOOKUP(AG506,#REF!,12,0),0)))</f>
        <v>#REF!</v>
      </c>
    </row>
    <row r="507" spans="1:34" ht="15" customHeight="1" outlineLevel="2">
      <c r="A507" s="7" t="s">
        <v>133</v>
      </c>
      <c r="B507" s="36" t="s">
        <v>134</v>
      </c>
      <c r="C507" s="7" t="s">
        <v>134</v>
      </c>
      <c r="D507" s="7" t="s">
        <v>13</v>
      </c>
      <c r="E507" s="35" t="s">
        <v>504</v>
      </c>
      <c r="F507" s="7" t="s">
        <v>305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40">
        <v>0</v>
      </c>
      <c r="O507" s="8">
        <v>0</v>
      </c>
      <c r="P507" s="8"/>
      <c r="Q507" s="8"/>
      <c r="R507" s="8"/>
      <c r="S507" s="8"/>
      <c r="T507" s="8"/>
      <c r="U507" s="8"/>
      <c r="V507" s="8"/>
      <c r="W507" s="14">
        <f t="shared" si="139"/>
        <v>0</v>
      </c>
      <c r="X507" s="10"/>
      <c r="Y507" s="28" t="e">
        <f t="shared" si="140"/>
        <v>#REF!</v>
      </c>
      <c r="Z507" s="13"/>
      <c r="AA507" s="13" t="e">
        <f t="shared" si="137"/>
        <v>#REF!</v>
      </c>
      <c r="AB507" s="12">
        <v>1</v>
      </c>
      <c r="AC507" s="12">
        <v>1</v>
      </c>
      <c r="AE507" s="9" t="e">
        <f t="shared" si="128"/>
        <v>#REF!</v>
      </c>
      <c r="AG507" s="1" t="str">
        <f t="shared" si="141"/>
        <v>35135110004014</v>
      </c>
      <c r="AH507" s="9" t="e">
        <f>IF(AND(#REF!=2017,AE$4=1),-IFERROR(VLOOKUP(AG507,#REF!,9,0),0),IF(AND(#REF!=2017,AE$4=2),-IFERROR(VLOOKUP(AG507,#REF!,9,0),0),IFERROR(VLOOKUP(AG507,#REF!,12,0),0)))</f>
        <v>#REF!</v>
      </c>
    </row>
    <row r="508" spans="1:34" ht="15" customHeight="1" outlineLevel="2">
      <c r="A508" s="7" t="s">
        <v>133</v>
      </c>
      <c r="B508" s="36" t="s">
        <v>134</v>
      </c>
      <c r="C508" s="7" t="s">
        <v>134</v>
      </c>
      <c r="D508" s="7" t="s">
        <v>13</v>
      </c>
      <c r="E508" s="35" t="s">
        <v>374</v>
      </c>
      <c r="F508" s="7" t="s">
        <v>361</v>
      </c>
      <c r="G508" s="8">
        <v>0</v>
      </c>
      <c r="H508" s="8">
        <v>0</v>
      </c>
      <c r="I508" s="8">
        <v>0</v>
      </c>
      <c r="J508" s="8">
        <v>0</v>
      </c>
      <c r="K508" s="8">
        <v>1992.27</v>
      </c>
      <c r="L508" s="8">
        <v>0</v>
      </c>
      <c r="M508" s="8">
        <v>0</v>
      </c>
      <c r="N508" s="40">
        <v>1937.0899999999997</v>
      </c>
      <c r="O508" s="8">
        <v>1743.3900000000003</v>
      </c>
      <c r="P508" s="8"/>
      <c r="Q508" s="8"/>
      <c r="R508" s="8"/>
      <c r="S508" s="8"/>
      <c r="T508" s="8"/>
      <c r="U508" s="8"/>
      <c r="V508" s="8"/>
      <c r="W508" s="14">
        <f t="shared" si="139"/>
        <v>5672.75</v>
      </c>
      <c r="X508" s="10"/>
      <c r="Y508" s="28" t="e">
        <f t="shared" si="140"/>
        <v>#REF!</v>
      </c>
      <c r="Z508" s="13"/>
      <c r="AA508" s="13" t="e">
        <f t="shared" si="137"/>
        <v>#REF!</v>
      </c>
      <c r="AB508" s="12">
        <v>1</v>
      </c>
      <c r="AC508" s="12">
        <v>1</v>
      </c>
      <c r="AE508" s="9" t="e">
        <f t="shared" si="128"/>
        <v>#REF!</v>
      </c>
      <c r="AG508" s="1" t="str">
        <f t="shared" si="141"/>
        <v>35135110004030</v>
      </c>
      <c r="AH508" s="9" t="e">
        <f>IF(AND(#REF!=2017,AE$4=1),-IFERROR(VLOOKUP(AG508,#REF!,9,0),0),IF(AND(#REF!=2017,AE$4=2),-IFERROR(VLOOKUP(AG508,#REF!,9,0),0),IFERROR(VLOOKUP(AG508,#REF!,12,0),0)))</f>
        <v>#REF!</v>
      </c>
    </row>
    <row r="509" spans="1:34" ht="15" customHeight="1" outlineLevel="2">
      <c r="A509" s="7" t="s">
        <v>133</v>
      </c>
      <c r="B509" s="36" t="s">
        <v>134</v>
      </c>
      <c r="C509" s="7" t="s">
        <v>134</v>
      </c>
      <c r="D509" s="7" t="s">
        <v>13</v>
      </c>
      <c r="E509" s="35" t="s">
        <v>389</v>
      </c>
      <c r="F509" s="7" t="s">
        <v>360</v>
      </c>
      <c r="G509" s="8">
        <v>0</v>
      </c>
      <c r="H509" s="8">
        <v>0</v>
      </c>
      <c r="I509" s="8">
        <v>0</v>
      </c>
      <c r="J509" s="8">
        <v>0</v>
      </c>
      <c r="K509" s="8">
        <v>27.94</v>
      </c>
      <c r="L509" s="8">
        <v>0</v>
      </c>
      <c r="M509" s="8">
        <v>0</v>
      </c>
      <c r="N509" s="40">
        <v>9.9700000000000024</v>
      </c>
      <c r="O509" s="8">
        <v>587.78</v>
      </c>
      <c r="P509" s="8"/>
      <c r="Q509" s="8"/>
      <c r="R509" s="8"/>
      <c r="S509" s="8"/>
      <c r="T509" s="8"/>
      <c r="U509" s="8"/>
      <c r="V509" s="8"/>
      <c r="W509" s="14">
        <f t="shared" si="139"/>
        <v>625.68999999999994</v>
      </c>
      <c r="X509" s="10"/>
      <c r="Y509" s="28" t="e">
        <f t="shared" si="140"/>
        <v>#REF!</v>
      </c>
      <c r="Z509" s="13"/>
      <c r="AA509" s="13" t="e">
        <f t="shared" si="137"/>
        <v>#REF!</v>
      </c>
      <c r="AB509" s="12"/>
      <c r="AC509" s="12"/>
      <c r="AE509" s="9" t="e">
        <f t="shared" si="128"/>
        <v>#REF!</v>
      </c>
      <c r="AG509" s="1" t="str">
        <f t="shared" si="141"/>
        <v>35135110004033</v>
      </c>
      <c r="AH509" s="9" t="e">
        <f>IF(AND(#REF!=2017,AE$4=1),-IFERROR(VLOOKUP(AG509,#REF!,9,0),0),IF(AND(#REF!=2017,AE$4=2),-IFERROR(VLOOKUP(AG509,#REF!,9,0),0),IFERROR(VLOOKUP(AG509,#REF!,12,0),0)))</f>
        <v>#REF!</v>
      </c>
    </row>
    <row r="510" spans="1:34" ht="15" customHeight="1" outlineLevel="2">
      <c r="A510" s="7" t="s">
        <v>133</v>
      </c>
      <c r="B510" s="36" t="s">
        <v>134</v>
      </c>
      <c r="C510" s="7" t="s">
        <v>134</v>
      </c>
      <c r="D510" s="7" t="s">
        <v>13</v>
      </c>
      <c r="E510" s="35" t="s">
        <v>480</v>
      </c>
      <c r="F510" s="7" t="s">
        <v>355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40">
        <v>0</v>
      </c>
      <c r="O510" s="8">
        <v>0</v>
      </c>
      <c r="P510" s="8"/>
      <c r="Q510" s="8"/>
      <c r="R510" s="8"/>
      <c r="S510" s="8"/>
      <c r="T510" s="8"/>
      <c r="U510" s="8"/>
      <c r="V510" s="8"/>
      <c r="W510" s="14">
        <f t="shared" si="139"/>
        <v>0</v>
      </c>
      <c r="X510" s="10"/>
      <c r="Y510" s="28"/>
      <c r="Z510" s="13"/>
      <c r="AA510" s="13"/>
      <c r="AB510" s="12"/>
      <c r="AC510" s="12"/>
      <c r="AE510" s="9"/>
      <c r="AH510" s="9"/>
    </row>
    <row r="511" spans="1:34" ht="15" customHeight="1" outlineLevel="2">
      <c r="A511" s="7" t="s">
        <v>133</v>
      </c>
      <c r="B511" s="36" t="s">
        <v>134</v>
      </c>
      <c r="C511" s="7" t="s">
        <v>134</v>
      </c>
      <c r="D511" s="7" t="s">
        <v>13</v>
      </c>
      <c r="E511" s="35" t="s">
        <v>383</v>
      </c>
      <c r="F511" s="7" t="s">
        <v>313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40">
        <v>0</v>
      </c>
      <c r="O511" s="8">
        <v>0</v>
      </c>
      <c r="P511" s="8"/>
      <c r="Q511" s="8"/>
      <c r="R511" s="8"/>
      <c r="S511" s="8"/>
      <c r="T511" s="8"/>
      <c r="U511" s="8"/>
      <c r="V511" s="8"/>
      <c r="W511" s="14">
        <f t="shared" si="139"/>
        <v>0</v>
      </c>
      <c r="X511" s="10"/>
      <c r="Y511" s="28" t="e">
        <f>IF(AE$2="Y",IF(RIGHT(A511,4)="CITY",AH511,0),AH511)</f>
        <v>#REF!</v>
      </c>
      <c r="Z511" s="13"/>
      <c r="AA511" s="13" t="e">
        <f t="shared" si="137"/>
        <v>#REF!</v>
      </c>
      <c r="AB511" s="12">
        <v>1</v>
      </c>
      <c r="AC511" s="12">
        <v>1</v>
      </c>
      <c r="AE511" s="9" t="e">
        <f t="shared" si="128"/>
        <v>#REF!</v>
      </c>
      <c r="AG511" s="1" t="str">
        <f t="shared" ref="AG511:AG549" si="142">B511&amp;C511&amp;D511&amp;E511</f>
        <v>35135110004038</v>
      </c>
      <c r="AH511" s="9" t="e">
        <f>IF(AND(#REF!=2017,AE$4=1),-IFERROR(VLOOKUP(AG511,#REF!,9,0),0),IF(AND(#REF!=2017,AE$4=2),-IFERROR(VLOOKUP(AG511,#REF!,9,0),0),IFERROR(VLOOKUP(AG511,#REF!,12,0),0)))</f>
        <v>#REF!</v>
      </c>
    </row>
    <row r="512" spans="1:34" ht="15" customHeight="1" outlineLevel="2">
      <c r="A512" s="7" t="s">
        <v>133</v>
      </c>
      <c r="B512" s="36" t="s">
        <v>134</v>
      </c>
      <c r="C512" s="7" t="s">
        <v>134</v>
      </c>
      <c r="D512" s="7" t="s">
        <v>13</v>
      </c>
      <c r="E512" s="35" t="s">
        <v>421</v>
      </c>
      <c r="F512" s="7" t="s">
        <v>325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40">
        <v>0</v>
      </c>
      <c r="O512" s="8">
        <v>0</v>
      </c>
      <c r="P512" s="8"/>
      <c r="Q512" s="8"/>
      <c r="R512" s="8"/>
      <c r="S512" s="8"/>
      <c r="T512" s="8"/>
      <c r="U512" s="8"/>
      <c r="V512" s="8"/>
      <c r="W512" s="14">
        <f t="shared" si="139"/>
        <v>0</v>
      </c>
      <c r="X512" s="10"/>
      <c r="Y512" s="28"/>
      <c r="Z512" s="13"/>
      <c r="AA512" s="13"/>
      <c r="AB512" s="12"/>
      <c r="AC512" s="12"/>
      <c r="AE512" s="9"/>
      <c r="AG512" s="1" t="str">
        <f t="shared" si="142"/>
        <v>35135110004044</v>
      </c>
      <c r="AH512" s="9"/>
    </row>
    <row r="513" spans="1:34" ht="15" customHeight="1" outlineLevel="2">
      <c r="A513" s="7" t="s">
        <v>133</v>
      </c>
      <c r="B513" s="36" t="s">
        <v>134</v>
      </c>
      <c r="C513" s="7" t="s">
        <v>134</v>
      </c>
      <c r="D513" s="7" t="s">
        <v>13</v>
      </c>
      <c r="E513" s="35" t="s">
        <v>423</v>
      </c>
      <c r="F513" s="7" t="s">
        <v>326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40">
        <v>0</v>
      </c>
      <c r="O513" s="8">
        <v>0</v>
      </c>
      <c r="P513" s="8"/>
      <c r="Q513" s="8"/>
      <c r="R513" s="8"/>
      <c r="S513" s="8"/>
      <c r="T513" s="8"/>
      <c r="U513" s="8"/>
      <c r="V513" s="8"/>
      <c r="W513" s="14">
        <f t="shared" si="139"/>
        <v>0</v>
      </c>
      <c r="X513" s="10"/>
      <c r="Y513" s="28" t="e">
        <f t="shared" ref="Y513:Y549" si="143">IF(AE$2="Y",IF(RIGHT(A513,4)="CITY",AH513,0),AH513)</f>
        <v>#REF!</v>
      </c>
      <c r="Z513" s="13"/>
      <c r="AA513" s="13" t="e">
        <f t="shared" si="137"/>
        <v>#REF!</v>
      </c>
      <c r="AB513" s="12">
        <v>1</v>
      </c>
      <c r="AC513" s="12">
        <v>1</v>
      </c>
      <c r="AE513" s="9" t="e">
        <f t="shared" si="128"/>
        <v>#REF!</v>
      </c>
      <c r="AG513" s="1" t="str">
        <f t="shared" si="142"/>
        <v>35135110004047</v>
      </c>
      <c r="AH513" s="9" t="e">
        <f>IF(AND(#REF!=2017,AE$4=1),-IFERROR(VLOOKUP(AG513,#REF!,9,0),0),IF(AND(#REF!=2017,AE$4=2),-IFERROR(VLOOKUP(AG513,#REF!,9,0),0),IFERROR(VLOOKUP(AG513,#REF!,12,0),0)))</f>
        <v>#REF!</v>
      </c>
    </row>
    <row r="514" spans="1:34" ht="15" customHeight="1" outlineLevel="2">
      <c r="A514" s="7" t="s">
        <v>133</v>
      </c>
      <c r="B514" s="36" t="s">
        <v>134</v>
      </c>
      <c r="C514" s="7" t="s">
        <v>134</v>
      </c>
      <c r="D514" s="7" t="s">
        <v>13</v>
      </c>
      <c r="E514" s="35" t="s">
        <v>425</v>
      </c>
      <c r="F514" s="7" t="s">
        <v>327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40">
        <v>0</v>
      </c>
      <c r="O514" s="8">
        <v>0</v>
      </c>
      <c r="P514" s="8"/>
      <c r="Q514" s="8"/>
      <c r="R514" s="8"/>
      <c r="S514" s="8"/>
      <c r="T514" s="8"/>
      <c r="U514" s="8"/>
      <c r="V514" s="8"/>
      <c r="W514" s="14">
        <f t="shared" si="139"/>
        <v>0</v>
      </c>
      <c r="X514" s="10"/>
      <c r="Y514" s="28" t="e">
        <f t="shared" si="143"/>
        <v>#REF!</v>
      </c>
      <c r="Z514" s="13"/>
      <c r="AA514" s="13" t="e">
        <f t="shared" si="137"/>
        <v>#REF!</v>
      </c>
      <c r="AB514" s="12">
        <v>1</v>
      </c>
      <c r="AC514" s="12">
        <v>1</v>
      </c>
      <c r="AE514" s="9" t="e">
        <f t="shared" si="128"/>
        <v>#REF!</v>
      </c>
      <c r="AG514" s="1" t="str">
        <f t="shared" si="142"/>
        <v>35135110004048</v>
      </c>
      <c r="AH514" s="9" t="e">
        <f>IF(AND(#REF!=2017,AE$4=1),-IFERROR(VLOOKUP(AG514,#REF!,9,0),0),IF(AND(#REF!=2017,AE$4=2),-IFERROR(VLOOKUP(AG514,#REF!,9,0),0),IFERROR(VLOOKUP(AG514,#REF!,12,0),0)))</f>
        <v>#REF!</v>
      </c>
    </row>
    <row r="515" spans="1:34" ht="15" customHeight="1" outlineLevel="2">
      <c r="A515" s="7" t="s">
        <v>133</v>
      </c>
      <c r="B515" s="36" t="s">
        <v>134</v>
      </c>
      <c r="C515" s="7" t="s">
        <v>134</v>
      </c>
      <c r="D515" s="7" t="s">
        <v>13</v>
      </c>
      <c r="E515" s="35" t="s">
        <v>429</v>
      </c>
      <c r="F515" s="7" t="s">
        <v>329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40">
        <v>0</v>
      </c>
      <c r="O515" s="8">
        <v>0</v>
      </c>
      <c r="P515" s="8"/>
      <c r="Q515" s="8"/>
      <c r="R515" s="8"/>
      <c r="S515" s="8"/>
      <c r="T515" s="8"/>
      <c r="U515" s="8"/>
      <c r="V515" s="8"/>
      <c r="W515" s="14">
        <f t="shared" si="139"/>
        <v>0</v>
      </c>
      <c r="X515" s="10"/>
      <c r="Y515" s="28" t="e">
        <f t="shared" si="143"/>
        <v>#REF!</v>
      </c>
      <c r="Z515" s="13"/>
      <c r="AA515" s="13" t="e">
        <f t="shared" si="137"/>
        <v>#REF!</v>
      </c>
      <c r="AB515" s="12">
        <v>1</v>
      </c>
      <c r="AC515" s="12">
        <v>1</v>
      </c>
      <c r="AE515" s="9" t="e">
        <f t="shared" si="128"/>
        <v>#REF!</v>
      </c>
      <c r="AG515" s="1" t="str">
        <f t="shared" si="142"/>
        <v>35135110004051</v>
      </c>
      <c r="AH515" s="9" t="e">
        <f>IF(AND(#REF!=2017,AE$4=1),-IFERROR(VLOOKUP(AG515,#REF!,9,0),0),IF(AND(#REF!=2017,AE$4=2),-IFERROR(VLOOKUP(AG515,#REF!,9,0),0),IFERROR(VLOOKUP(AG515,#REF!,12,0),0)))</f>
        <v>#REF!</v>
      </c>
    </row>
    <row r="516" spans="1:34" ht="15" customHeight="1" outlineLevel="2">
      <c r="A516" s="7" t="s">
        <v>133</v>
      </c>
      <c r="B516" s="36" t="s">
        <v>134</v>
      </c>
      <c r="C516" s="7" t="s">
        <v>134</v>
      </c>
      <c r="D516" s="7" t="s">
        <v>13</v>
      </c>
      <c r="E516" s="35" t="s">
        <v>393</v>
      </c>
      <c r="F516" s="7" t="s">
        <v>25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40">
        <v>0</v>
      </c>
      <c r="O516" s="8">
        <v>0</v>
      </c>
      <c r="P516" s="8"/>
      <c r="Q516" s="8"/>
      <c r="R516" s="8"/>
      <c r="S516" s="8"/>
      <c r="T516" s="8"/>
      <c r="U516" s="8"/>
      <c r="V516" s="8"/>
      <c r="W516" s="14">
        <f t="shared" si="139"/>
        <v>0</v>
      </c>
      <c r="X516" s="10"/>
      <c r="Y516" s="28" t="e">
        <f t="shared" si="143"/>
        <v>#REF!</v>
      </c>
      <c r="Z516" s="13"/>
      <c r="AA516" s="13" t="e">
        <f t="shared" si="137"/>
        <v>#REF!</v>
      </c>
      <c r="AB516" s="12">
        <v>1</v>
      </c>
      <c r="AC516" s="12">
        <v>1</v>
      </c>
      <c r="AE516" s="9" t="e">
        <f t="shared" si="128"/>
        <v>#REF!</v>
      </c>
      <c r="AG516" s="1" t="str">
        <f t="shared" si="142"/>
        <v>35135110004052</v>
      </c>
      <c r="AH516" s="9" t="e">
        <f>IF(AND(#REF!=2017,AE$4=1),-IFERROR(VLOOKUP(AG516,#REF!,9,0),0),IF(AND(#REF!=2017,AE$4=2),-IFERROR(VLOOKUP(AG516,#REF!,9,0),0),IFERROR(VLOOKUP(AG516,#REF!,12,0),0)))</f>
        <v>#REF!</v>
      </c>
    </row>
    <row r="517" spans="1:34" ht="15" customHeight="1" outlineLevel="2">
      <c r="A517" s="7" t="s">
        <v>133</v>
      </c>
      <c r="B517" s="36" t="s">
        <v>134</v>
      </c>
      <c r="C517" s="7" t="s">
        <v>134</v>
      </c>
      <c r="D517" s="7" t="s">
        <v>13</v>
      </c>
      <c r="E517" s="35" t="s">
        <v>431</v>
      </c>
      <c r="F517" s="7" t="s">
        <v>330</v>
      </c>
      <c r="G517" s="8">
        <v>1241.6199999999999</v>
      </c>
      <c r="H517" s="8">
        <v>1869.71</v>
      </c>
      <c r="I517" s="8">
        <v>805.19999999999982</v>
      </c>
      <c r="J517" s="8">
        <v>1331.8100000000004</v>
      </c>
      <c r="K517" s="8">
        <v>0</v>
      </c>
      <c r="L517" s="8">
        <v>1882.9099999999999</v>
      </c>
      <c r="M517" s="8">
        <v>661.64999999999964</v>
      </c>
      <c r="N517" s="40">
        <v>1055.1500000000005</v>
      </c>
      <c r="O517" s="8">
        <v>2392.7500000000009</v>
      </c>
      <c r="P517" s="8"/>
      <c r="Q517" s="8"/>
      <c r="R517" s="8"/>
      <c r="S517" s="8"/>
      <c r="T517" s="8"/>
      <c r="U517" s="8"/>
      <c r="V517" s="8"/>
      <c r="W517" s="14">
        <f t="shared" si="139"/>
        <v>11240.8</v>
      </c>
      <c r="X517" s="10"/>
      <c r="Y517" s="28" t="e">
        <f t="shared" si="143"/>
        <v>#REF!</v>
      </c>
      <c r="Z517" s="13"/>
      <c r="AA517" s="13" t="e">
        <f t="shared" si="137"/>
        <v>#REF!</v>
      </c>
      <c r="AB517" s="12">
        <v>1</v>
      </c>
      <c r="AC517" s="12">
        <v>1</v>
      </c>
      <c r="AE517" s="9" t="e">
        <f t="shared" si="128"/>
        <v>#REF!</v>
      </c>
      <c r="AG517" s="1" t="str">
        <f t="shared" si="142"/>
        <v>35135110004054</v>
      </c>
      <c r="AH517" s="9" t="e">
        <f>IF(AND(#REF!=2017,AE$4=1),-IFERROR(VLOOKUP(AG517,#REF!,9,0),0),IF(AND(#REF!=2017,AE$4=2),-IFERROR(VLOOKUP(AG517,#REF!,9,0),0),IFERROR(VLOOKUP(AG517,#REF!,12,0),0)))</f>
        <v>#REF!</v>
      </c>
    </row>
    <row r="518" spans="1:34" ht="15" customHeight="1" outlineLevel="2">
      <c r="A518" s="7" t="s">
        <v>133</v>
      </c>
      <c r="B518" s="36" t="s">
        <v>134</v>
      </c>
      <c r="C518" s="7" t="s">
        <v>134</v>
      </c>
      <c r="D518" s="7" t="s">
        <v>13</v>
      </c>
      <c r="E518" s="35" t="s">
        <v>397</v>
      </c>
      <c r="F518" s="7" t="s">
        <v>35</v>
      </c>
      <c r="G518" s="8">
        <v>0</v>
      </c>
      <c r="H518" s="8">
        <v>0</v>
      </c>
      <c r="I518" s="8">
        <v>0</v>
      </c>
      <c r="J518" s="8">
        <v>176.43</v>
      </c>
      <c r="K518" s="8">
        <v>0</v>
      </c>
      <c r="L518" s="8">
        <v>0</v>
      </c>
      <c r="M518" s="8">
        <v>0</v>
      </c>
      <c r="N518" s="40">
        <v>0</v>
      </c>
      <c r="O518" s="8">
        <v>0</v>
      </c>
      <c r="P518" s="8"/>
      <c r="Q518" s="8"/>
      <c r="R518" s="8"/>
      <c r="S518" s="8"/>
      <c r="T518" s="8"/>
      <c r="U518" s="8"/>
      <c r="V518" s="8"/>
      <c r="W518" s="14">
        <f t="shared" si="139"/>
        <v>176.43</v>
      </c>
      <c r="X518" s="10"/>
      <c r="Y518" s="28" t="e">
        <f t="shared" si="143"/>
        <v>#REF!</v>
      </c>
      <c r="Z518" s="13"/>
      <c r="AA518" s="13" t="e">
        <f t="shared" si="137"/>
        <v>#REF!</v>
      </c>
      <c r="AB518" s="12">
        <v>1</v>
      </c>
      <c r="AC518" s="12">
        <v>1</v>
      </c>
      <c r="AE518" s="9" t="e">
        <f t="shared" si="128"/>
        <v>#REF!</v>
      </c>
      <c r="AG518" s="1" t="str">
        <f t="shared" si="142"/>
        <v>35135110004056</v>
      </c>
      <c r="AH518" s="9" t="e">
        <f>IF(AND(#REF!=2017,AE$4=1),-IFERROR(VLOOKUP(AG518,#REF!,9,0),0),IF(AND(#REF!=2017,AE$4=2),-IFERROR(VLOOKUP(AG518,#REF!,9,0),0),IFERROR(VLOOKUP(AG518,#REF!,12,0),0)))</f>
        <v>#REF!</v>
      </c>
    </row>
    <row r="519" spans="1:34" ht="15" customHeight="1" outlineLevel="2">
      <c r="A519" s="7" t="s">
        <v>133</v>
      </c>
      <c r="B519" s="36" t="s">
        <v>134</v>
      </c>
      <c r="C519" s="7">
        <v>351</v>
      </c>
      <c r="D519" s="7" t="s">
        <v>13</v>
      </c>
      <c r="E519" s="35" t="s">
        <v>376</v>
      </c>
      <c r="F519" s="7" t="s">
        <v>247</v>
      </c>
      <c r="G519" s="8">
        <v>0</v>
      </c>
      <c r="H519" s="8">
        <v>0</v>
      </c>
      <c r="I519" s="8">
        <v>0</v>
      </c>
      <c r="J519" s="8">
        <v>32464</v>
      </c>
      <c r="K519" s="8">
        <v>0</v>
      </c>
      <c r="L519" s="8">
        <v>0</v>
      </c>
      <c r="M519" s="8">
        <v>0</v>
      </c>
      <c r="N519" s="40">
        <v>40388</v>
      </c>
      <c r="O519" s="8">
        <v>0</v>
      </c>
      <c r="P519" s="8"/>
      <c r="Q519" s="8"/>
      <c r="R519" s="8"/>
      <c r="S519" s="8"/>
      <c r="T519" s="8"/>
      <c r="U519" s="8"/>
      <c r="V519" s="8"/>
      <c r="W519" s="14">
        <f t="shared" si="139"/>
        <v>72852</v>
      </c>
      <c r="X519" s="10"/>
      <c r="Y519" s="28" t="e">
        <f t="shared" si="143"/>
        <v>#REF!</v>
      </c>
      <c r="Z519" s="13"/>
      <c r="AA519" s="13" t="e">
        <f t="shared" si="137"/>
        <v>#REF!</v>
      </c>
      <c r="AB519" s="12">
        <v>1</v>
      </c>
      <c r="AC519" s="12">
        <v>1</v>
      </c>
      <c r="AE519" s="9" t="e">
        <f t="shared" si="128"/>
        <v>#REF!</v>
      </c>
      <c r="AG519" s="1" t="str">
        <f t="shared" si="142"/>
        <v>35135110004060</v>
      </c>
      <c r="AH519" s="9" t="e">
        <f>IF(AND(#REF!=2017,AE$4=1),-IFERROR(VLOOKUP(AG519,#REF!,9,0),0),IF(AND(#REF!=2017,AE$4=2),-IFERROR(VLOOKUP(AG519,#REF!,9,0),0),IFERROR(VLOOKUP(AG519,#REF!,12,0),0)))</f>
        <v>#REF!</v>
      </c>
    </row>
    <row r="520" spans="1:34" ht="15" customHeight="1" outlineLevel="2">
      <c r="A520" s="7" t="s">
        <v>133</v>
      </c>
      <c r="B520" s="36" t="s">
        <v>134</v>
      </c>
      <c r="C520" s="7">
        <v>351</v>
      </c>
      <c r="D520" s="7" t="s">
        <v>13</v>
      </c>
      <c r="E520" s="35" t="s">
        <v>378</v>
      </c>
      <c r="F520" s="7" t="s">
        <v>312</v>
      </c>
      <c r="G520" s="8">
        <v>0</v>
      </c>
      <c r="H520" s="8">
        <v>0</v>
      </c>
      <c r="I520" s="8">
        <v>0</v>
      </c>
      <c r="J520" s="8">
        <v>11699</v>
      </c>
      <c r="K520" s="8">
        <v>0</v>
      </c>
      <c r="L520" s="8">
        <v>0</v>
      </c>
      <c r="M520" s="8">
        <v>0</v>
      </c>
      <c r="N520" s="40">
        <v>11144</v>
      </c>
      <c r="O520" s="8">
        <v>0</v>
      </c>
      <c r="P520" s="8"/>
      <c r="Q520" s="8"/>
      <c r="R520" s="8"/>
      <c r="S520" s="8"/>
      <c r="T520" s="8"/>
      <c r="U520" s="8"/>
      <c r="V520" s="8"/>
      <c r="W520" s="14">
        <f t="shared" si="139"/>
        <v>22843</v>
      </c>
      <c r="X520" s="10"/>
      <c r="Y520" s="28" t="e">
        <f t="shared" si="143"/>
        <v>#REF!</v>
      </c>
      <c r="Z520" s="13"/>
      <c r="AA520" s="13" t="e">
        <f t="shared" si="137"/>
        <v>#REF!</v>
      </c>
      <c r="AB520" s="12">
        <v>1</v>
      </c>
      <c r="AC520" s="12">
        <v>1</v>
      </c>
      <c r="AE520" s="9" t="e">
        <f t="shared" si="128"/>
        <v>#REF!</v>
      </c>
      <c r="AG520" s="1" t="str">
        <f t="shared" si="142"/>
        <v>35135110004069</v>
      </c>
      <c r="AH520" s="9" t="e">
        <f>IF(AND(#REF!=2017,AE$4=1),-IFERROR(VLOOKUP(AG520,#REF!,9,0),0),IF(AND(#REF!=2017,AE$4=2),-IFERROR(VLOOKUP(AG520,#REF!,9,0),0),IFERROR(VLOOKUP(AG520,#REF!,12,0),0)))</f>
        <v>#REF!</v>
      </c>
    </row>
    <row r="521" spans="1:34" ht="15" customHeight="1" outlineLevel="2">
      <c r="A521" s="7" t="s">
        <v>133</v>
      </c>
      <c r="B521" s="36" t="s">
        <v>134</v>
      </c>
      <c r="C521" s="7">
        <v>351</v>
      </c>
      <c r="D521" s="7" t="s">
        <v>13</v>
      </c>
      <c r="E521" s="35" t="s">
        <v>489</v>
      </c>
      <c r="F521" s="7" t="s">
        <v>364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40">
        <v>0</v>
      </c>
      <c r="O521" s="8">
        <v>0</v>
      </c>
      <c r="P521" s="8"/>
      <c r="Q521" s="8"/>
      <c r="R521" s="8"/>
      <c r="S521" s="8"/>
      <c r="T521" s="8"/>
      <c r="U521" s="8"/>
      <c r="V521" s="8"/>
      <c r="W521" s="14">
        <f t="shared" si="139"/>
        <v>0</v>
      </c>
      <c r="X521" s="10"/>
      <c r="Y521" s="28" t="e">
        <f t="shared" si="143"/>
        <v>#REF!</v>
      </c>
      <c r="Z521" s="13"/>
      <c r="AA521" s="13" t="e">
        <f t="shared" si="137"/>
        <v>#REF!</v>
      </c>
      <c r="AB521" s="12"/>
      <c r="AC521" s="12"/>
      <c r="AE521" s="9" t="e">
        <f t="shared" si="128"/>
        <v>#REF!</v>
      </c>
      <c r="AG521" s="1" t="str">
        <f t="shared" si="142"/>
        <v>35135110004076</v>
      </c>
      <c r="AH521" s="9" t="e">
        <f>IF(AND(#REF!=2017,AE$4=1),-IFERROR(VLOOKUP(AG521,#REF!,9,0),0),IF(AND(#REF!=2017,AE$4=2),-IFERROR(VLOOKUP(AG521,#REF!,9,0),0),IFERROR(VLOOKUP(AG521,#REF!,12,0),0)))</f>
        <v>#REF!</v>
      </c>
    </row>
    <row r="522" spans="1:34" ht="15" customHeight="1" outlineLevel="2">
      <c r="A522" s="7" t="s">
        <v>133</v>
      </c>
      <c r="B522" s="36" t="s">
        <v>134</v>
      </c>
      <c r="C522" s="7" t="s">
        <v>134</v>
      </c>
      <c r="D522" s="7" t="s">
        <v>13</v>
      </c>
      <c r="E522" s="35" t="s">
        <v>433</v>
      </c>
      <c r="F522" s="7" t="s">
        <v>331</v>
      </c>
      <c r="G522" s="8">
        <v>24.17</v>
      </c>
      <c r="H522" s="8">
        <v>35.58</v>
      </c>
      <c r="I522" s="8">
        <v>22.450000000000003</v>
      </c>
      <c r="J522" s="8">
        <v>45.709999999999994</v>
      </c>
      <c r="K522" s="8">
        <v>48.22</v>
      </c>
      <c r="L522" s="8">
        <v>52.410000000000025</v>
      </c>
      <c r="M522" s="8">
        <v>22.849999999999966</v>
      </c>
      <c r="N522" s="40">
        <v>32.430000000000064</v>
      </c>
      <c r="O522" s="8">
        <v>36.120000000000005</v>
      </c>
      <c r="P522" s="8"/>
      <c r="Q522" s="8"/>
      <c r="R522" s="8"/>
      <c r="S522" s="8"/>
      <c r="T522" s="8"/>
      <c r="U522" s="8"/>
      <c r="V522" s="8"/>
      <c r="W522" s="14">
        <f t="shared" si="139"/>
        <v>319.94000000000005</v>
      </c>
      <c r="X522" s="10"/>
      <c r="Y522" s="28" t="e">
        <f t="shared" si="143"/>
        <v>#REF!</v>
      </c>
      <c r="Z522" s="13"/>
      <c r="AA522" s="13" t="e">
        <f t="shared" si="137"/>
        <v>#REF!</v>
      </c>
      <c r="AB522" s="12">
        <v>1</v>
      </c>
      <c r="AC522" s="12">
        <v>1</v>
      </c>
      <c r="AE522" s="9" t="e">
        <f t="shared" si="128"/>
        <v>#REF!</v>
      </c>
      <c r="AG522" s="1" t="str">
        <f t="shared" si="142"/>
        <v>35135110004402</v>
      </c>
      <c r="AH522" s="9" t="e">
        <f>IF(AND(#REF!=2017,AE$4=1),-IFERROR(VLOOKUP(AG522,#REF!,9,0),0),IF(AND(#REF!=2017,AE$4=2),-IFERROR(VLOOKUP(AG522,#REF!,9,0),0),IFERROR(VLOOKUP(AG522,#REF!,12,0),0)))</f>
        <v>#REF!</v>
      </c>
    </row>
    <row r="523" spans="1:34" ht="15" customHeight="1" outlineLevel="2">
      <c r="A523" s="7" t="s">
        <v>133</v>
      </c>
      <c r="B523" s="36" t="s">
        <v>134</v>
      </c>
      <c r="C523" s="7" t="s">
        <v>134</v>
      </c>
      <c r="D523" s="7" t="s">
        <v>13</v>
      </c>
      <c r="E523" s="35" t="s">
        <v>435</v>
      </c>
      <c r="F523" s="7" t="s">
        <v>332</v>
      </c>
      <c r="G523" s="8">
        <v>20.98</v>
      </c>
      <c r="H523" s="8">
        <v>153.46</v>
      </c>
      <c r="I523" s="8">
        <v>36.420000000000016</v>
      </c>
      <c r="J523" s="8">
        <v>119.16999999999996</v>
      </c>
      <c r="K523" s="8">
        <v>0</v>
      </c>
      <c r="L523" s="8">
        <v>27.270000000000095</v>
      </c>
      <c r="M523" s="8">
        <v>84.809999999999945</v>
      </c>
      <c r="N523" s="40">
        <v>0</v>
      </c>
      <c r="O523" s="8">
        <v>165.89999999999986</v>
      </c>
      <c r="P523" s="8"/>
      <c r="Q523" s="8"/>
      <c r="R523" s="8"/>
      <c r="S523" s="8"/>
      <c r="T523" s="8"/>
      <c r="U523" s="8"/>
      <c r="V523" s="8"/>
      <c r="W523" s="14">
        <f t="shared" si="139"/>
        <v>608.00999999999988</v>
      </c>
      <c r="X523" s="10"/>
      <c r="Y523" s="28" t="e">
        <f t="shared" si="143"/>
        <v>#REF!</v>
      </c>
      <c r="Z523" s="13"/>
      <c r="AA523" s="13" t="e">
        <f t="shared" si="137"/>
        <v>#REF!</v>
      </c>
      <c r="AB523" s="12">
        <v>1</v>
      </c>
      <c r="AC523" s="12">
        <v>1</v>
      </c>
      <c r="AE523" s="9" t="e">
        <f t="shared" si="128"/>
        <v>#REF!</v>
      </c>
      <c r="AG523" s="1" t="str">
        <f t="shared" si="142"/>
        <v>35135110004403</v>
      </c>
      <c r="AH523" s="9" t="e">
        <f>IF(AND(#REF!=2017,AE$4=1),-IFERROR(VLOOKUP(AG523,#REF!,9,0),0),IF(AND(#REF!=2017,AE$4=2),-IFERROR(VLOOKUP(AG523,#REF!,9,0),0),IFERROR(VLOOKUP(AG523,#REF!,12,0),0)))</f>
        <v>#REF!</v>
      </c>
    </row>
    <row r="524" spans="1:34" ht="15" customHeight="1" outlineLevel="2">
      <c r="A524" s="7" t="s">
        <v>133</v>
      </c>
      <c r="B524" s="36" t="s">
        <v>134</v>
      </c>
      <c r="C524" s="7" t="s">
        <v>134</v>
      </c>
      <c r="D524" s="7" t="s">
        <v>13</v>
      </c>
      <c r="E524" s="35" t="s">
        <v>407</v>
      </c>
      <c r="F524" s="7" t="s">
        <v>318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40">
        <v>0</v>
      </c>
      <c r="O524" s="8">
        <v>0</v>
      </c>
      <c r="P524" s="8"/>
      <c r="Q524" s="8"/>
      <c r="R524" s="8"/>
      <c r="S524" s="8"/>
      <c r="T524" s="8"/>
      <c r="U524" s="8"/>
      <c r="V524" s="8"/>
      <c r="W524" s="14">
        <f t="shared" si="139"/>
        <v>0</v>
      </c>
      <c r="X524" s="10"/>
      <c r="Y524" s="28" t="e">
        <f t="shared" si="143"/>
        <v>#REF!</v>
      </c>
      <c r="Z524" s="13"/>
      <c r="AA524" s="13" t="e">
        <f t="shared" si="137"/>
        <v>#REF!</v>
      </c>
      <c r="AB524" s="12">
        <v>1</v>
      </c>
      <c r="AC524" s="12">
        <v>1</v>
      </c>
      <c r="AE524" s="9" t="e">
        <f t="shared" si="128"/>
        <v>#REF!</v>
      </c>
      <c r="AG524" s="1" t="str">
        <f t="shared" si="142"/>
        <v>35135110004406</v>
      </c>
      <c r="AH524" s="9" t="e">
        <f>IF(AND(#REF!=2017,AE$4=1),-IFERROR(VLOOKUP(AG524,#REF!,9,0),0),IF(AND(#REF!=2017,AE$4=2),-IFERROR(VLOOKUP(AG524,#REF!,9,0),0),IFERROR(VLOOKUP(AG524,#REF!,12,0),0)))</f>
        <v>#REF!</v>
      </c>
    </row>
    <row r="525" spans="1:34" ht="15" customHeight="1" outlineLevel="2">
      <c r="A525" s="7" t="s">
        <v>133</v>
      </c>
      <c r="B525" s="36" t="s">
        <v>134</v>
      </c>
      <c r="C525" s="7" t="s">
        <v>134</v>
      </c>
      <c r="D525" s="7" t="s">
        <v>13</v>
      </c>
      <c r="E525" s="35" t="s">
        <v>437</v>
      </c>
      <c r="F525" s="7" t="s">
        <v>333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40">
        <v>0</v>
      </c>
      <c r="O525" s="8">
        <v>0</v>
      </c>
      <c r="P525" s="8"/>
      <c r="Q525" s="8"/>
      <c r="R525" s="8"/>
      <c r="S525" s="8"/>
      <c r="T525" s="8"/>
      <c r="U525" s="8"/>
      <c r="V525" s="8"/>
      <c r="W525" s="14">
        <f t="shared" si="139"/>
        <v>0</v>
      </c>
      <c r="X525" s="10"/>
      <c r="Y525" s="28" t="e">
        <f t="shared" si="143"/>
        <v>#REF!</v>
      </c>
      <c r="Z525" s="13"/>
      <c r="AA525" s="13" t="e">
        <f t="shared" si="137"/>
        <v>#REF!</v>
      </c>
      <c r="AB525" s="12">
        <v>1</v>
      </c>
      <c r="AC525" s="12">
        <v>1</v>
      </c>
      <c r="AE525" s="9" t="e">
        <f t="shared" si="128"/>
        <v>#REF!</v>
      </c>
      <c r="AG525" s="1" t="str">
        <f t="shared" si="142"/>
        <v>35135110004413</v>
      </c>
      <c r="AH525" s="9" t="e">
        <f>IF(AND(#REF!=2017,AE$4=1),-IFERROR(VLOOKUP(AG525,#REF!,9,0),0),IF(AND(#REF!=2017,AE$4=2),-IFERROR(VLOOKUP(AG525,#REF!,9,0),0),IFERROR(VLOOKUP(AG525,#REF!,12,0),0)))</f>
        <v>#REF!</v>
      </c>
    </row>
    <row r="526" spans="1:34" ht="15" customHeight="1" outlineLevel="2">
      <c r="A526" s="7" t="s">
        <v>133</v>
      </c>
      <c r="B526" s="36" t="s">
        <v>134</v>
      </c>
      <c r="C526" s="7" t="s">
        <v>134</v>
      </c>
      <c r="D526" s="7" t="s">
        <v>13</v>
      </c>
      <c r="E526" s="35" t="s">
        <v>439</v>
      </c>
      <c r="F526" s="7" t="s">
        <v>334</v>
      </c>
      <c r="G526" s="8">
        <v>28.54</v>
      </c>
      <c r="H526" s="8">
        <v>74.010000000000019</v>
      </c>
      <c r="I526" s="8">
        <v>29.210000000000008</v>
      </c>
      <c r="J526" s="8">
        <v>45.989999999999981</v>
      </c>
      <c r="K526" s="8">
        <v>0</v>
      </c>
      <c r="L526" s="8">
        <v>5.2700000000000102</v>
      </c>
      <c r="M526" s="8">
        <v>38.970000000000027</v>
      </c>
      <c r="N526" s="40">
        <v>0</v>
      </c>
      <c r="O526" s="8">
        <v>90.19999999999996</v>
      </c>
      <c r="P526" s="8"/>
      <c r="Q526" s="8"/>
      <c r="R526" s="8"/>
      <c r="S526" s="8"/>
      <c r="T526" s="8"/>
      <c r="U526" s="8"/>
      <c r="V526" s="8"/>
      <c r="W526" s="14">
        <f t="shared" si="139"/>
        <v>312.19</v>
      </c>
      <c r="X526" s="10"/>
      <c r="Y526" s="28" t="e">
        <f t="shared" si="143"/>
        <v>#REF!</v>
      </c>
      <c r="Z526" s="13"/>
      <c r="AA526" s="13" t="e">
        <f t="shared" si="137"/>
        <v>#REF!</v>
      </c>
      <c r="AB526" s="12">
        <v>1</v>
      </c>
      <c r="AC526" s="12">
        <v>1</v>
      </c>
      <c r="AE526" s="9" t="e">
        <f t="shared" si="128"/>
        <v>#REF!</v>
      </c>
      <c r="AG526" s="1" t="str">
        <f t="shared" si="142"/>
        <v>35135110004414</v>
      </c>
      <c r="AH526" s="9" t="e">
        <f>IF(AND(#REF!=2017,AE$4=1),-IFERROR(VLOOKUP(AG526,#REF!,9,0),0),IF(AND(#REF!=2017,AE$4=2),-IFERROR(VLOOKUP(AG526,#REF!,9,0),0),IFERROR(VLOOKUP(AG526,#REF!,12,0),0)))</f>
        <v>#REF!</v>
      </c>
    </row>
    <row r="527" spans="1:34" ht="15" customHeight="1" outlineLevel="2">
      <c r="A527" s="7" t="s">
        <v>133</v>
      </c>
      <c r="B527" s="36" t="s">
        <v>134</v>
      </c>
      <c r="C527" s="7" t="s">
        <v>134</v>
      </c>
      <c r="D527" s="7" t="s">
        <v>13</v>
      </c>
      <c r="E527" s="35" t="s">
        <v>441</v>
      </c>
      <c r="F527" s="7" t="s">
        <v>335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40">
        <v>0</v>
      </c>
      <c r="O527" s="8">
        <v>0</v>
      </c>
      <c r="P527" s="8"/>
      <c r="Q527" s="8"/>
      <c r="R527" s="8"/>
      <c r="S527" s="8"/>
      <c r="T527" s="8"/>
      <c r="U527" s="8"/>
      <c r="V527" s="8"/>
      <c r="W527" s="14">
        <f t="shared" si="139"/>
        <v>0</v>
      </c>
      <c r="X527" s="10"/>
      <c r="Y527" s="28" t="e">
        <f t="shared" si="143"/>
        <v>#REF!</v>
      </c>
      <c r="Z527" s="13"/>
      <c r="AA527" s="13" t="e">
        <f t="shared" si="137"/>
        <v>#REF!</v>
      </c>
      <c r="AB527" s="12">
        <v>1</v>
      </c>
      <c r="AC527" s="12">
        <v>1</v>
      </c>
      <c r="AE527" s="9" t="e">
        <f t="shared" si="128"/>
        <v>#REF!</v>
      </c>
      <c r="AG527" s="1" t="str">
        <f t="shared" si="142"/>
        <v>35135110004417</v>
      </c>
      <c r="AH527" s="9" t="e">
        <f>IF(AND(#REF!=2017,AE$4=1),-IFERROR(VLOOKUP(AG527,#REF!,9,0),0),IF(AND(#REF!=2017,AE$4=2),-IFERROR(VLOOKUP(AG527,#REF!,9,0),0),IFERROR(VLOOKUP(AG527,#REF!,12,0),0)))</f>
        <v>#REF!</v>
      </c>
    </row>
    <row r="528" spans="1:34" ht="15" customHeight="1" outlineLevel="2">
      <c r="A528" s="7" t="s">
        <v>133</v>
      </c>
      <c r="B528" s="36" t="s">
        <v>134</v>
      </c>
      <c r="C528" s="7" t="s">
        <v>134</v>
      </c>
      <c r="D528" s="7" t="s">
        <v>13</v>
      </c>
      <c r="E528" s="35" t="s">
        <v>470</v>
      </c>
      <c r="F528" s="7" t="s">
        <v>349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40">
        <v>0</v>
      </c>
      <c r="O528" s="8">
        <v>0</v>
      </c>
      <c r="P528" s="8"/>
      <c r="Q528" s="8"/>
      <c r="R528" s="8"/>
      <c r="S528" s="8"/>
      <c r="T528" s="8"/>
      <c r="U528" s="8"/>
      <c r="V528" s="8"/>
      <c r="W528" s="14">
        <f t="shared" si="139"/>
        <v>0</v>
      </c>
      <c r="X528" s="10"/>
      <c r="Y528" s="28" t="e">
        <f t="shared" si="143"/>
        <v>#REF!</v>
      </c>
      <c r="Z528" s="13"/>
      <c r="AA528" s="13" t="e">
        <f t="shared" si="137"/>
        <v>#REF!</v>
      </c>
      <c r="AB528" s="12">
        <v>1</v>
      </c>
      <c r="AC528" s="12">
        <v>1</v>
      </c>
      <c r="AE528" s="9" t="e">
        <f t="shared" si="128"/>
        <v>#REF!</v>
      </c>
      <c r="AG528" s="1" t="str">
        <f t="shared" si="142"/>
        <v>35135110004420</v>
      </c>
      <c r="AH528" s="9" t="e">
        <f>IF(AND(#REF!=2017,AE$4=1),-IFERROR(VLOOKUP(AG528,#REF!,9,0),0),IF(AND(#REF!=2017,AE$4=2),-IFERROR(VLOOKUP(AG528,#REF!,9,0),0),IFERROR(VLOOKUP(AG528,#REF!,12,0),0)))</f>
        <v>#REF!</v>
      </c>
    </row>
    <row r="529" spans="1:34" ht="15" customHeight="1" outlineLevel="2">
      <c r="A529" s="7" t="s">
        <v>133</v>
      </c>
      <c r="B529" s="36" t="s">
        <v>134</v>
      </c>
      <c r="C529" s="7" t="s">
        <v>134</v>
      </c>
      <c r="D529" s="7" t="s">
        <v>13</v>
      </c>
      <c r="E529" s="35" t="s">
        <v>443</v>
      </c>
      <c r="F529" s="7" t="s">
        <v>336</v>
      </c>
      <c r="G529" s="8">
        <v>0</v>
      </c>
      <c r="H529" s="8">
        <v>12.04</v>
      </c>
      <c r="I529" s="8">
        <v>0</v>
      </c>
      <c r="J529" s="8">
        <v>0.84000000000000163</v>
      </c>
      <c r="K529" s="8">
        <v>0</v>
      </c>
      <c r="L529" s="8">
        <v>0</v>
      </c>
      <c r="M529" s="8">
        <v>0</v>
      </c>
      <c r="N529" s="40">
        <v>0</v>
      </c>
      <c r="O529" s="8">
        <v>0</v>
      </c>
      <c r="P529" s="8"/>
      <c r="Q529" s="8"/>
      <c r="R529" s="8"/>
      <c r="S529" s="8"/>
      <c r="T529" s="8"/>
      <c r="U529" s="8"/>
      <c r="V529" s="8"/>
      <c r="W529" s="14">
        <f t="shared" si="139"/>
        <v>12.88</v>
      </c>
      <c r="X529" s="10"/>
      <c r="Y529" s="28" t="e">
        <f t="shared" si="143"/>
        <v>#REF!</v>
      </c>
      <c r="Z529" s="13"/>
      <c r="AA529" s="13" t="e">
        <f t="shared" si="137"/>
        <v>#REF!</v>
      </c>
      <c r="AB529" s="12">
        <v>1</v>
      </c>
      <c r="AC529" s="12">
        <v>1</v>
      </c>
      <c r="AE529" s="9" t="e">
        <f t="shared" si="128"/>
        <v>#REF!</v>
      </c>
      <c r="AG529" s="1" t="str">
        <f t="shared" si="142"/>
        <v>35135110004423</v>
      </c>
      <c r="AH529" s="9" t="e">
        <f>IF(AND(#REF!=2017,AE$4=1),-IFERROR(VLOOKUP(AG529,#REF!,9,0),0),IF(AND(#REF!=2017,AE$4=2),-IFERROR(VLOOKUP(AG529,#REF!,9,0),0),IFERROR(VLOOKUP(AG529,#REF!,12,0),0)))</f>
        <v>#REF!</v>
      </c>
    </row>
    <row r="530" spans="1:34" ht="15" customHeight="1" outlineLevel="2">
      <c r="A530" s="7" t="s">
        <v>133</v>
      </c>
      <c r="B530" s="36" t="s">
        <v>134</v>
      </c>
      <c r="C530" s="7" t="s">
        <v>134</v>
      </c>
      <c r="D530" s="7" t="s">
        <v>13</v>
      </c>
      <c r="E530" s="35" t="s">
        <v>445</v>
      </c>
      <c r="F530" s="7" t="s">
        <v>337</v>
      </c>
      <c r="G530" s="8">
        <v>1383.08</v>
      </c>
      <c r="H530" s="8">
        <v>3079</v>
      </c>
      <c r="I530" s="8">
        <v>1457.4800000000005</v>
      </c>
      <c r="J530" s="8">
        <v>3954.5000000000009</v>
      </c>
      <c r="K530" s="8">
        <v>0</v>
      </c>
      <c r="L530" s="8">
        <v>2700.0799999999981</v>
      </c>
      <c r="M530" s="8">
        <v>2943.2300000000014</v>
      </c>
      <c r="N530" s="40">
        <v>0</v>
      </c>
      <c r="O530" s="8">
        <v>3864.5599999999995</v>
      </c>
      <c r="P530" s="8"/>
      <c r="Q530" s="8"/>
      <c r="R530" s="8"/>
      <c r="S530" s="8"/>
      <c r="T530" s="8"/>
      <c r="U530" s="8"/>
      <c r="V530" s="8"/>
      <c r="W530" s="14">
        <f t="shared" si="139"/>
        <v>19381.93</v>
      </c>
      <c r="X530" s="10"/>
      <c r="Y530" s="28" t="e">
        <f t="shared" si="143"/>
        <v>#REF!</v>
      </c>
      <c r="Z530" s="13"/>
      <c r="AA530" s="13" t="e">
        <f t="shared" ref="AA530:AA561" si="144">Y530+Z530</f>
        <v>#REF!</v>
      </c>
      <c r="AB530" s="12">
        <v>1</v>
      </c>
      <c r="AC530" s="12">
        <v>1</v>
      </c>
      <c r="AE530" s="9" t="e">
        <f t="shared" si="128"/>
        <v>#REF!</v>
      </c>
      <c r="AG530" s="1" t="str">
        <f t="shared" si="142"/>
        <v>35135110004429</v>
      </c>
      <c r="AH530" s="9" t="e">
        <f>IF(AND(#REF!=2017,AE$4=1),-IFERROR(VLOOKUP(AG530,#REF!,9,0),0),IF(AND(#REF!=2017,AE$4=2),-IFERROR(VLOOKUP(AG530,#REF!,9,0),0),IFERROR(VLOOKUP(AG530,#REF!,12,0),0)))</f>
        <v>#REF!</v>
      </c>
    </row>
    <row r="531" spans="1:34" ht="15" customHeight="1" outlineLevel="2">
      <c r="A531" s="7" t="s">
        <v>133</v>
      </c>
      <c r="B531" s="36" t="s">
        <v>134</v>
      </c>
      <c r="C531" s="7" t="s">
        <v>134</v>
      </c>
      <c r="D531" s="7" t="s">
        <v>13</v>
      </c>
      <c r="E531" s="35" t="s">
        <v>447</v>
      </c>
      <c r="F531" s="7" t="s">
        <v>338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40">
        <v>0</v>
      </c>
      <c r="O531" s="8">
        <v>0</v>
      </c>
      <c r="P531" s="8"/>
      <c r="Q531" s="8"/>
      <c r="R531" s="8"/>
      <c r="S531" s="8"/>
      <c r="T531" s="8"/>
      <c r="U531" s="8"/>
      <c r="V531" s="8"/>
      <c r="W531" s="14">
        <f t="shared" si="139"/>
        <v>0</v>
      </c>
      <c r="X531" s="10"/>
      <c r="Y531" s="28" t="e">
        <f t="shared" si="143"/>
        <v>#REF!</v>
      </c>
      <c r="Z531" s="13"/>
      <c r="AA531" s="13" t="e">
        <f t="shared" si="144"/>
        <v>#REF!</v>
      </c>
      <c r="AB531" s="12">
        <v>1</v>
      </c>
      <c r="AC531" s="12">
        <v>1</v>
      </c>
      <c r="AE531" s="9" t="e">
        <f t="shared" ref="AE531:AE596" si="145">AA531-W531</f>
        <v>#REF!</v>
      </c>
      <c r="AG531" s="1" t="str">
        <f t="shared" si="142"/>
        <v>35135110004430</v>
      </c>
      <c r="AH531" s="9" t="e">
        <f>IF(AND(#REF!=2017,AE$4=1),-IFERROR(VLOOKUP(AG531,#REF!,9,0),0),IF(AND(#REF!=2017,AE$4=2),-IFERROR(VLOOKUP(AG531,#REF!,9,0),0),IFERROR(VLOOKUP(AG531,#REF!,12,0),0)))</f>
        <v>#REF!</v>
      </c>
    </row>
    <row r="532" spans="1:34" ht="15" customHeight="1" outlineLevel="2">
      <c r="A532" s="7" t="s">
        <v>133</v>
      </c>
      <c r="B532" s="36" t="s">
        <v>134</v>
      </c>
      <c r="C532" s="7" t="s">
        <v>134</v>
      </c>
      <c r="D532" s="7" t="s">
        <v>13</v>
      </c>
      <c r="E532" s="35" t="s">
        <v>449</v>
      </c>
      <c r="F532" s="7" t="s">
        <v>339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40">
        <v>0</v>
      </c>
      <c r="O532" s="8">
        <v>0</v>
      </c>
      <c r="P532" s="8"/>
      <c r="Q532" s="8"/>
      <c r="R532" s="8"/>
      <c r="S532" s="8"/>
      <c r="T532" s="8"/>
      <c r="U532" s="8"/>
      <c r="V532" s="8"/>
      <c r="W532" s="14">
        <f t="shared" si="139"/>
        <v>0</v>
      </c>
      <c r="X532" s="10"/>
      <c r="Y532" s="28" t="e">
        <f t="shared" si="143"/>
        <v>#REF!</v>
      </c>
      <c r="Z532" s="13"/>
      <c r="AA532" s="13" t="e">
        <f t="shared" si="144"/>
        <v>#REF!</v>
      </c>
      <c r="AB532" s="12">
        <v>1</v>
      </c>
      <c r="AC532" s="12">
        <v>1</v>
      </c>
      <c r="AE532" s="9" t="e">
        <f t="shared" si="145"/>
        <v>#REF!</v>
      </c>
      <c r="AG532" s="1" t="str">
        <f t="shared" si="142"/>
        <v>35135110004434</v>
      </c>
      <c r="AH532" s="9" t="e">
        <f>IF(AND(#REF!=2017,AE$4=1),-IFERROR(VLOOKUP(AG532,#REF!,9,0),0),IF(AND(#REF!=2017,AE$4=2),-IFERROR(VLOOKUP(AG532,#REF!,9,0),0),IFERROR(VLOOKUP(AG532,#REF!,12,0),0)))</f>
        <v>#REF!</v>
      </c>
    </row>
    <row r="533" spans="1:34" ht="15" customHeight="1" outlineLevel="2">
      <c r="A533" s="7" t="s">
        <v>133</v>
      </c>
      <c r="B533" s="36" t="s">
        <v>134</v>
      </c>
      <c r="C533" s="7" t="s">
        <v>134</v>
      </c>
      <c r="D533" s="7" t="s">
        <v>13</v>
      </c>
      <c r="E533" s="35" t="s">
        <v>451</v>
      </c>
      <c r="F533" s="7" t="s">
        <v>112</v>
      </c>
      <c r="G533" s="8">
        <v>0</v>
      </c>
      <c r="H533" s="8">
        <v>865.72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40">
        <v>0</v>
      </c>
      <c r="O533" s="8">
        <v>0</v>
      </c>
      <c r="P533" s="8"/>
      <c r="Q533" s="8"/>
      <c r="R533" s="8"/>
      <c r="S533" s="8"/>
      <c r="T533" s="8"/>
      <c r="U533" s="8"/>
      <c r="V533" s="8"/>
      <c r="W533" s="14">
        <f t="shared" ref="W533:W549" si="146">SUM(G533:V533)</f>
        <v>865.72</v>
      </c>
      <c r="X533" s="10"/>
      <c r="Y533" s="28" t="e">
        <f t="shared" si="143"/>
        <v>#REF!</v>
      </c>
      <c r="Z533" s="13"/>
      <c r="AA533" s="13" t="e">
        <f t="shared" si="144"/>
        <v>#REF!</v>
      </c>
      <c r="AB533" s="12">
        <v>1</v>
      </c>
      <c r="AC533" s="12">
        <v>1</v>
      </c>
      <c r="AE533" s="9" t="e">
        <f t="shared" si="145"/>
        <v>#REF!</v>
      </c>
      <c r="AG533" s="1" t="str">
        <f t="shared" si="142"/>
        <v>35135110004442</v>
      </c>
      <c r="AH533" s="9" t="e">
        <f>IF(AND(#REF!=2017,AE$4=1),-IFERROR(VLOOKUP(AG533,#REF!,9,0),0),IF(AND(#REF!=2017,AE$4=2),-IFERROR(VLOOKUP(AG533,#REF!,9,0),0),IFERROR(VLOOKUP(AG533,#REF!,12,0),0)))</f>
        <v>#REF!</v>
      </c>
    </row>
    <row r="534" spans="1:34" ht="15" customHeight="1" outlineLevel="2">
      <c r="A534" s="7" t="s">
        <v>133</v>
      </c>
      <c r="B534" s="36" t="s">
        <v>134</v>
      </c>
      <c r="C534" s="7" t="s">
        <v>134</v>
      </c>
      <c r="D534" s="7" t="s">
        <v>13</v>
      </c>
      <c r="E534" s="35" t="s">
        <v>452</v>
      </c>
      <c r="F534" s="7" t="s">
        <v>340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40">
        <v>0</v>
      </c>
      <c r="O534" s="8">
        <v>0</v>
      </c>
      <c r="P534" s="8"/>
      <c r="Q534" s="8"/>
      <c r="R534" s="8"/>
      <c r="S534" s="8"/>
      <c r="T534" s="8"/>
      <c r="U534" s="8"/>
      <c r="V534" s="8"/>
      <c r="W534" s="14">
        <f t="shared" si="146"/>
        <v>0</v>
      </c>
      <c r="X534" s="10"/>
      <c r="Y534" s="28" t="e">
        <f t="shared" si="143"/>
        <v>#REF!</v>
      </c>
      <c r="Z534" s="13"/>
      <c r="AA534" s="13" t="e">
        <f t="shared" si="144"/>
        <v>#REF!</v>
      </c>
      <c r="AB534" s="12">
        <v>1</v>
      </c>
      <c r="AC534" s="12">
        <v>1</v>
      </c>
      <c r="AE534" s="9" t="e">
        <f t="shared" si="145"/>
        <v>#REF!</v>
      </c>
      <c r="AG534" s="1" t="str">
        <f t="shared" si="142"/>
        <v>35135110004470</v>
      </c>
      <c r="AH534" s="9" t="e">
        <f>IF(AND(#REF!=2017,AE$4=1),-IFERROR(VLOOKUP(AG534,#REF!,9,0),0),IF(AND(#REF!=2017,AE$4=2),-IFERROR(VLOOKUP(AG534,#REF!,9,0),0),IFERROR(VLOOKUP(AG534,#REF!,12,0),0)))</f>
        <v>#REF!</v>
      </c>
    </row>
    <row r="535" spans="1:34" ht="15" customHeight="1" outlineLevel="2">
      <c r="A535" s="7" t="s">
        <v>133</v>
      </c>
      <c r="B535" s="36" t="s">
        <v>134</v>
      </c>
      <c r="C535" s="7" t="s">
        <v>134</v>
      </c>
      <c r="D535" s="7" t="s">
        <v>13</v>
      </c>
      <c r="E535" s="35" t="s">
        <v>380</v>
      </c>
      <c r="F535" s="7" t="s">
        <v>17</v>
      </c>
      <c r="G535" s="8">
        <v>0</v>
      </c>
      <c r="H535" s="8">
        <v>0</v>
      </c>
      <c r="I535" s="8">
        <v>69.900000000000006</v>
      </c>
      <c r="J535" s="8">
        <v>0</v>
      </c>
      <c r="K535" s="8">
        <v>0</v>
      </c>
      <c r="L535" s="8">
        <v>244.37999999999997</v>
      </c>
      <c r="M535" s="8">
        <v>90.720000000000027</v>
      </c>
      <c r="N535" s="40">
        <v>0</v>
      </c>
      <c r="O535" s="8">
        <v>574.79999999999995</v>
      </c>
      <c r="P535" s="8"/>
      <c r="Q535" s="8"/>
      <c r="R535" s="8"/>
      <c r="S535" s="8"/>
      <c r="T535" s="8"/>
      <c r="U535" s="8"/>
      <c r="V535" s="8"/>
      <c r="W535" s="14">
        <f t="shared" si="146"/>
        <v>979.8</v>
      </c>
      <c r="X535" s="10"/>
      <c r="Y535" s="28" t="e">
        <f t="shared" si="143"/>
        <v>#REF!</v>
      </c>
      <c r="Z535" s="13"/>
      <c r="AA535" s="13" t="e">
        <f t="shared" si="144"/>
        <v>#REF!</v>
      </c>
      <c r="AB535" s="12">
        <v>1</v>
      </c>
      <c r="AC535" s="12">
        <v>1</v>
      </c>
      <c r="AE535" s="9" t="e">
        <f t="shared" si="145"/>
        <v>#REF!</v>
      </c>
      <c r="AG535" s="1" t="str">
        <f t="shared" si="142"/>
        <v>35135110004801</v>
      </c>
      <c r="AH535" s="9" t="e">
        <f>IF(AND(#REF!=2017,AE$4=1),-IFERROR(VLOOKUP(AG535,#REF!,9,0),0),IF(AND(#REF!=2017,AE$4=2),-IFERROR(VLOOKUP(AG535,#REF!,9,0),0),IFERROR(VLOOKUP(AG535,#REF!,12,0),0)))</f>
        <v>#REF!</v>
      </c>
    </row>
    <row r="536" spans="1:34" ht="15" customHeight="1" outlineLevel="2">
      <c r="A536" s="7" t="s">
        <v>133</v>
      </c>
      <c r="B536" s="36" t="s">
        <v>134</v>
      </c>
      <c r="C536" s="7" t="s">
        <v>134</v>
      </c>
      <c r="D536" s="7" t="s">
        <v>13</v>
      </c>
      <c r="E536" s="35" t="s">
        <v>398</v>
      </c>
      <c r="F536" s="7" t="s">
        <v>316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40">
        <v>0</v>
      </c>
      <c r="O536" s="8">
        <v>0</v>
      </c>
      <c r="P536" s="8"/>
      <c r="Q536" s="8"/>
      <c r="R536" s="8"/>
      <c r="S536" s="8"/>
      <c r="T536" s="8"/>
      <c r="U536" s="8"/>
      <c r="V536" s="8"/>
      <c r="W536" s="14">
        <f t="shared" si="146"/>
        <v>0</v>
      </c>
      <c r="X536" s="10"/>
      <c r="Y536" s="28" t="e">
        <f t="shared" si="143"/>
        <v>#REF!</v>
      </c>
      <c r="Z536" s="13"/>
      <c r="AA536" s="13" t="e">
        <f t="shared" si="144"/>
        <v>#REF!</v>
      </c>
      <c r="AB536" s="12">
        <v>1</v>
      </c>
      <c r="AC536" s="12">
        <v>1</v>
      </c>
      <c r="AE536" s="9" t="e">
        <f t="shared" si="145"/>
        <v>#REF!</v>
      </c>
      <c r="AG536" s="1" t="str">
        <f t="shared" si="142"/>
        <v>35135110005017</v>
      </c>
      <c r="AH536" s="9" t="e">
        <f>IF(AND(#REF!=2017,AE$4=1),-IFERROR(VLOOKUP(AG536,#REF!,9,0),0),IF(AND(#REF!=2017,AE$4=2),-IFERROR(VLOOKUP(AG536,#REF!,9,0),0),IFERROR(VLOOKUP(AG536,#REF!,12,0),0)))</f>
        <v>#REF!</v>
      </c>
    </row>
    <row r="537" spans="1:34" ht="15" customHeight="1" outlineLevel="2">
      <c r="A537" s="7" t="s">
        <v>133</v>
      </c>
      <c r="B537" s="36" t="s">
        <v>134</v>
      </c>
      <c r="C537" s="7" t="s">
        <v>134</v>
      </c>
      <c r="D537" s="7" t="s">
        <v>13</v>
      </c>
      <c r="E537" s="35" t="s">
        <v>381</v>
      </c>
      <c r="F537" s="7" t="s">
        <v>311</v>
      </c>
      <c r="G537" s="8">
        <v>0</v>
      </c>
      <c r="H537" s="8">
        <v>0</v>
      </c>
      <c r="I537" s="8">
        <v>0</v>
      </c>
      <c r="J537" s="8">
        <v>0</v>
      </c>
      <c r="K537" s="8">
        <v>1106.8599999999999</v>
      </c>
      <c r="L537" s="8">
        <v>0</v>
      </c>
      <c r="M537" s="8">
        <v>0</v>
      </c>
      <c r="N537" s="40">
        <v>0</v>
      </c>
      <c r="O537" s="8">
        <v>1106.8599999999999</v>
      </c>
      <c r="P537" s="8"/>
      <c r="Q537" s="8"/>
      <c r="R537" s="8"/>
      <c r="S537" s="8"/>
      <c r="T537" s="8"/>
      <c r="U537" s="8"/>
      <c r="V537" s="8"/>
      <c r="W537" s="14">
        <f t="shared" si="146"/>
        <v>2213.7199999999998</v>
      </c>
      <c r="X537" s="10"/>
      <c r="Y537" s="28" t="e">
        <f t="shared" si="143"/>
        <v>#REF!</v>
      </c>
      <c r="Z537" s="13"/>
      <c r="AA537" s="13" t="e">
        <f t="shared" si="144"/>
        <v>#REF!</v>
      </c>
      <c r="AB537" s="12">
        <v>1</v>
      </c>
      <c r="AC537" s="12">
        <v>1</v>
      </c>
      <c r="AE537" s="9" t="e">
        <f t="shared" si="145"/>
        <v>#REF!</v>
      </c>
      <c r="AG537" s="1" t="str">
        <f t="shared" si="142"/>
        <v>35135110005050</v>
      </c>
      <c r="AH537" s="9" t="e">
        <f>IF(AND(#REF!=2017,AE$4=1),-IFERROR(VLOOKUP(AG537,#REF!,9,0),0),IF(AND(#REF!=2017,AE$4=2),-IFERROR(VLOOKUP(AG537,#REF!,9,0),0),IFERROR(VLOOKUP(AG537,#REF!,12,0),0)))</f>
        <v>#REF!</v>
      </c>
    </row>
    <row r="538" spans="1:34" ht="15" customHeight="1" outlineLevel="2">
      <c r="A538" s="7" t="s">
        <v>133</v>
      </c>
      <c r="B538" s="36" t="s">
        <v>134</v>
      </c>
      <c r="C538" s="7" t="s">
        <v>134</v>
      </c>
      <c r="D538" s="7" t="s">
        <v>13</v>
      </c>
      <c r="E538" s="35" t="s">
        <v>401</v>
      </c>
      <c r="F538" s="7" t="s">
        <v>317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40">
        <v>0</v>
      </c>
      <c r="O538" s="8">
        <v>0</v>
      </c>
      <c r="P538" s="8"/>
      <c r="Q538" s="8"/>
      <c r="R538" s="8"/>
      <c r="S538" s="8"/>
      <c r="T538" s="8"/>
      <c r="U538" s="8"/>
      <c r="V538" s="8"/>
      <c r="W538" s="14">
        <f t="shared" si="146"/>
        <v>0</v>
      </c>
      <c r="X538" s="10"/>
      <c r="Y538" s="28" t="e">
        <f t="shared" si="143"/>
        <v>#REF!</v>
      </c>
      <c r="Z538" s="13"/>
      <c r="AA538" s="13" t="e">
        <f t="shared" si="144"/>
        <v>#REF!</v>
      </c>
      <c r="AB538" s="12">
        <v>1</v>
      </c>
      <c r="AC538" s="12">
        <v>1</v>
      </c>
      <c r="AE538" s="9" t="e">
        <f t="shared" si="145"/>
        <v>#REF!</v>
      </c>
      <c r="AG538" s="1" t="str">
        <f t="shared" si="142"/>
        <v>35135110005054</v>
      </c>
      <c r="AH538" s="9" t="e">
        <f>IF(AND(#REF!=2017,AE$4=1),-IFERROR(VLOOKUP(AG538,#REF!,9,0),0),IF(AND(#REF!=2017,AE$4=2),-IFERROR(VLOOKUP(AG538,#REF!,9,0),0),IFERROR(VLOOKUP(AG538,#REF!,12,0),0)))</f>
        <v>#REF!</v>
      </c>
    </row>
    <row r="539" spans="1:34" ht="15" customHeight="1" outlineLevel="2">
      <c r="A539" s="7" t="s">
        <v>133</v>
      </c>
      <c r="B539" s="36" t="s">
        <v>134</v>
      </c>
      <c r="C539" s="7" t="s">
        <v>134</v>
      </c>
      <c r="D539" s="7" t="s">
        <v>13</v>
      </c>
      <c r="E539" s="35" t="s">
        <v>454</v>
      </c>
      <c r="F539" s="7" t="s">
        <v>341</v>
      </c>
      <c r="G539" s="8">
        <v>2050.64</v>
      </c>
      <c r="H539" s="8">
        <v>1718.3600000000001</v>
      </c>
      <c r="I539" s="8">
        <v>1602.1000000000004</v>
      </c>
      <c r="J539" s="8">
        <v>3627.74</v>
      </c>
      <c r="K539" s="8">
        <v>0</v>
      </c>
      <c r="L539" s="8">
        <v>5623.83</v>
      </c>
      <c r="M539" s="8">
        <v>1597.6499999999996</v>
      </c>
      <c r="N539" s="40">
        <v>1449.6800000000003</v>
      </c>
      <c r="O539" s="8">
        <v>3795.0600000000013</v>
      </c>
      <c r="P539" s="8"/>
      <c r="Q539" s="8"/>
      <c r="R539" s="8"/>
      <c r="S539" s="8"/>
      <c r="T539" s="8"/>
      <c r="U539" s="8"/>
      <c r="V539" s="8"/>
      <c r="W539" s="14">
        <f t="shared" si="146"/>
        <v>21465.06</v>
      </c>
      <c r="X539" s="10"/>
      <c r="Y539" s="28" t="e">
        <f t="shared" si="143"/>
        <v>#REF!</v>
      </c>
      <c r="Z539" s="13"/>
      <c r="AA539" s="13" t="e">
        <f t="shared" si="144"/>
        <v>#REF!</v>
      </c>
      <c r="AB539" s="12">
        <v>1</v>
      </c>
      <c r="AC539" s="12">
        <v>1</v>
      </c>
      <c r="AE539" s="9" t="e">
        <f t="shared" si="145"/>
        <v>#REF!</v>
      </c>
      <c r="AG539" s="1" t="str">
        <f t="shared" si="142"/>
        <v>35135110005084</v>
      </c>
      <c r="AH539" s="9" t="e">
        <f>IF(AND(#REF!=2017,AE$4=1),-IFERROR(VLOOKUP(AG539,#REF!,9,0),0),IF(AND(#REF!=2017,AE$4=2),-IFERROR(VLOOKUP(AG539,#REF!,9,0),0),IFERROR(VLOOKUP(AG539,#REF!,12,0),0)))</f>
        <v>#REF!</v>
      </c>
    </row>
    <row r="540" spans="1:34" ht="15" customHeight="1" outlineLevel="2">
      <c r="A540" s="7" t="s">
        <v>133</v>
      </c>
      <c r="B540" s="36" t="s">
        <v>134</v>
      </c>
      <c r="C540" s="7" t="s">
        <v>134</v>
      </c>
      <c r="D540" s="7" t="s">
        <v>13</v>
      </c>
      <c r="E540" s="35" t="s">
        <v>505</v>
      </c>
      <c r="F540" s="7" t="s">
        <v>240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40">
        <v>0</v>
      </c>
      <c r="O540" s="8">
        <v>0</v>
      </c>
      <c r="P540" s="8"/>
      <c r="Q540" s="8"/>
      <c r="R540" s="8"/>
      <c r="S540" s="8"/>
      <c r="T540" s="8"/>
      <c r="U540" s="8"/>
      <c r="V540" s="8"/>
      <c r="W540" s="14">
        <f t="shared" si="146"/>
        <v>0</v>
      </c>
      <c r="X540" s="10"/>
      <c r="Y540" s="28" t="e">
        <f t="shared" si="143"/>
        <v>#REF!</v>
      </c>
      <c r="Z540" s="13"/>
      <c r="AA540" s="13" t="e">
        <f t="shared" si="144"/>
        <v>#REF!</v>
      </c>
      <c r="AB540" s="12"/>
      <c r="AC540" s="12"/>
      <c r="AE540" s="9" t="e">
        <f t="shared" si="145"/>
        <v>#REF!</v>
      </c>
      <c r="AG540" s="1" t="str">
        <f t="shared" si="142"/>
        <v>35135110005204</v>
      </c>
      <c r="AH540" s="9" t="e">
        <f>IF(AND(#REF!=2017,AE$4=1),-IFERROR(VLOOKUP(AG540,#REF!,9,0),0),IF(AND(#REF!=2017,AE$4=2),-IFERROR(VLOOKUP(AG540,#REF!,9,0),0),IFERROR(VLOOKUP(AG540,#REF!,12,0),0)))</f>
        <v>#REF!</v>
      </c>
    </row>
    <row r="541" spans="1:34" ht="15" customHeight="1" outlineLevel="2">
      <c r="A541" s="7" t="s">
        <v>133</v>
      </c>
      <c r="B541" s="36" t="s">
        <v>134</v>
      </c>
      <c r="C541" s="7" t="s">
        <v>134</v>
      </c>
      <c r="D541" s="7" t="s">
        <v>13</v>
      </c>
      <c r="E541" s="35" t="s">
        <v>419</v>
      </c>
      <c r="F541" s="7" t="s">
        <v>324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40">
        <v>0</v>
      </c>
      <c r="O541" s="8">
        <v>0</v>
      </c>
      <c r="P541" s="8"/>
      <c r="Q541" s="8"/>
      <c r="R541" s="8"/>
      <c r="S541" s="8"/>
      <c r="T541" s="8"/>
      <c r="U541" s="8"/>
      <c r="V541" s="8"/>
      <c r="W541" s="14">
        <f t="shared" si="146"/>
        <v>0</v>
      </c>
      <c r="X541" s="10"/>
      <c r="Y541" s="28" t="e">
        <f t="shared" si="143"/>
        <v>#REF!</v>
      </c>
      <c r="Z541" s="13"/>
      <c r="AA541" s="13" t="e">
        <f t="shared" si="144"/>
        <v>#REF!</v>
      </c>
      <c r="AB541" s="12"/>
      <c r="AC541" s="12"/>
      <c r="AE541" s="9" t="e">
        <f t="shared" si="145"/>
        <v>#REF!</v>
      </c>
      <c r="AG541" s="1" t="str">
        <f t="shared" si="142"/>
        <v>35135110005459</v>
      </c>
      <c r="AH541" s="9" t="e">
        <f>IF(AND(#REF!=2017,AE$4=1),-IFERROR(VLOOKUP(AG541,#REF!,9,0),0),IF(AND(#REF!=2017,AE$4=2),-IFERROR(VLOOKUP(AG541,#REF!,9,0),0),IFERROR(VLOOKUP(AG541,#REF!,12,0),0)))</f>
        <v>#REF!</v>
      </c>
    </row>
    <row r="542" spans="1:34" ht="15" customHeight="1" outlineLevel="2">
      <c r="A542" s="7" t="s">
        <v>133</v>
      </c>
      <c r="B542" s="36" t="s">
        <v>134</v>
      </c>
      <c r="C542" s="7" t="s">
        <v>134</v>
      </c>
      <c r="D542" s="7" t="s">
        <v>13</v>
      </c>
      <c r="E542" s="35" t="s">
        <v>456</v>
      </c>
      <c r="F542" s="7" t="s">
        <v>342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40">
        <v>0</v>
      </c>
      <c r="O542" s="8">
        <v>0</v>
      </c>
      <c r="P542" s="8"/>
      <c r="Q542" s="8"/>
      <c r="R542" s="8"/>
      <c r="S542" s="8"/>
      <c r="T542" s="8"/>
      <c r="U542" s="8"/>
      <c r="V542" s="8"/>
      <c r="W542" s="14">
        <f t="shared" si="146"/>
        <v>0</v>
      </c>
      <c r="X542" s="10"/>
      <c r="Y542" s="28" t="e">
        <f t="shared" si="143"/>
        <v>#REF!</v>
      </c>
      <c r="Z542" s="13"/>
      <c r="AA542" s="13" t="e">
        <f t="shared" si="144"/>
        <v>#REF!</v>
      </c>
      <c r="AB542" s="12"/>
      <c r="AC542" s="12"/>
      <c r="AE542" s="9" t="e">
        <f t="shared" si="145"/>
        <v>#REF!</v>
      </c>
      <c r="AG542" s="1" t="str">
        <f t="shared" si="142"/>
        <v>35135110005461</v>
      </c>
      <c r="AH542" s="9" t="e">
        <f>IF(AND(#REF!=2017,AE$4=1),-IFERROR(VLOOKUP(AG542,#REF!,9,0),0),IF(AND(#REF!=2017,AE$4=2),-IFERROR(VLOOKUP(AG542,#REF!,9,0),0),IFERROR(VLOOKUP(AG542,#REF!,12,0),0)))</f>
        <v>#REF!</v>
      </c>
    </row>
    <row r="543" spans="1:34" ht="15" customHeight="1" outlineLevel="2">
      <c r="A543" s="7" t="s">
        <v>133</v>
      </c>
      <c r="B543" s="36" t="s">
        <v>134</v>
      </c>
      <c r="C543" s="7" t="s">
        <v>134</v>
      </c>
      <c r="D543" s="7" t="s">
        <v>13</v>
      </c>
      <c r="E543" s="35" t="s">
        <v>458</v>
      </c>
      <c r="F543" s="7" t="s">
        <v>343</v>
      </c>
      <c r="G543" s="8">
        <v>0</v>
      </c>
      <c r="H543" s="8">
        <v>39416.410000000003</v>
      </c>
      <c r="I543" s="8">
        <v>20302.539999999994</v>
      </c>
      <c r="J543" s="8">
        <v>11239.380000000005</v>
      </c>
      <c r="K543" s="8">
        <v>0</v>
      </c>
      <c r="L543" s="8">
        <v>34748.39</v>
      </c>
      <c r="M543" s="8">
        <v>11402.550000000003</v>
      </c>
      <c r="N543" s="40">
        <v>12431.01999999999</v>
      </c>
      <c r="O543" s="8">
        <v>9876.1000000000204</v>
      </c>
      <c r="P543" s="8"/>
      <c r="Q543" s="8"/>
      <c r="R543" s="8"/>
      <c r="S543" s="8"/>
      <c r="T543" s="8"/>
      <c r="U543" s="8"/>
      <c r="V543" s="8"/>
      <c r="W543" s="14">
        <f t="shared" si="146"/>
        <v>139416.39000000001</v>
      </c>
      <c r="X543" s="10"/>
      <c r="Y543" s="28" t="e">
        <f t="shared" si="143"/>
        <v>#REF!</v>
      </c>
      <c r="Z543" s="13"/>
      <c r="AA543" s="13" t="e">
        <f t="shared" si="144"/>
        <v>#REF!</v>
      </c>
      <c r="AB543" s="12">
        <v>1</v>
      </c>
      <c r="AC543" s="12">
        <v>1</v>
      </c>
      <c r="AE543" s="9" t="e">
        <f t="shared" si="145"/>
        <v>#REF!</v>
      </c>
      <c r="AG543" s="1" t="str">
        <f t="shared" si="142"/>
        <v>35135110005467</v>
      </c>
      <c r="AH543" s="9" t="e">
        <f>IF(AND(#REF!=2017,AE$4=1),-IFERROR(VLOOKUP(AG543,#REF!,9,0),0),IF(AND(#REF!=2017,AE$4=2),-IFERROR(VLOOKUP(AG543,#REF!,9,0),0),IFERROR(VLOOKUP(AG543,#REF!,12,0),0)))</f>
        <v>#REF!</v>
      </c>
    </row>
    <row r="544" spans="1:34" ht="15" customHeight="1" outlineLevel="2">
      <c r="A544" s="7" t="s">
        <v>133</v>
      </c>
      <c r="B544" s="36" t="s">
        <v>134</v>
      </c>
      <c r="C544" s="7" t="s">
        <v>134</v>
      </c>
      <c r="D544" s="7" t="s">
        <v>13</v>
      </c>
      <c r="E544" s="35" t="s">
        <v>460</v>
      </c>
      <c r="F544" s="7" t="s">
        <v>344</v>
      </c>
      <c r="G544" s="8">
        <v>17.96</v>
      </c>
      <c r="H544" s="8">
        <v>20.43</v>
      </c>
      <c r="I544" s="8">
        <v>15.36</v>
      </c>
      <c r="J544" s="8">
        <v>14.599999999999994</v>
      </c>
      <c r="K544" s="8">
        <v>0</v>
      </c>
      <c r="L544" s="8">
        <v>30.61</v>
      </c>
      <c r="M544" s="8">
        <v>41.100000000000009</v>
      </c>
      <c r="N544" s="40">
        <v>0</v>
      </c>
      <c r="O544" s="8">
        <v>28.840000000000003</v>
      </c>
      <c r="P544" s="8"/>
      <c r="Q544" s="8"/>
      <c r="R544" s="8"/>
      <c r="S544" s="8"/>
      <c r="T544" s="8"/>
      <c r="U544" s="8"/>
      <c r="V544" s="8"/>
      <c r="W544" s="14">
        <f t="shared" si="146"/>
        <v>168.9</v>
      </c>
      <c r="X544" s="10"/>
      <c r="Y544" s="28" t="e">
        <f t="shared" si="143"/>
        <v>#REF!</v>
      </c>
      <c r="Z544" s="13"/>
      <c r="AA544" s="13" t="e">
        <f t="shared" si="144"/>
        <v>#REF!</v>
      </c>
      <c r="AB544" s="12">
        <v>1</v>
      </c>
      <c r="AC544" s="12">
        <v>1</v>
      </c>
      <c r="AE544" s="9" t="e">
        <f t="shared" si="145"/>
        <v>#REF!</v>
      </c>
      <c r="AG544" s="1" t="str">
        <f t="shared" si="142"/>
        <v>35135110005474</v>
      </c>
      <c r="AH544" s="9" t="e">
        <f>IF(AND(#REF!=2017,AE$4=1),-IFERROR(VLOOKUP(AG544,#REF!,9,0),0),IF(AND(#REF!=2017,AE$4=2),-IFERROR(VLOOKUP(AG544,#REF!,9,0),0),IFERROR(VLOOKUP(AG544,#REF!,12,0),0)))</f>
        <v>#REF!</v>
      </c>
    </row>
    <row r="545" spans="1:34" ht="15" customHeight="1" outlineLevel="2">
      <c r="A545" s="7" t="s">
        <v>133</v>
      </c>
      <c r="B545" s="36" t="s">
        <v>134</v>
      </c>
      <c r="C545" s="7" t="s">
        <v>134</v>
      </c>
      <c r="D545" s="7" t="s">
        <v>13</v>
      </c>
      <c r="E545" s="35" t="s">
        <v>462</v>
      </c>
      <c r="F545" s="7" t="s">
        <v>345</v>
      </c>
      <c r="G545" s="8">
        <v>0</v>
      </c>
      <c r="H545" s="8">
        <v>8.15</v>
      </c>
      <c r="I545" s="8">
        <v>0</v>
      </c>
      <c r="J545" s="8">
        <v>0.4399999999999995</v>
      </c>
      <c r="K545" s="8">
        <v>0</v>
      </c>
      <c r="L545" s="8">
        <v>0</v>
      </c>
      <c r="M545" s="8">
        <v>0</v>
      </c>
      <c r="N545" s="40">
        <v>0</v>
      </c>
      <c r="O545" s="8">
        <v>0</v>
      </c>
      <c r="P545" s="8"/>
      <c r="Q545" s="8"/>
      <c r="R545" s="8"/>
      <c r="S545" s="8"/>
      <c r="T545" s="8"/>
      <c r="U545" s="8"/>
      <c r="V545" s="8"/>
      <c r="W545" s="14">
        <f t="shared" si="146"/>
        <v>8.59</v>
      </c>
      <c r="X545" s="10"/>
      <c r="Y545" s="28" t="e">
        <f t="shared" si="143"/>
        <v>#REF!</v>
      </c>
      <c r="Z545" s="13"/>
      <c r="AA545" s="13" t="e">
        <f t="shared" si="144"/>
        <v>#REF!</v>
      </c>
      <c r="AB545" s="12">
        <v>1</v>
      </c>
      <c r="AC545" s="12">
        <v>1</v>
      </c>
      <c r="AE545" s="9" t="e">
        <f t="shared" si="145"/>
        <v>#REF!</v>
      </c>
      <c r="AG545" s="1" t="str">
        <f t="shared" si="142"/>
        <v>35135110005500</v>
      </c>
      <c r="AH545" s="9" t="e">
        <f>IF(AND(#REF!=2017,AE$4=1),-IFERROR(VLOOKUP(AG545,#REF!,9,0),0),IF(AND(#REF!=2017,AE$4=2),-IFERROR(VLOOKUP(AG545,#REF!,9,0),0),IFERROR(VLOOKUP(AG545,#REF!,12,0),0)))</f>
        <v>#REF!</v>
      </c>
    </row>
    <row r="546" spans="1:34" ht="15" customHeight="1" outlineLevel="2">
      <c r="A546" s="7" t="s">
        <v>133</v>
      </c>
      <c r="B546" s="36" t="s">
        <v>134</v>
      </c>
      <c r="C546" s="7" t="s">
        <v>134</v>
      </c>
      <c r="D546" s="7" t="s">
        <v>13</v>
      </c>
      <c r="E546" s="35" t="s">
        <v>396</v>
      </c>
      <c r="F546" s="7" t="s">
        <v>245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40">
        <v>0</v>
      </c>
      <c r="O546" s="8">
        <v>0</v>
      </c>
      <c r="P546" s="8"/>
      <c r="Q546" s="8"/>
      <c r="R546" s="8"/>
      <c r="S546" s="8"/>
      <c r="T546" s="8"/>
      <c r="U546" s="8"/>
      <c r="V546" s="8"/>
      <c r="W546" s="14">
        <f t="shared" si="146"/>
        <v>0</v>
      </c>
      <c r="X546" s="10"/>
      <c r="Y546" s="28" t="e">
        <f t="shared" si="143"/>
        <v>#REF!</v>
      </c>
      <c r="Z546" s="13"/>
      <c r="AA546" s="13" t="e">
        <f t="shared" si="144"/>
        <v>#REF!</v>
      </c>
      <c r="AB546" s="12">
        <v>1</v>
      </c>
      <c r="AC546" s="12">
        <v>1</v>
      </c>
      <c r="AE546" s="9" t="e">
        <f t="shared" si="145"/>
        <v>#REF!</v>
      </c>
      <c r="AG546" s="1" t="str">
        <f t="shared" si="142"/>
        <v>35135110005801</v>
      </c>
      <c r="AH546" s="9" t="e">
        <f>IF(AND(#REF!=2017,AE$4=1),-IFERROR(VLOOKUP(AG546,#REF!,9,0),0),IF(AND(#REF!=2017,AE$4=2),-IFERROR(VLOOKUP(AG546,#REF!,9,0),0),IFERROR(VLOOKUP(AG546,#REF!,12,0),0)))</f>
        <v>#REF!</v>
      </c>
    </row>
    <row r="547" spans="1:34" ht="15" customHeight="1" outlineLevel="2">
      <c r="A547" s="7" t="s">
        <v>133</v>
      </c>
      <c r="B547" s="36" t="s">
        <v>134</v>
      </c>
      <c r="C547" s="7" t="s">
        <v>134</v>
      </c>
      <c r="D547" s="7" t="s">
        <v>13</v>
      </c>
      <c r="E547" s="35" t="s">
        <v>464</v>
      </c>
      <c r="F547" s="7" t="s">
        <v>346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40">
        <v>0</v>
      </c>
      <c r="O547" s="8">
        <v>0</v>
      </c>
      <c r="P547" s="8"/>
      <c r="Q547" s="8"/>
      <c r="R547" s="8"/>
      <c r="S547" s="8"/>
      <c r="T547" s="8"/>
      <c r="U547" s="8"/>
      <c r="V547" s="8"/>
      <c r="W547" s="14">
        <f t="shared" si="146"/>
        <v>0</v>
      </c>
      <c r="X547" s="10"/>
      <c r="Y547" s="28" t="e">
        <f t="shared" si="143"/>
        <v>#REF!</v>
      </c>
      <c r="Z547" s="13"/>
      <c r="AA547" s="13" t="e">
        <f t="shared" si="144"/>
        <v>#REF!</v>
      </c>
      <c r="AB547" s="12">
        <v>1</v>
      </c>
      <c r="AC547" s="12">
        <v>1</v>
      </c>
      <c r="AE547" s="9" t="e">
        <f t="shared" si="145"/>
        <v>#REF!</v>
      </c>
      <c r="AG547" s="1" t="str">
        <f t="shared" si="142"/>
        <v>35135110005835</v>
      </c>
      <c r="AH547" s="9" t="e">
        <f>IF(AND(#REF!=2017,AE$4=1),-IFERROR(VLOOKUP(AG547,#REF!,9,0),0),IF(AND(#REF!=2017,AE$4=2),-IFERROR(VLOOKUP(AG547,#REF!,9,0),0),IFERROR(VLOOKUP(AG547,#REF!,12,0),0)))</f>
        <v>#REF!</v>
      </c>
    </row>
    <row r="548" spans="1:34" ht="15" customHeight="1" outlineLevel="2">
      <c r="A548" s="7" t="s">
        <v>133</v>
      </c>
      <c r="B548" s="36" t="s">
        <v>134</v>
      </c>
      <c r="C548" s="7" t="s">
        <v>134</v>
      </c>
      <c r="D548" s="7">
        <v>1000</v>
      </c>
      <c r="E548" s="35" t="s">
        <v>507</v>
      </c>
      <c r="F548" s="7" t="s">
        <v>362</v>
      </c>
      <c r="G548" s="8">
        <v>0</v>
      </c>
      <c r="H548" s="8">
        <v>0</v>
      </c>
      <c r="I548" s="8">
        <v>0</v>
      </c>
      <c r="J548" s="8">
        <v>-3409.5</v>
      </c>
      <c r="K548" s="8">
        <v>0</v>
      </c>
      <c r="L548" s="8">
        <v>0</v>
      </c>
      <c r="M548" s="8">
        <v>-3409.5</v>
      </c>
      <c r="N548" s="40">
        <v>0</v>
      </c>
      <c r="O548" s="8">
        <v>0</v>
      </c>
      <c r="P548" s="8"/>
      <c r="Q548" s="8"/>
      <c r="R548" s="8"/>
      <c r="S548" s="8"/>
      <c r="T548" s="8"/>
      <c r="U548" s="8"/>
      <c r="V548" s="8"/>
      <c r="W548" s="14">
        <f t="shared" si="146"/>
        <v>-6819</v>
      </c>
      <c r="X548" s="10"/>
      <c r="Y548" s="28" t="e">
        <f t="shared" si="143"/>
        <v>#REF!</v>
      </c>
      <c r="Z548" s="13"/>
      <c r="AA548" s="13" t="e">
        <f t="shared" si="144"/>
        <v>#REF!</v>
      </c>
      <c r="AB548" s="12">
        <v>1</v>
      </c>
      <c r="AC548" s="12">
        <v>0</v>
      </c>
      <c r="AE548" s="9" t="e">
        <f t="shared" si="145"/>
        <v>#REF!</v>
      </c>
      <c r="AG548" s="1" t="str">
        <f t="shared" si="142"/>
        <v>35135110007003</v>
      </c>
      <c r="AH548" s="9" t="e">
        <f>IF(AND(#REF!=2017,AE$4=1),-IFERROR(VLOOKUP(AG548,#REF!,9,0),0),IF(AND(#REF!=2017,AE$4=2),-IFERROR(VLOOKUP(AG548,#REF!,9,0),0),IFERROR(VLOOKUP(AG548,#REF!,12,0),0)))</f>
        <v>#REF!</v>
      </c>
    </row>
    <row r="549" spans="1:34" ht="15" customHeight="1" outlineLevel="2">
      <c r="A549" s="7" t="s">
        <v>133</v>
      </c>
      <c r="B549" s="36" t="s">
        <v>134</v>
      </c>
      <c r="C549" s="7" t="s">
        <v>134</v>
      </c>
      <c r="D549" s="7" t="s">
        <v>135</v>
      </c>
      <c r="E549" s="35" t="s">
        <v>391</v>
      </c>
      <c r="F549" s="7" t="s">
        <v>306</v>
      </c>
      <c r="G549" s="8">
        <v>0</v>
      </c>
      <c r="H549" s="8">
        <v>0</v>
      </c>
      <c r="I549" s="8">
        <v>0</v>
      </c>
      <c r="J549" s="8">
        <v>29731.02</v>
      </c>
      <c r="K549" s="8">
        <v>1161.3199999999997</v>
      </c>
      <c r="L549" s="8">
        <v>0</v>
      </c>
      <c r="M549" s="8">
        <v>28400.2</v>
      </c>
      <c r="N549" s="40">
        <v>638.76000000000204</v>
      </c>
      <c r="O549" s="8">
        <v>1413.4499999999971</v>
      </c>
      <c r="P549" s="8"/>
      <c r="Q549" s="8"/>
      <c r="R549" s="8"/>
      <c r="S549" s="8"/>
      <c r="T549" s="8"/>
      <c r="U549" s="8"/>
      <c r="V549" s="8"/>
      <c r="W549" s="14">
        <f t="shared" si="146"/>
        <v>61344.75</v>
      </c>
      <c r="X549" s="10"/>
      <c r="Y549" s="28" t="e">
        <f t="shared" si="143"/>
        <v>#REF!</v>
      </c>
      <c r="Z549" s="13"/>
      <c r="AA549" s="13" t="e">
        <f t="shared" si="144"/>
        <v>#REF!</v>
      </c>
      <c r="AB549" s="12">
        <v>1</v>
      </c>
      <c r="AC549" s="12">
        <v>0</v>
      </c>
      <c r="AE549" s="9" t="e">
        <f t="shared" si="145"/>
        <v>#REF!</v>
      </c>
      <c r="AG549" s="1" t="str">
        <f t="shared" si="142"/>
        <v>35135110905537</v>
      </c>
      <c r="AH549" s="9" t="e">
        <f>IF(AND(#REF!=2017,AE$4=1),-IFERROR(VLOOKUP(AG549,#REF!,9,0),0),IF(AND(#REF!=2017,AE$4=2),-IFERROR(VLOOKUP(AG549,#REF!,9,0),0),IFERROR(VLOOKUP(AG549,#REF!,12,0),0)))</f>
        <v>#REF!</v>
      </c>
    </row>
    <row r="550" spans="1:34" ht="15" customHeight="1" outlineLevel="1">
      <c r="A550" s="42" t="s">
        <v>613</v>
      </c>
      <c r="B550" s="36"/>
      <c r="C550" s="7"/>
      <c r="D550" s="7"/>
      <c r="E550" s="35"/>
      <c r="F550" s="7"/>
      <c r="G550" s="8">
        <f t="shared" ref="G550:O550" si="147">SUBTOTAL(9,G501:G549)</f>
        <v>4766.99</v>
      </c>
      <c r="H550" s="8">
        <f t="shared" si="147"/>
        <v>47252.87000000001</v>
      </c>
      <c r="I550" s="8">
        <f t="shared" si="147"/>
        <v>24340.659999999996</v>
      </c>
      <c r="J550" s="8">
        <f t="shared" si="147"/>
        <v>676955.73</v>
      </c>
      <c r="K550" s="8">
        <f t="shared" si="147"/>
        <v>36995.019999999997</v>
      </c>
      <c r="L550" s="8">
        <f t="shared" si="147"/>
        <v>45315.899999999994</v>
      </c>
      <c r="M550" s="8">
        <f t="shared" si="147"/>
        <v>586223.76</v>
      </c>
      <c r="N550" s="40">
        <f t="shared" si="147"/>
        <v>92033.689999999973</v>
      </c>
      <c r="O550" s="8">
        <f t="shared" si="147"/>
        <v>33593.630000000005</v>
      </c>
      <c r="P550" s="8"/>
      <c r="Q550" s="8"/>
      <c r="R550" s="8"/>
      <c r="S550" s="8"/>
      <c r="T550" s="8"/>
      <c r="U550" s="8"/>
      <c r="V550" s="8"/>
      <c r="W550" s="14">
        <f>SUBTOTAL(9,W501:W549)</f>
        <v>1547478.2499999998</v>
      </c>
      <c r="X550" s="10"/>
      <c r="Y550" s="28"/>
      <c r="Z550" s="13"/>
      <c r="AA550" s="13"/>
      <c r="AB550" s="12"/>
      <c r="AC550" s="12"/>
      <c r="AE550" s="9"/>
      <c r="AH550" s="9"/>
    </row>
    <row r="551" spans="1:34" ht="15" customHeight="1" outlineLevel="2">
      <c r="A551" s="7" t="s">
        <v>136</v>
      </c>
      <c r="B551" s="36" t="s">
        <v>137</v>
      </c>
      <c r="C551" s="7" t="s">
        <v>137</v>
      </c>
      <c r="D551" s="7" t="s">
        <v>13</v>
      </c>
      <c r="E551" s="7" t="s">
        <v>366</v>
      </c>
      <c r="F551" s="7" t="s">
        <v>307</v>
      </c>
      <c r="G551" s="8">
        <v>0</v>
      </c>
      <c r="H551" s="8">
        <v>0</v>
      </c>
      <c r="I551" s="8">
        <v>0</v>
      </c>
      <c r="J551" s="8">
        <v>72898.039999999994</v>
      </c>
      <c r="K551" s="8">
        <v>21466.050000000003</v>
      </c>
      <c r="L551" s="8">
        <v>0</v>
      </c>
      <c r="M551" s="8">
        <v>53547.91</v>
      </c>
      <c r="N551" s="40">
        <v>14975.420000000013</v>
      </c>
      <c r="O551" s="8">
        <v>1998.8800000000047</v>
      </c>
      <c r="P551" s="8"/>
      <c r="Q551" s="8"/>
      <c r="R551" s="8"/>
      <c r="S551" s="8"/>
      <c r="T551" s="8"/>
      <c r="U551" s="8"/>
      <c r="V551" s="8"/>
      <c r="W551" s="14">
        <f t="shared" ref="W551:W570" si="148">SUM(G551:V551)</f>
        <v>164886.30000000002</v>
      </c>
      <c r="X551" s="10"/>
      <c r="Y551" s="28" t="e">
        <f t="shared" ref="Y551:Y570" si="149">IF(AE$2="Y",IF(RIGHT(A551,4)="CITY",AH551,0),AH551)</f>
        <v>#REF!</v>
      </c>
      <c r="Z551" s="13"/>
      <c r="AA551" s="13" t="e">
        <f t="shared" si="144"/>
        <v>#REF!</v>
      </c>
      <c r="AB551" s="12">
        <v>1</v>
      </c>
      <c r="AC551" s="12">
        <v>1</v>
      </c>
      <c r="AE551" s="9" t="e">
        <f t="shared" si="145"/>
        <v>#REF!</v>
      </c>
      <c r="AG551" s="1" t="str">
        <f t="shared" ref="AG551:AG570" si="150">B551&amp;C551&amp;D551&amp;E551</f>
        <v>35235210004001</v>
      </c>
      <c r="AH551" s="9" t="e">
        <f>IF(AND(#REF!=2017,AE$4=1),-IFERROR(VLOOKUP(AG551,#REF!,9,0),0),IF(AND(#REF!=2017,AE$4=2),-IFERROR(VLOOKUP(AG551,#REF!,9,0),0),IFERROR(VLOOKUP(AG551,#REF!,12,0),0)))</f>
        <v>#REF!</v>
      </c>
    </row>
    <row r="552" spans="1:34" ht="15" customHeight="1" outlineLevel="2">
      <c r="A552" s="7" t="s">
        <v>136</v>
      </c>
      <c r="B552" s="36" t="s">
        <v>137</v>
      </c>
      <c r="C552" s="7" t="s">
        <v>137</v>
      </c>
      <c r="D552" s="7" t="s">
        <v>13</v>
      </c>
      <c r="E552" s="7" t="s">
        <v>387</v>
      </c>
      <c r="F552" s="7" t="s">
        <v>359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40">
        <v>0</v>
      </c>
      <c r="O552" s="8">
        <v>0</v>
      </c>
      <c r="P552" s="8"/>
      <c r="Q552" s="8"/>
      <c r="R552" s="8"/>
      <c r="S552" s="8"/>
      <c r="T552" s="8"/>
      <c r="U552" s="8"/>
      <c r="V552" s="8"/>
      <c r="W552" s="14">
        <f t="shared" si="148"/>
        <v>0</v>
      </c>
      <c r="X552" s="10"/>
      <c r="Y552" s="28" t="e">
        <f t="shared" si="149"/>
        <v>#REF!</v>
      </c>
      <c r="Z552" s="13"/>
      <c r="AA552" s="13" t="e">
        <f t="shared" si="144"/>
        <v>#REF!</v>
      </c>
      <c r="AB552" s="12">
        <v>1</v>
      </c>
      <c r="AC552" s="12">
        <v>1</v>
      </c>
      <c r="AE552" s="9" t="e">
        <f t="shared" si="145"/>
        <v>#REF!</v>
      </c>
      <c r="AG552" s="1" t="str">
        <f t="shared" si="150"/>
        <v>35235210004004</v>
      </c>
      <c r="AH552" s="9" t="e">
        <f>IF(AND(#REF!=2017,AE$4=1),-IFERROR(VLOOKUP(AG552,#REF!,9,0),0),IF(AND(#REF!=2017,AE$4=2),-IFERROR(VLOOKUP(AG552,#REF!,9,0),0),IFERROR(VLOOKUP(AG552,#REF!,12,0),0)))</f>
        <v>#REF!</v>
      </c>
    </row>
    <row r="553" spans="1:34" ht="15" customHeight="1" outlineLevel="2">
      <c r="A553" s="7" t="s">
        <v>136</v>
      </c>
      <c r="B553" s="36" t="s">
        <v>137</v>
      </c>
      <c r="C553" s="7" t="s">
        <v>137</v>
      </c>
      <c r="D553" s="7" t="s">
        <v>13</v>
      </c>
      <c r="E553" s="7" t="s">
        <v>368</v>
      </c>
      <c r="F553" s="7" t="s">
        <v>308</v>
      </c>
      <c r="G553" s="8">
        <v>0</v>
      </c>
      <c r="H553" s="8">
        <v>0</v>
      </c>
      <c r="I553" s="8">
        <v>0</v>
      </c>
      <c r="J553" s="8">
        <v>9325.08</v>
      </c>
      <c r="K553" s="8">
        <v>57.770000000000437</v>
      </c>
      <c r="L553" s="8">
        <v>0</v>
      </c>
      <c r="M553" s="8">
        <v>218.31999999999971</v>
      </c>
      <c r="N553" s="40">
        <v>-16.899999999999636</v>
      </c>
      <c r="O553" s="8">
        <v>14.8799999999992</v>
      </c>
      <c r="P553" s="8"/>
      <c r="Q553" s="8"/>
      <c r="R553" s="8"/>
      <c r="S553" s="8"/>
      <c r="T553" s="8"/>
      <c r="U553" s="8"/>
      <c r="V553" s="8"/>
      <c r="W553" s="14">
        <f t="shared" si="148"/>
        <v>9599.15</v>
      </c>
      <c r="X553" s="10"/>
      <c r="Y553" s="28" t="e">
        <f t="shared" si="149"/>
        <v>#REF!</v>
      </c>
      <c r="Z553" s="13"/>
      <c r="AA553" s="13" t="e">
        <f t="shared" si="144"/>
        <v>#REF!</v>
      </c>
      <c r="AB553" s="12">
        <v>1</v>
      </c>
      <c r="AC553" s="12">
        <v>1</v>
      </c>
      <c r="AE553" s="9" t="e">
        <f t="shared" si="145"/>
        <v>#REF!</v>
      </c>
      <c r="AG553" s="1" t="str">
        <f t="shared" si="150"/>
        <v>35235210004006</v>
      </c>
      <c r="AH553" s="9" t="e">
        <f>IF(AND(#REF!=2017,AE$4=1),-IFERROR(VLOOKUP(AG553,#REF!,9,0),0),IF(AND(#REF!=2017,AE$4=2),-IFERROR(VLOOKUP(AG553,#REF!,9,0),0),IFERROR(VLOOKUP(AG553,#REF!,12,0),0)))</f>
        <v>#REF!</v>
      </c>
    </row>
    <row r="554" spans="1:34" ht="15" customHeight="1" outlineLevel="2">
      <c r="A554" s="7" t="s">
        <v>136</v>
      </c>
      <c r="B554" s="36" t="s">
        <v>137</v>
      </c>
      <c r="C554" s="7" t="s">
        <v>137</v>
      </c>
      <c r="D554" s="7" t="s">
        <v>13</v>
      </c>
      <c r="E554" s="7" t="s">
        <v>370</v>
      </c>
      <c r="F554" s="7" t="s">
        <v>309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40">
        <v>0</v>
      </c>
      <c r="O554" s="8">
        <v>3203.24</v>
      </c>
      <c r="P554" s="8"/>
      <c r="Q554" s="8"/>
      <c r="R554" s="8"/>
      <c r="S554" s="8"/>
      <c r="T554" s="8"/>
      <c r="U554" s="8"/>
      <c r="V554" s="8"/>
      <c r="W554" s="14">
        <f t="shared" si="148"/>
        <v>3203.24</v>
      </c>
      <c r="X554" s="10"/>
      <c r="Y554" s="28" t="e">
        <f t="shared" si="149"/>
        <v>#REF!</v>
      </c>
      <c r="Z554" s="13"/>
      <c r="AA554" s="13" t="e">
        <f t="shared" si="144"/>
        <v>#REF!</v>
      </c>
      <c r="AB554" s="12"/>
      <c r="AC554" s="12"/>
      <c r="AE554" s="9" t="e">
        <f t="shared" si="145"/>
        <v>#REF!</v>
      </c>
      <c r="AG554" s="1" t="str">
        <f t="shared" si="150"/>
        <v>35235210004008</v>
      </c>
      <c r="AH554" s="9" t="e">
        <f>IF(AND(#REF!=2017,AE$4=1),-IFERROR(VLOOKUP(AG554,#REF!,9,0),0),IF(AND(#REF!=2017,AE$4=2),-IFERROR(VLOOKUP(AG554,#REF!,9,0),0),IFERROR(VLOOKUP(AG554,#REF!,12,0),0)))</f>
        <v>#REF!</v>
      </c>
    </row>
    <row r="555" spans="1:34" ht="15" customHeight="1" outlineLevel="2">
      <c r="A555" s="7" t="s">
        <v>136</v>
      </c>
      <c r="B555" s="36" t="s">
        <v>137</v>
      </c>
      <c r="C555" s="7" t="s">
        <v>137</v>
      </c>
      <c r="D555" s="7" t="s">
        <v>13</v>
      </c>
      <c r="E555" s="7" t="s">
        <v>372</v>
      </c>
      <c r="F555" s="7" t="s">
        <v>310</v>
      </c>
      <c r="G555" s="8">
        <v>0</v>
      </c>
      <c r="H555" s="8">
        <v>0</v>
      </c>
      <c r="I555" s="8">
        <v>0</v>
      </c>
      <c r="J555" s="8">
        <v>0</v>
      </c>
      <c r="K555" s="8">
        <v>88.63</v>
      </c>
      <c r="L555" s="8">
        <v>0</v>
      </c>
      <c r="M555" s="8">
        <v>0</v>
      </c>
      <c r="N555" s="40">
        <v>62.349999999999994</v>
      </c>
      <c r="O555" s="8">
        <v>138.41</v>
      </c>
      <c r="P555" s="8"/>
      <c r="Q555" s="8"/>
      <c r="R555" s="8"/>
      <c r="S555" s="8"/>
      <c r="T555" s="8"/>
      <c r="U555" s="8"/>
      <c r="V555" s="8"/>
      <c r="W555" s="14">
        <f t="shared" si="148"/>
        <v>289.39</v>
      </c>
      <c r="X555" s="10"/>
      <c r="Y555" s="28" t="e">
        <f t="shared" si="149"/>
        <v>#REF!</v>
      </c>
      <c r="Z555" s="13"/>
      <c r="AA555" s="13" t="e">
        <f t="shared" si="144"/>
        <v>#REF!</v>
      </c>
      <c r="AB555" s="12"/>
      <c r="AC555" s="12"/>
      <c r="AE555" s="9" t="e">
        <f t="shared" si="145"/>
        <v>#REF!</v>
      </c>
      <c r="AG555" s="1" t="str">
        <f t="shared" si="150"/>
        <v>35235210004009</v>
      </c>
      <c r="AH555" s="9" t="e">
        <f>IF(AND(#REF!=2017,AE$4=1),-IFERROR(VLOOKUP(AG555,#REF!,9,0),0),IF(AND(#REF!=2017,AE$4=2),-IFERROR(VLOOKUP(AG555,#REF!,9,0),0),IFERROR(VLOOKUP(AG555,#REF!,12,0),0)))</f>
        <v>#REF!</v>
      </c>
    </row>
    <row r="556" spans="1:34" ht="15" customHeight="1" outlineLevel="2">
      <c r="A556" s="7" t="s">
        <v>136</v>
      </c>
      <c r="B556" s="36" t="s">
        <v>137</v>
      </c>
      <c r="C556" s="7" t="s">
        <v>137</v>
      </c>
      <c r="D556" s="7" t="s">
        <v>13</v>
      </c>
      <c r="E556" s="7" t="s">
        <v>16</v>
      </c>
      <c r="F556" s="7" t="s">
        <v>315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40">
        <v>0</v>
      </c>
      <c r="O556" s="8">
        <v>0</v>
      </c>
      <c r="P556" s="8"/>
      <c r="Q556" s="8"/>
      <c r="R556" s="8"/>
      <c r="S556" s="8"/>
      <c r="T556" s="8"/>
      <c r="U556" s="8"/>
      <c r="V556" s="8"/>
      <c r="W556" s="14">
        <f t="shared" si="148"/>
        <v>0</v>
      </c>
      <c r="X556" s="10"/>
      <c r="Y556" s="28" t="e">
        <f t="shared" si="149"/>
        <v>#REF!</v>
      </c>
      <c r="Z556" s="13"/>
      <c r="AA556" s="13" t="e">
        <f t="shared" si="144"/>
        <v>#REF!</v>
      </c>
      <c r="AB556" s="12"/>
      <c r="AC556" s="12"/>
      <c r="AE556" s="9" t="e">
        <f t="shared" si="145"/>
        <v>#REF!</v>
      </c>
      <c r="AG556" s="1" t="str">
        <f t="shared" si="150"/>
        <v>35235210004010</v>
      </c>
      <c r="AH556" s="9" t="e">
        <f>IF(AND(#REF!=2017,AE$4=1),-IFERROR(VLOOKUP(AG556,#REF!,9,0),0),IF(AND(#REF!=2017,AE$4=2),-IFERROR(VLOOKUP(AG556,#REF!,9,0),0),IFERROR(VLOOKUP(AG556,#REF!,12,0),0)))</f>
        <v>#REF!</v>
      </c>
    </row>
    <row r="557" spans="1:34" ht="15" customHeight="1" outlineLevel="2">
      <c r="A557" s="7" t="s">
        <v>136</v>
      </c>
      <c r="B557" s="36" t="s">
        <v>137</v>
      </c>
      <c r="C557" s="7" t="s">
        <v>137</v>
      </c>
      <c r="D557" s="7" t="s">
        <v>13</v>
      </c>
      <c r="E557" s="7" t="s">
        <v>504</v>
      </c>
      <c r="F557" s="7" t="s">
        <v>305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40">
        <v>0</v>
      </c>
      <c r="O557" s="8">
        <v>0</v>
      </c>
      <c r="P557" s="8"/>
      <c r="Q557" s="8"/>
      <c r="R557" s="8"/>
      <c r="S557" s="8"/>
      <c r="T557" s="8"/>
      <c r="U557" s="8"/>
      <c r="V557" s="8"/>
      <c r="W557" s="14">
        <f t="shared" si="148"/>
        <v>0</v>
      </c>
      <c r="X557" s="10"/>
      <c r="Y557" s="28" t="e">
        <f t="shared" si="149"/>
        <v>#REF!</v>
      </c>
      <c r="Z557" s="13"/>
      <c r="AA557" s="13" t="e">
        <f t="shared" si="144"/>
        <v>#REF!</v>
      </c>
      <c r="AB557" s="12">
        <v>1</v>
      </c>
      <c r="AC557" s="12">
        <v>1</v>
      </c>
      <c r="AE557" s="9" t="e">
        <f t="shared" si="145"/>
        <v>#REF!</v>
      </c>
      <c r="AG557" s="1" t="str">
        <f t="shared" si="150"/>
        <v>35235210004014</v>
      </c>
      <c r="AH557" s="9" t="e">
        <f>IF(AND(#REF!=2017,AE$4=1),-IFERROR(VLOOKUP(AG557,#REF!,9,0),0),IF(AND(#REF!=2017,AE$4=2),-IFERROR(VLOOKUP(AG557,#REF!,9,0),0),IFERROR(VLOOKUP(AG557,#REF!,12,0),0)))</f>
        <v>#REF!</v>
      </c>
    </row>
    <row r="558" spans="1:34" ht="15" customHeight="1" outlineLevel="2">
      <c r="A558" s="7" t="s">
        <v>136</v>
      </c>
      <c r="B558" s="36" t="s">
        <v>137</v>
      </c>
      <c r="C558" s="7" t="s">
        <v>137</v>
      </c>
      <c r="D558" s="7" t="s">
        <v>13</v>
      </c>
      <c r="E558" s="7" t="s">
        <v>374</v>
      </c>
      <c r="F558" s="7" t="s">
        <v>361</v>
      </c>
      <c r="G558" s="8">
        <v>0</v>
      </c>
      <c r="H558" s="8">
        <v>0</v>
      </c>
      <c r="I558" s="8">
        <v>0</v>
      </c>
      <c r="J558" s="8">
        <v>0</v>
      </c>
      <c r="K558" s="8">
        <v>866.2</v>
      </c>
      <c r="L558" s="8">
        <v>0</v>
      </c>
      <c r="M558" s="8">
        <v>0</v>
      </c>
      <c r="N558" s="40">
        <v>845.87000000000012</v>
      </c>
      <c r="O558" s="8">
        <v>759.81</v>
      </c>
      <c r="P558" s="8"/>
      <c r="Q558" s="8"/>
      <c r="R558" s="8"/>
      <c r="S558" s="8"/>
      <c r="T558" s="8"/>
      <c r="U558" s="8"/>
      <c r="V558" s="8"/>
      <c r="W558" s="14">
        <f t="shared" si="148"/>
        <v>2471.88</v>
      </c>
      <c r="X558" s="10"/>
      <c r="Y558" s="28" t="e">
        <f t="shared" si="149"/>
        <v>#REF!</v>
      </c>
      <c r="Z558" s="13"/>
      <c r="AA558" s="13" t="e">
        <f t="shared" si="144"/>
        <v>#REF!</v>
      </c>
      <c r="AB558" s="12">
        <v>1</v>
      </c>
      <c r="AC558" s="12">
        <v>1</v>
      </c>
      <c r="AE558" s="9" t="e">
        <f t="shared" si="145"/>
        <v>#REF!</v>
      </c>
      <c r="AG558" s="1" t="str">
        <f t="shared" si="150"/>
        <v>35235210004030</v>
      </c>
      <c r="AH558" s="9" t="e">
        <f>IF(AND(#REF!=2017,AE$4=1),-IFERROR(VLOOKUP(AG558,#REF!,9,0),0),IF(AND(#REF!=2017,AE$4=2),-IFERROR(VLOOKUP(AG558,#REF!,9,0),0),IFERROR(VLOOKUP(AG558,#REF!,12,0),0)))</f>
        <v>#REF!</v>
      </c>
    </row>
    <row r="559" spans="1:34" ht="15" customHeight="1" outlineLevel="2">
      <c r="A559" s="7" t="s">
        <v>136</v>
      </c>
      <c r="B559" s="36" t="s">
        <v>137</v>
      </c>
      <c r="C559" s="7" t="s">
        <v>137</v>
      </c>
      <c r="D559" s="7" t="s">
        <v>13</v>
      </c>
      <c r="E559" s="7" t="s">
        <v>389</v>
      </c>
      <c r="F559" s="7" t="s">
        <v>360</v>
      </c>
      <c r="G559" s="8">
        <v>0</v>
      </c>
      <c r="H559" s="8">
        <v>0</v>
      </c>
      <c r="I559" s="8">
        <v>0</v>
      </c>
      <c r="J559" s="8">
        <v>0</v>
      </c>
      <c r="K559" s="8">
        <v>12</v>
      </c>
      <c r="L559" s="8">
        <v>0</v>
      </c>
      <c r="M559" s="8">
        <v>0</v>
      </c>
      <c r="N559" s="40">
        <v>3.91</v>
      </c>
      <c r="O559" s="8">
        <v>255.53</v>
      </c>
      <c r="P559" s="8"/>
      <c r="Q559" s="8"/>
      <c r="R559" s="8"/>
      <c r="S559" s="8"/>
      <c r="T559" s="8"/>
      <c r="U559" s="8"/>
      <c r="V559" s="8"/>
      <c r="W559" s="14">
        <f t="shared" si="148"/>
        <v>271.44</v>
      </c>
      <c r="X559" s="10"/>
      <c r="Y559" s="28" t="e">
        <f t="shared" si="149"/>
        <v>#REF!</v>
      </c>
      <c r="Z559" s="13"/>
      <c r="AA559" s="13" t="e">
        <f t="shared" si="144"/>
        <v>#REF!</v>
      </c>
      <c r="AB559" s="12">
        <v>1</v>
      </c>
      <c r="AC559" s="12">
        <v>1</v>
      </c>
      <c r="AE559" s="9" t="e">
        <f t="shared" si="145"/>
        <v>#REF!</v>
      </c>
      <c r="AG559" s="1" t="str">
        <f t="shared" si="150"/>
        <v>35235210004033</v>
      </c>
      <c r="AH559" s="9" t="e">
        <f>IF(AND(#REF!=2017,AE$4=1),-IFERROR(VLOOKUP(AG559,#REF!,9,0),0),IF(AND(#REF!=2017,AE$4=2),-IFERROR(VLOOKUP(AG559,#REF!,9,0),0),IFERROR(VLOOKUP(AG559,#REF!,12,0),0)))</f>
        <v>#REF!</v>
      </c>
    </row>
    <row r="560" spans="1:34" ht="15" customHeight="1" outlineLevel="2">
      <c r="A560" s="7" t="s">
        <v>136</v>
      </c>
      <c r="B560" s="36" t="s">
        <v>137</v>
      </c>
      <c r="C560" s="7" t="s">
        <v>137</v>
      </c>
      <c r="D560" s="7" t="s">
        <v>13</v>
      </c>
      <c r="E560" s="7" t="s">
        <v>393</v>
      </c>
      <c r="F560" s="7" t="s">
        <v>25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40">
        <v>0</v>
      </c>
      <c r="O560" s="8">
        <v>0</v>
      </c>
      <c r="P560" s="8"/>
      <c r="Q560" s="8"/>
      <c r="R560" s="8"/>
      <c r="S560" s="8"/>
      <c r="T560" s="8"/>
      <c r="U560" s="8"/>
      <c r="V560" s="8"/>
      <c r="W560" s="14">
        <f t="shared" si="148"/>
        <v>0</v>
      </c>
      <c r="X560" s="10"/>
      <c r="Y560" s="28" t="e">
        <f t="shared" si="149"/>
        <v>#REF!</v>
      </c>
      <c r="Z560" s="13"/>
      <c r="AA560" s="13" t="e">
        <f t="shared" si="144"/>
        <v>#REF!</v>
      </c>
      <c r="AB560" s="12"/>
      <c r="AC560" s="12"/>
      <c r="AE560" s="9" t="e">
        <f t="shared" si="145"/>
        <v>#REF!</v>
      </c>
      <c r="AG560" s="1" t="str">
        <f t="shared" si="150"/>
        <v>35235210004052</v>
      </c>
      <c r="AH560" s="9" t="e">
        <f>IF(AND(#REF!=2017,AE$4=1),-IFERROR(VLOOKUP(AG560,#REF!,9,0),0),IF(AND(#REF!=2017,AE$4=2),-IFERROR(VLOOKUP(AG560,#REF!,9,0),0),IFERROR(VLOOKUP(AG560,#REF!,12,0),0)))</f>
        <v>#REF!</v>
      </c>
    </row>
    <row r="561" spans="1:34" ht="15" customHeight="1" outlineLevel="2">
      <c r="A561" s="7" t="s">
        <v>136</v>
      </c>
      <c r="B561" s="36" t="s">
        <v>137</v>
      </c>
      <c r="C561" s="20" t="s">
        <v>137</v>
      </c>
      <c r="D561" s="7" t="s">
        <v>13</v>
      </c>
      <c r="E561" s="7" t="s">
        <v>397</v>
      </c>
      <c r="F561" s="7" t="s">
        <v>35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40">
        <v>0</v>
      </c>
      <c r="O561" s="8">
        <v>0</v>
      </c>
      <c r="P561" s="8"/>
      <c r="Q561" s="8"/>
      <c r="R561" s="8"/>
      <c r="S561" s="8"/>
      <c r="T561" s="8"/>
      <c r="U561" s="8"/>
      <c r="V561" s="8"/>
      <c r="W561" s="14">
        <f t="shared" si="148"/>
        <v>0</v>
      </c>
      <c r="X561" s="10"/>
      <c r="Y561" s="28" t="e">
        <f t="shared" si="149"/>
        <v>#REF!</v>
      </c>
      <c r="Z561" s="13"/>
      <c r="AA561" s="13" t="e">
        <f t="shared" si="144"/>
        <v>#REF!</v>
      </c>
      <c r="AB561" s="12">
        <v>1</v>
      </c>
      <c r="AC561" s="12">
        <v>1</v>
      </c>
      <c r="AE561" s="9" t="e">
        <f t="shared" si="145"/>
        <v>#REF!</v>
      </c>
      <c r="AG561" s="1" t="str">
        <f t="shared" si="150"/>
        <v>35235210004056</v>
      </c>
      <c r="AH561" s="9" t="e">
        <f>IF(AND(#REF!=2017,AE$4=1),-IFERROR(VLOOKUP(AG561,#REF!,9,0),0),IF(AND(#REF!=2017,AE$4=2),-IFERROR(VLOOKUP(AG561,#REF!,9,0),0),IFERROR(VLOOKUP(AG561,#REF!,12,0),0)))</f>
        <v>#REF!</v>
      </c>
    </row>
    <row r="562" spans="1:34" ht="15" customHeight="1" outlineLevel="2">
      <c r="A562" s="7" t="s">
        <v>136</v>
      </c>
      <c r="B562" s="36" t="s">
        <v>137</v>
      </c>
      <c r="C562" s="7">
        <v>352</v>
      </c>
      <c r="D562" s="7" t="s">
        <v>13</v>
      </c>
      <c r="E562" s="7" t="s">
        <v>376</v>
      </c>
      <c r="F562" s="7" t="s">
        <v>247</v>
      </c>
      <c r="G562" s="8">
        <v>0</v>
      </c>
      <c r="H562" s="8">
        <v>0</v>
      </c>
      <c r="I562" s="8">
        <v>0</v>
      </c>
      <c r="J562" s="8">
        <v>33</v>
      </c>
      <c r="K562" s="8">
        <v>0</v>
      </c>
      <c r="L562" s="8">
        <v>0</v>
      </c>
      <c r="M562" s="8">
        <v>0</v>
      </c>
      <c r="N562" s="40">
        <v>30</v>
      </c>
      <c r="O562" s="8">
        <v>0</v>
      </c>
      <c r="P562" s="8"/>
      <c r="Q562" s="8"/>
      <c r="R562" s="8"/>
      <c r="S562" s="8"/>
      <c r="T562" s="8"/>
      <c r="U562" s="8"/>
      <c r="V562" s="8"/>
      <c r="W562" s="14">
        <f t="shared" si="148"/>
        <v>63</v>
      </c>
      <c r="X562" s="10"/>
      <c r="Y562" s="28" t="e">
        <f t="shared" si="149"/>
        <v>#REF!</v>
      </c>
      <c r="Z562" s="13"/>
      <c r="AA562" s="13" t="e">
        <f>Y562+Z562</f>
        <v>#REF!</v>
      </c>
      <c r="AB562" s="12">
        <v>1</v>
      </c>
      <c r="AC562" s="12">
        <v>1</v>
      </c>
      <c r="AE562" s="9" t="e">
        <f t="shared" si="145"/>
        <v>#REF!</v>
      </c>
      <c r="AG562" s="1" t="str">
        <f t="shared" si="150"/>
        <v>35235210004060</v>
      </c>
      <c r="AH562" s="9" t="e">
        <f>IF(AND(#REF!=2017,AE$4=1),-IFERROR(VLOOKUP(AG562,#REF!,9,0),0),IF(AND(#REF!=2017,AE$4=2),-IFERROR(VLOOKUP(AG562,#REF!,9,0),0),IFERROR(VLOOKUP(AG562,#REF!,12,0),0)))</f>
        <v>#REF!</v>
      </c>
    </row>
    <row r="563" spans="1:34" ht="15" customHeight="1" outlineLevel="2">
      <c r="A563" s="7" t="s">
        <v>136</v>
      </c>
      <c r="B563" s="36" t="s">
        <v>137</v>
      </c>
      <c r="C563" s="7">
        <v>352</v>
      </c>
      <c r="D563" s="7" t="s">
        <v>13</v>
      </c>
      <c r="E563" s="7" t="s">
        <v>378</v>
      </c>
      <c r="F563" s="7" t="s">
        <v>312</v>
      </c>
      <c r="G563" s="8">
        <v>0</v>
      </c>
      <c r="H563" s="8">
        <v>0</v>
      </c>
      <c r="I563" s="8">
        <v>0</v>
      </c>
      <c r="J563" s="8">
        <v>13</v>
      </c>
      <c r="K563" s="8">
        <v>0</v>
      </c>
      <c r="L563" s="8">
        <v>0</v>
      </c>
      <c r="M563" s="8">
        <v>0</v>
      </c>
      <c r="N563" s="40">
        <v>13</v>
      </c>
      <c r="O563" s="8">
        <v>0</v>
      </c>
      <c r="P563" s="8"/>
      <c r="Q563" s="8"/>
      <c r="R563" s="8"/>
      <c r="S563" s="8"/>
      <c r="T563" s="8"/>
      <c r="U563" s="8"/>
      <c r="V563" s="8"/>
      <c r="W563" s="14">
        <f t="shared" si="148"/>
        <v>26</v>
      </c>
      <c r="X563" s="10"/>
      <c r="Y563" s="28" t="e">
        <f t="shared" si="149"/>
        <v>#REF!</v>
      </c>
      <c r="Z563" s="13"/>
      <c r="AA563" s="13" t="e">
        <f>Y563+Z563</f>
        <v>#REF!</v>
      </c>
      <c r="AB563" s="12">
        <v>1</v>
      </c>
      <c r="AC563" s="12">
        <v>1</v>
      </c>
      <c r="AE563" s="9" t="e">
        <f t="shared" si="145"/>
        <v>#REF!</v>
      </c>
      <c r="AG563" s="1" t="str">
        <f t="shared" si="150"/>
        <v>35235210004069</v>
      </c>
      <c r="AH563" s="9" t="e">
        <f>IF(AND(#REF!=2017,AE$4=1),-IFERROR(VLOOKUP(AG563,#REF!,9,0),0),IF(AND(#REF!=2017,AE$4=2),-IFERROR(VLOOKUP(AG563,#REF!,9,0),0),IFERROR(VLOOKUP(AG563,#REF!,12,0),0)))</f>
        <v>#REF!</v>
      </c>
    </row>
    <row r="564" spans="1:34" ht="15" customHeight="1" outlineLevel="2">
      <c r="A564" s="7" t="s">
        <v>136</v>
      </c>
      <c r="B564" s="36" t="s">
        <v>137</v>
      </c>
      <c r="C564" s="7" t="s">
        <v>137</v>
      </c>
      <c r="D564" s="7" t="s">
        <v>13</v>
      </c>
      <c r="E564" s="7" t="s">
        <v>494</v>
      </c>
      <c r="F564" s="7" t="s">
        <v>363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40">
        <v>0</v>
      </c>
      <c r="O564" s="8">
        <v>0</v>
      </c>
      <c r="P564" s="8"/>
      <c r="Q564" s="8"/>
      <c r="R564" s="8"/>
      <c r="S564" s="8"/>
      <c r="T564" s="8"/>
      <c r="U564" s="8"/>
      <c r="V564" s="8"/>
      <c r="W564" s="14">
        <f t="shared" si="148"/>
        <v>0</v>
      </c>
      <c r="X564" s="10"/>
      <c r="Y564" s="28" t="e">
        <f t="shared" si="149"/>
        <v>#REF!</v>
      </c>
      <c r="Z564" s="13"/>
      <c r="AA564" s="13" t="e">
        <f>Y564+Z564</f>
        <v>#REF!</v>
      </c>
      <c r="AB564" s="12"/>
      <c r="AC564" s="12"/>
      <c r="AE564" s="9" t="e">
        <f t="shared" si="145"/>
        <v>#REF!</v>
      </c>
      <c r="AG564" s="1" t="str">
        <f t="shared" si="150"/>
        <v>35235210004075</v>
      </c>
      <c r="AH564" s="9" t="e">
        <f>IF(AND(#REF!=2017,AE$4=1),-IFERROR(VLOOKUP(AG564,#REF!,9,0),0),IF(AND(#REF!=2017,AE$4=2),-IFERROR(VLOOKUP(AG564,#REF!,9,0),0),IFERROR(VLOOKUP(AG564,#REF!,12,0),0)))</f>
        <v>#REF!</v>
      </c>
    </row>
    <row r="565" spans="1:34" ht="15" customHeight="1" outlineLevel="2">
      <c r="A565" s="7" t="s">
        <v>136</v>
      </c>
      <c r="B565" s="36" t="s">
        <v>137</v>
      </c>
      <c r="C565" s="7">
        <v>352</v>
      </c>
      <c r="D565" s="7" t="s">
        <v>13</v>
      </c>
      <c r="E565" s="7" t="s">
        <v>489</v>
      </c>
      <c r="F565" s="7" t="s">
        <v>364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40">
        <v>0</v>
      </c>
      <c r="O565" s="8">
        <v>0</v>
      </c>
      <c r="P565" s="8"/>
      <c r="Q565" s="8"/>
      <c r="R565" s="8"/>
      <c r="S565" s="8"/>
      <c r="T565" s="8"/>
      <c r="U565" s="8"/>
      <c r="V565" s="8"/>
      <c r="W565" s="14">
        <f t="shared" si="148"/>
        <v>0</v>
      </c>
      <c r="X565" s="10"/>
      <c r="Y565" s="28" t="e">
        <f t="shared" si="149"/>
        <v>#REF!</v>
      </c>
      <c r="Z565" s="13"/>
      <c r="AA565" s="13" t="e">
        <f t="shared" ref="AA565:AA585" si="151">Y565+Z565</f>
        <v>#REF!</v>
      </c>
      <c r="AB565" s="12"/>
      <c r="AC565" s="12"/>
      <c r="AE565" s="9" t="e">
        <f t="shared" si="145"/>
        <v>#REF!</v>
      </c>
      <c r="AG565" s="1" t="str">
        <f t="shared" si="150"/>
        <v>35235210004076</v>
      </c>
      <c r="AH565" s="9" t="e">
        <f>IF(AND(#REF!=2017,AE$4=1),-IFERROR(VLOOKUP(AG565,#REF!,9,0),0),IF(AND(#REF!=2017,AE$4=2),-IFERROR(VLOOKUP(AG565,#REF!,9,0),0),IFERROR(VLOOKUP(AG565,#REF!,12,0),0)))</f>
        <v>#REF!</v>
      </c>
    </row>
    <row r="566" spans="1:34" ht="15" customHeight="1" outlineLevel="2">
      <c r="A566" s="7" t="s">
        <v>136</v>
      </c>
      <c r="B566" s="36" t="s">
        <v>137</v>
      </c>
      <c r="C566" s="7" t="s">
        <v>137</v>
      </c>
      <c r="D566" s="7" t="s">
        <v>13</v>
      </c>
      <c r="E566" s="7" t="s">
        <v>380</v>
      </c>
      <c r="F566" s="7" t="s">
        <v>17</v>
      </c>
      <c r="G566" s="8">
        <v>0</v>
      </c>
      <c r="H566" s="8">
        <v>0</v>
      </c>
      <c r="I566" s="8">
        <v>0</v>
      </c>
      <c r="J566" s="8">
        <v>10.039999999999999</v>
      </c>
      <c r="K566" s="8">
        <v>0</v>
      </c>
      <c r="L566" s="8">
        <v>0</v>
      </c>
      <c r="M566" s="8">
        <v>109.82</v>
      </c>
      <c r="N566" s="40">
        <v>0</v>
      </c>
      <c r="O566" s="8">
        <v>259.99</v>
      </c>
      <c r="P566" s="8"/>
      <c r="Q566" s="8"/>
      <c r="R566" s="8"/>
      <c r="S566" s="8"/>
      <c r="T566" s="8"/>
      <c r="U566" s="8"/>
      <c r="V566" s="8"/>
      <c r="W566" s="14">
        <f t="shared" si="148"/>
        <v>379.85</v>
      </c>
      <c r="X566" s="10"/>
      <c r="Y566" s="28" t="e">
        <f t="shared" si="149"/>
        <v>#REF!</v>
      </c>
      <c r="Z566" s="13"/>
      <c r="AA566" s="13" t="e">
        <f t="shared" si="151"/>
        <v>#REF!</v>
      </c>
      <c r="AB566" s="12">
        <v>1</v>
      </c>
      <c r="AC566" s="12">
        <v>1</v>
      </c>
      <c r="AE566" s="9" t="e">
        <f t="shared" si="145"/>
        <v>#REF!</v>
      </c>
      <c r="AG566" s="1" t="str">
        <f t="shared" si="150"/>
        <v>35235210004801</v>
      </c>
      <c r="AH566" s="9" t="e">
        <f>IF(AND(#REF!=2017,AE$4=1),-IFERROR(VLOOKUP(AG566,#REF!,9,0),0),IF(AND(#REF!=2017,AE$4=2),-IFERROR(VLOOKUP(AG566,#REF!,9,0),0),IFERROR(VLOOKUP(AG566,#REF!,12,0),0)))</f>
        <v>#REF!</v>
      </c>
    </row>
    <row r="567" spans="1:34" ht="15" customHeight="1" outlineLevel="2">
      <c r="A567" s="7" t="s">
        <v>136</v>
      </c>
      <c r="B567" s="36" t="s">
        <v>137</v>
      </c>
      <c r="C567" s="7" t="s">
        <v>137</v>
      </c>
      <c r="D567" s="7" t="s">
        <v>13</v>
      </c>
      <c r="E567" s="7" t="s">
        <v>381</v>
      </c>
      <c r="F567" s="7" t="s">
        <v>311</v>
      </c>
      <c r="G567" s="8">
        <v>0</v>
      </c>
      <c r="H567" s="8">
        <v>0</v>
      </c>
      <c r="I567" s="8">
        <v>0</v>
      </c>
      <c r="J567" s="8">
        <v>0</v>
      </c>
      <c r="K567" s="8">
        <v>752.6</v>
      </c>
      <c r="L567" s="8">
        <v>0</v>
      </c>
      <c r="M567" s="8">
        <v>0</v>
      </c>
      <c r="N567" s="40">
        <v>0</v>
      </c>
      <c r="O567" s="8">
        <v>752.6</v>
      </c>
      <c r="P567" s="8"/>
      <c r="Q567" s="8"/>
      <c r="R567" s="8"/>
      <c r="S567" s="8"/>
      <c r="T567" s="8"/>
      <c r="U567" s="8"/>
      <c r="V567" s="8"/>
      <c r="W567" s="14">
        <f t="shared" si="148"/>
        <v>1505.2</v>
      </c>
      <c r="X567" s="10"/>
      <c r="Y567" s="28" t="e">
        <f t="shared" si="149"/>
        <v>#REF!</v>
      </c>
      <c r="Z567" s="13"/>
      <c r="AA567" s="13" t="e">
        <f t="shared" si="151"/>
        <v>#REF!</v>
      </c>
      <c r="AB567" s="12">
        <v>1</v>
      </c>
      <c r="AC567" s="12">
        <v>1</v>
      </c>
      <c r="AE567" s="9" t="e">
        <f t="shared" si="145"/>
        <v>#REF!</v>
      </c>
      <c r="AG567" s="1" t="str">
        <f t="shared" si="150"/>
        <v>35235210005050</v>
      </c>
      <c r="AH567" s="9" t="e">
        <f>IF(AND(#REF!=2017,AE$4=1),-IFERROR(VLOOKUP(AG567,#REF!,9,0),0),IF(AND(#REF!=2017,AE$4=2),-IFERROR(VLOOKUP(AG567,#REF!,9,0),0),IFERROR(VLOOKUP(AG567,#REF!,12,0),0)))</f>
        <v>#REF!</v>
      </c>
    </row>
    <row r="568" spans="1:34" ht="15" customHeight="1" outlineLevel="2">
      <c r="A568" s="7" t="s">
        <v>136</v>
      </c>
      <c r="B568" s="36" t="s">
        <v>137</v>
      </c>
      <c r="C568" s="7" t="s">
        <v>137</v>
      </c>
      <c r="D568" s="7" t="s">
        <v>13</v>
      </c>
      <c r="E568" s="7" t="s">
        <v>401</v>
      </c>
      <c r="F568" s="7" t="s">
        <v>317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40">
        <v>0</v>
      </c>
      <c r="O568" s="8">
        <v>0</v>
      </c>
      <c r="P568" s="8"/>
      <c r="Q568" s="8"/>
      <c r="R568" s="8"/>
      <c r="S568" s="8"/>
      <c r="T568" s="8"/>
      <c r="U568" s="8"/>
      <c r="V568" s="8"/>
      <c r="W568" s="14">
        <f t="shared" si="148"/>
        <v>0</v>
      </c>
      <c r="X568" s="10"/>
      <c r="Y568" s="28" t="e">
        <f t="shared" si="149"/>
        <v>#REF!</v>
      </c>
      <c r="Z568" s="13"/>
      <c r="AA568" s="13" t="e">
        <f t="shared" si="151"/>
        <v>#REF!</v>
      </c>
      <c r="AB568" s="12">
        <v>1</v>
      </c>
      <c r="AC568" s="12">
        <v>1</v>
      </c>
      <c r="AE568" s="9" t="e">
        <f t="shared" si="145"/>
        <v>#REF!</v>
      </c>
      <c r="AG568" s="1" t="str">
        <f t="shared" si="150"/>
        <v>35235210005054</v>
      </c>
      <c r="AH568" s="9" t="e">
        <f>IF(AND(#REF!=2017,AE$4=1),-IFERROR(VLOOKUP(AG568,#REF!,9,0),0),IF(AND(#REF!=2017,AE$4=2),-IFERROR(VLOOKUP(AG568,#REF!,9,0),0),IFERROR(VLOOKUP(AG568,#REF!,12,0),0)))</f>
        <v>#REF!</v>
      </c>
    </row>
    <row r="569" spans="1:34" ht="15" customHeight="1" outlineLevel="2">
      <c r="A569" s="7" t="s">
        <v>136</v>
      </c>
      <c r="B569" s="36" t="s">
        <v>137</v>
      </c>
      <c r="C569" s="7" t="s">
        <v>137</v>
      </c>
      <c r="D569" s="7" t="s">
        <v>13</v>
      </c>
      <c r="E569" s="7" t="s">
        <v>396</v>
      </c>
      <c r="F569" s="7" t="s">
        <v>245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40">
        <v>0</v>
      </c>
      <c r="O569" s="8">
        <v>0</v>
      </c>
      <c r="P569" s="8"/>
      <c r="Q569" s="8"/>
      <c r="R569" s="8"/>
      <c r="S569" s="8"/>
      <c r="T569" s="8"/>
      <c r="U569" s="8"/>
      <c r="V569" s="8"/>
      <c r="W569" s="14">
        <f t="shared" si="148"/>
        <v>0</v>
      </c>
      <c r="X569" s="10"/>
      <c r="Y569" s="28" t="e">
        <f t="shared" si="149"/>
        <v>#REF!</v>
      </c>
      <c r="Z569" s="13"/>
      <c r="AA569" s="13" t="e">
        <f t="shared" si="151"/>
        <v>#REF!</v>
      </c>
      <c r="AB569" s="12">
        <v>1</v>
      </c>
      <c r="AC569" s="12">
        <v>1</v>
      </c>
      <c r="AE569" s="9" t="e">
        <f t="shared" si="145"/>
        <v>#REF!</v>
      </c>
      <c r="AG569" s="1" t="str">
        <f t="shared" si="150"/>
        <v>35235210005801</v>
      </c>
      <c r="AH569" s="9" t="e">
        <f>IF(AND(#REF!=2017,AE$4=1),-IFERROR(VLOOKUP(AG569,#REF!,9,0),0),IF(AND(#REF!=2017,AE$4=2),-IFERROR(VLOOKUP(AG569,#REF!,9,0),0),IFERROR(VLOOKUP(AG569,#REF!,12,0),0)))</f>
        <v>#REF!</v>
      </c>
    </row>
    <row r="570" spans="1:34" ht="15" customHeight="1" outlineLevel="2">
      <c r="A570" s="7" t="s">
        <v>136</v>
      </c>
      <c r="B570" s="36" t="s">
        <v>137</v>
      </c>
      <c r="C570" s="7" t="s">
        <v>137</v>
      </c>
      <c r="D570" s="7" t="s">
        <v>13</v>
      </c>
      <c r="E570" s="7" t="s">
        <v>507</v>
      </c>
      <c r="F570" s="7" t="s">
        <v>362</v>
      </c>
      <c r="G570" s="8">
        <v>0</v>
      </c>
      <c r="H570" s="8">
        <v>0</v>
      </c>
      <c r="I570" s="8">
        <v>0</v>
      </c>
      <c r="J570" s="8">
        <v>-2314</v>
      </c>
      <c r="K570" s="8">
        <v>0</v>
      </c>
      <c r="L570" s="8">
        <v>0</v>
      </c>
      <c r="M570" s="8">
        <v>-2314</v>
      </c>
      <c r="N570" s="40">
        <v>0</v>
      </c>
      <c r="O570" s="8">
        <v>0</v>
      </c>
      <c r="P570" s="8"/>
      <c r="Q570" s="8"/>
      <c r="R570" s="8"/>
      <c r="S570" s="8"/>
      <c r="T570" s="8"/>
      <c r="U570" s="8"/>
      <c r="V570" s="8"/>
      <c r="W570" s="14">
        <f t="shared" si="148"/>
        <v>-4628</v>
      </c>
      <c r="X570" s="10"/>
      <c r="Y570" s="28" t="e">
        <f t="shared" si="149"/>
        <v>#REF!</v>
      </c>
      <c r="Z570" s="13"/>
      <c r="AA570" s="13" t="e">
        <f t="shared" si="151"/>
        <v>#REF!</v>
      </c>
      <c r="AB570" s="12"/>
      <c r="AC570" s="12"/>
      <c r="AE570" s="9" t="e">
        <f t="shared" si="145"/>
        <v>#REF!</v>
      </c>
      <c r="AG570" s="1" t="str">
        <f t="shared" si="150"/>
        <v>35235210007003</v>
      </c>
      <c r="AH570" s="9" t="e">
        <f>IF(AND(#REF!=2017,AE$4=1),-IFERROR(VLOOKUP(AG570,#REF!,9,0),0),IF(AND(#REF!=2017,AE$4=2),-IFERROR(VLOOKUP(AG570,#REF!,9,0),0),IFERROR(VLOOKUP(AG570,#REF!,12,0),0)))</f>
        <v>#REF!</v>
      </c>
    </row>
    <row r="571" spans="1:34" ht="15" customHeight="1" outlineLevel="1">
      <c r="A571" s="42" t="s">
        <v>614</v>
      </c>
      <c r="B571" s="36"/>
      <c r="C571" s="7"/>
      <c r="D571" s="7"/>
      <c r="E571" s="7"/>
      <c r="F571" s="7"/>
      <c r="G571" s="8">
        <f t="shared" ref="G571:O571" si="152">SUBTOTAL(9,G551:G570)</f>
        <v>0</v>
      </c>
      <c r="H571" s="8">
        <f t="shared" si="152"/>
        <v>0</v>
      </c>
      <c r="I571" s="8">
        <f t="shared" si="152"/>
        <v>0</v>
      </c>
      <c r="J571" s="8">
        <f t="shared" si="152"/>
        <v>79965.159999999989</v>
      </c>
      <c r="K571" s="8">
        <f t="shared" si="152"/>
        <v>23243.250000000004</v>
      </c>
      <c r="L571" s="8">
        <f t="shared" si="152"/>
        <v>0</v>
      </c>
      <c r="M571" s="8">
        <f t="shared" si="152"/>
        <v>51562.05</v>
      </c>
      <c r="N571" s="40">
        <f t="shared" si="152"/>
        <v>15913.650000000014</v>
      </c>
      <c r="O571" s="8">
        <f t="shared" si="152"/>
        <v>7383.3400000000029</v>
      </c>
      <c r="P571" s="8"/>
      <c r="Q571" s="8"/>
      <c r="R571" s="8"/>
      <c r="S571" s="8"/>
      <c r="T571" s="8"/>
      <c r="U571" s="8"/>
      <c r="V571" s="8"/>
      <c r="W571" s="14">
        <f>SUBTOTAL(9,W551:W570)</f>
        <v>178067.45000000004</v>
      </c>
      <c r="X571" s="10"/>
      <c r="Y571" s="28"/>
      <c r="Z571" s="13"/>
      <c r="AA571" s="13"/>
      <c r="AB571" s="12"/>
      <c r="AC571" s="12"/>
      <c r="AE571" s="9"/>
      <c r="AH571" s="9"/>
    </row>
    <row r="572" spans="1:34" ht="15" customHeight="1" outlineLevel="2">
      <c r="A572" s="7" t="s">
        <v>138</v>
      </c>
      <c r="B572" s="36" t="s">
        <v>139</v>
      </c>
      <c r="C572" s="7" t="s">
        <v>139</v>
      </c>
      <c r="D572" s="7" t="s">
        <v>13</v>
      </c>
      <c r="E572" s="7" t="s">
        <v>366</v>
      </c>
      <c r="F572" s="7" t="s">
        <v>307</v>
      </c>
      <c r="G572" s="8">
        <v>0</v>
      </c>
      <c r="H572" s="8">
        <v>0</v>
      </c>
      <c r="I572" s="8">
        <v>0</v>
      </c>
      <c r="J572" s="8">
        <v>29159.22</v>
      </c>
      <c r="K572" s="8">
        <v>8442.1699999999983</v>
      </c>
      <c r="L572" s="8">
        <v>0</v>
      </c>
      <c r="M572" s="8">
        <v>21419.17</v>
      </c>
      <c r="N572" s="40">
        <v>5849.18</v>
      </c>
      <c r="O572" s="8">
        <v>795.40000000000146</v>
      </c>
      <c r="P572" s="8"/>
      <c r="Q572" s="8"/>
      <c r="R572" s="8"/>
      <c r="S572" s="8"/>
      <c r="T572" s="8"/>
      <c r="U572" s="8"/>
      <c r="V572" s="8"/>
      <c r="W572" s="14">
        <f t="shared" ref="W572:W593" si="153">SUM(G572:V572)</f>
        <v>65665.14</v>
      </c>
      <c r="X572" s="10"/>
      <c r="Y572" s="28" t="e">
        <f t="shared" ref="Y572:Y593" si="154">IF(AE$2="Y",IF(RIGHT(A572,4)="CITY",AH572,0),AH572)</f>
        <v>#REF!</v>
      </c>
      <c r="Z572" s="13"/>
      <c r="AA572" s="13" t="e">
        <f t="shared" si="151"/>
        <v>#REF!</v>
      </c>
      <c r="AB572" s="12">
        <v>1</v>
      </c>
      <c r="AC572" s="12">
        <v>1</v>
      </c>
      <c r="AE572" s="9" t="e">
        <f t="shared" si="145"/>
        <v>#REF!</v>
      </c>
      <c r="AG572" s="1" t="str">
        <f t="shared" ref="AG572:AG593" si="155">B572&amp;C572&amp;D572&amp;E572</f>
        <v>35335310004001</v>
      </c>
      <c r="AH572" s="9" t="e">
        <f>IF(AND(#REF!=2017,AE$4=1),-IFERROR(VLOOKUP(AG572,#REF!,9,0),0),IF(AND(#REF!=2017,AE$4=2),-IFERROR(VLOOKUP(AG572,#REF!,9,0),0),IFERROR(VLOOKUP(AG572,#REF!,12,0),0)))</f>
        <v>#REF!</v>
      </c>
    </row>
    <row r="573" spans="1:34" ht="15" customHeight="1" outlineLevel="2">
      <c r="A573" s="7" t="s">
        <v>138</v>
      </c>
      <c r="B573" s="36" t="s">
        <v>139</v>
      </c>
      <c r="C573" s="7" t="s">
        <v>139</v>
      </c>
      <c r="D573" s="7" t="s">
        <v>13</v>
      </c>
      <c r="E573" s="7" t="s">
        <v>387</v>
      </c>
      <c r="F573" s="7" t="s">
        <v>359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40">
        <v>0</v>
      </c>
      <c r="O573" s="8">
        <v>0</v>
      </c>
      <c r="P573" s="8"/>
      <c r="Q573" s="8"/>
      <c r="R573" s="8"/>
      <c r="S573" s="8"/>
      <c r="T573" s="8"/>
      <c r="U573" s="8"/>
      <c r="V573" s="8"/>
      <c r="W573" s="14">
        <f t="shared" si="153"/>
        <v>0</v>
      </c>
      <c r="X573" s="10"/>
      <c r="Y573" s="28" t="e">
        <f t="shared" si="154"/>
        <v>#REF!</v>
      </c>
      <c r="Z573" s="13"/>
      <c r="AA573" s="13" t="e">
        <f t="shared" si="151"/>
        <v>#REF!</v>
      </c>
      <c r="AB573" s="12">
        <v>1</v>
      </c>
      <c r="AC573" s="12">
        <v>1</v>
      </c>
      <c r="AE573" s="9" t="e">
        <f t="shared" si="145"/>
        <v>#REF!</v>
      </c>
      <c r="AG573" s="1" t="str">
        <f t="shared" si="155"/>
        <v>35335310004004</v>
      </c>
      <c r="AH573" s="9" t="e">
        <f>IF(AND(#REF!=2017,AE$4=1),-IFERROR(VLOOKUP(AG573,#REF!,9,0),0),IF(AND(#REF!=2017,AE$4=2),-IFERROR(VLOOKUP(AG573,#REF!,9,0),0),IFERROR(VLOOKUP(AG573,#REF!,12,0),0)))</f>
        <v>#REF!</v>
      </c>
    </row>
    <row r="574" spans="1:34" ht="15" customHeight="1" outlineLevel="2">
      <c r="A574" s="7" t="s">
        <v>138</v>
      </c>
      <c r="B574" s="36" t="s">
        <v>139</v>
      </c>
      <c r="C574" s="7" t="s">
        <v>139</v>
      </c>
      <c r="D574" s="7" t="s">
        <v>13</v>
      </c>
      <c r="E574" s="7" t="s">
        <v>368</v>
      </c>
      <c r="F574" s="7" t="s">
        <v>308</v>
      </c>
      <c r="G574" s="8">
        <v>0</v>
      </c>
      <c r="H574" s="8">
        <v>0</v>
      </c>
      <c r="I574" s="8">
        <v>0</v>
      </c>
      <c r="J574" s="8">
        <v>3730.03</v>
      </c>
      <c r="K574" s="8">
        <v>23.110000000000127</v>
      </c>
      <c r="L574" s="8">
        <v>0</v>
      </c>
      <c r="M574" s="8">
        <v>87.329999999999472</v>
      </c>
      <c r="N574" s="40">
        <v>-6.7599999999997635</v>
      </c>
      <c r="O574" s="8">
        <v>5.9499999999998181</v>
      </c>
      <c r="P574" s="8"/>
      <c r="Q574" s="8"/>
      <c r="R574" s="8"/>
      <c r="S574" s="8"/>
      <c r="T574" s="8"/>
      <c r="U574" s="8"/>
      <c r="V574" s="8"/>
      <c r="W574" s="14">
        <f t="shared" si="153"/>
        <v>3839.66</v>
      </c>
      <c r="X574" s="10"/>
      <c r="Y574" s="28" t="e">
        <f t="shared" si="154"/>
        <v>#REF!</v>
      </c>
      <c r="Z574" s="13"/>
      <c r="AA574" s="13" t="e">
        <f t="shared" si="151"/>
        <v>#REF!</v>
      </c>
      <c r="AB574" s="12">
        <v>1</v>
      </c>
      <c r="AC574" s="12">
        <v>1</v>
      </c>
      <c r="AE574" s="9" t="e">
        <f t="shared" si="145"/>
        <v>#REF!</v>
      </c>
      <c r="AG574" s="1" t="str">
        <f t="shared" si="155"/>
        <v>35335310004006</v>
      </c>
      <c r="AH574" s="9" t="e">
        <f>IF(AND(#REF!=2017,AE$4=1),-IFERROR(VLOOKUP(AG574,#REF!,9,0),0),IF(AND(#REF!=2017,AE$4=2),-IFERROR(VLOOKUP(AG574,#REF!,9,0),0),IFERROR(VLOOKUP(AG574,#REF!,12,0),0)))</f>
        <v>#REF!</v>
      </c>
    </row>
    <row r="575" spans="1:34" ht="15" customHeight="1" outlineLevel="2">
      <c r="A575" s="7" t="s">
        <v>138</v>
      </c>
      <c r="B575" s="36" t="s">
        <v>139</v>
      </c>
      <c r="C575" s="7" t="s">
        <v>139</v>
      </c>
      <c r="D575" s="7" t="s">
        <v>13</v>
      </c>
      <c r="E575" s="7" t="s">
        <v>370</v>
      </c>
      <c r="F575" s="7" t="s">
        <v>309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40">
        <v>0</v>
      </c>
      <c r="O575" s="8">
        <v>1321.03</v>
      </c>
      <c r="P575" s="8"/>
      <c r="Q575" s="8"/>
      <c r="R575" s="8"/>
      <c r="S575" s="8"/>
      <c r="T575" s="8"/>
      <c r="U575" s="8"/>
      <c r="V575" s="8"/>
      <c r="W575" s="14">
        <f t="shared" si="153"/>
        <v>1321.03</v>
      </c>
      <c r="X575" s="10"/>
      <c r="Y575" s="28" t="e">
        <f t="shared" si="154"/>
        <v>#REF!</v>
      </c>
      <c r="Z575" s="13"/>
      <c r="AA575" s="13" t="e">
        <f t="shared" si="151"/>
        <v>#REF!</v>
      </c>
      <c r="AB575" s="12"/>
      <c r="AC575" s="12"/>
      <c r="AE575" s="9" t="e">
        <f t="shared" si="145"/>
        <v>#REF!</v>
      </c>
      <c r="AG575" s="1" t="str">
        <f t="shared" si="155"/>
        <v>35335310004008</v>
      </c>
      <c r="AH575" s="9" t="e">
        <f>IF(AND(#REF!=2017,AE$4=1),-IFERROR(VLOOKUP(AG575,#REF!,9,0),0),IF(AND(#REF!=2017,AE$4=2),-IFERROR(VLOOKUP(AG575,#REF!,9,0),0),IFERROR(VLOOKUP(AG575,#REF!,12,0),0)))</f>
        <v>#REF!</v>
      </c>
    </row>
    <row r="576" spans="1:34" ht="15" customHeight="1" outlineLevel="2">
      <c r="A576" s="7" t="s">
        <v>138</v>
      </c>
      <c r="B576" s="36" t="s">
        <v>139</v>
      </c>
      <c r="C576" s="7" t="s">
        <v>139</v>
      </c>
      <c r="D576" s="7" t="s">
        <v>13</v>
      </c>
      <c r="E576" s="7" t="s">
        <v>372</v>
      </c>
      <c r="F576" s="7" t="s">
        <v>310</v>
      </c>
      <c r="G576" s="8">
        <v>0</v>
      </c>
      <c r="H576" s="8">
        <v>0</v>
      </c>
      <c r="I576" s="8">
        <v>0</v>
      </c>
      <c r="J576" s="8">
        <v>0</v>
      </c>
      <c r="K576" s="8">
        <v>37.229999999999997</v>
      </c>
      <c r="L576" s="8">
        <v>0</v>
      </c>
      <c r="M576" s="8">
        <v>0</v>
      </c>
      <c r="N576" s="40">
        <v>26.190000000000005</v>
      </c>
      <c r="O576" s="8">
        <v>58.14</v>
      </c>
      <c r="P576" s="8"/>
      <c r="Q576" s="8"/>
      <c r="R576" s="8"/>
      <c r="S576" s="8"/>
      <c r="T576" s="8"/>
      <c r="U576" s="8"/>
      <c r="V576" s="8"/>
      <c r="W576" s="14">
        <f t="shared" si="153"/>
        <v>121.56</v>
      </c>
      <c r="X576" s="10"/>
      <c r="Y576" s="28" t="e">
        <f t="shared" si="154"/>
        <v>#REF!</v>
      </c>
      <c r="Z576" s="13"/>
      <c r="AA576" s="13" t="e">
        <f t="shared" si="151"/>
        <v>#REF!</v>
      </c>
      <c r="AB576" s="12"/>
      <c r="AC576" s="12"/>
      <c r="AE576" s="9" t="e">
        <f t="shared" si="145"/>
        <v>#REF!</v>
      </c>
      <c r="AG576" s="1" t="str">
        <f t="shared" si="155"/>
        <v>35335310004009</v>
      </c>
      <c r="AH576" s="9" t="e">
        <f>IF(AND(#REF!=2017,AE$4=1),-IFERROR(VLOOKUP(AG576,#REF!,9,0),0),IF(AND(#REF!=2017,AE$4=2),-IFERROR(VLOOKUP(AG576,#REF!,9,0),0),IFERROR(VLOOKUP(AG576,#REF!,12,0),0)))</f>
        <v>#REF!</v>
      </c>
    </row>
    <row r="577" spans="1:34" ht="15" customHeight="1" outlineLevel="2">
      <c r="A577" s="7" t="s">
        <v>138</v>
      </c>
      <c r="B577" s="36" t="s">
        <v>139</v>
      </c>
      <c r="C577" s="7" t="s">
        <v>139</v>
      </c>
      <c r="D577" s="7" t="s">
        <v>13</v>
      </c>
      <c r="E577" s="7" t="s">
        <v>16</v>
      </c>
      <c r="F577" s="7" t="s">
        <v>315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40">
        <v>0</v>
      </c>
      <c r="O577" s="8">
        <v>0</v>
      </c>
      <c r="P577" s="8"/>
      <c r="Q577" s="8"/>
      <c r="R577" s="8"/>
      <c r="S577" s="8"/>
      <c r="T577" s="8"/>
      <c r="U577" s="8"/>
      <c r="V577" s="8"/>
      <c r="W577" s="14">
        <f t="shared" si="153"/>
        <v>0</v>
      </c>
      <c r="X577" s="10"/>
      <c r="Y577" s="28" t="e">
        <f t="shared" si="154"/>
        <v>#REF!</v>
      </c>
      <c r="Z577" s="13"/>
      <c r="AA577" s="13" t="e">
        <f t="shared" si="151"/>
        <v>#REF!</v>
      </c>
      <c r="AB577" s="12"/>
      <c r="AC577" s="12"/>
      <c r="AE577" s="9" t="e">
        <f t="shared" si="145"/>
        <v>#REF!</v>
      </c>
      <c r="AG577" s="1" t="str">
        <f t="shared" si="155"/>
        <v>35335310004010</v>
      </c>
      <c r="AH577" s="9" t="e">
        <f>IF(AND(#REF!=2017,AE$4=1),-IFERROR(VLOOKUP(AG577,#REF!,9,0),0),IF(AND(#REF!=2017,AE$4=2),-IFERROR(VLOOKUP(AG577,#REF!,9,0),0),IFERROR(VLOOKUP(AG577,#REF!,12,0),0)))</f>
        <v>#REF!</v>
      </c>
    </row>
    <row r="578" spans="1:34" ht="15" customHeight="1" outlineLevel="2">
      <c r="A578" s="7" t="s">
        <v>138</v>
      </c>
      <c r="B578" s="36" t="s">
        <v>139</v>
      </c>
      <c r="C578" s="7" t="s">
        <v>139</v>
      </c>
      <c r="D578" s="7" t="s">
        <v>13</v>
      </c>
      <c r="E578" s="7" t="s">
        <v>504</v>
      </c>
      <c r="F578" s="7" t="s">
        <v>305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40">
        <v>0</v>
      </c>
      <c r="O578" s="8">
        <v>0</v>
      </c>
      <c r="P578" s="8"/>
      <c r="Q578" s="8"/>
      <c r="R578" s="8"/>
      <c r="S578" s="8"/>
      <c r="T578" s="8"/>
      <c r="U578" s="8"/>
      <c r="V578" s="8"/>
      <c r="W578" s="14">
        <f t="shared" si="153"/>
        <v>0</v>
      </c>
      <c r="X578" s="10"/>
      <c r="Y578" s="28" t="e">
        <f t="shared" si="154"/>
        <v>#REF!</v>
      </c>
      <c r="Z578" s="13"/>
      <c r="AA578" s="13" t="e">
        <f t="shared" si="151"/>
        <v>#REF!</v>
      </c>
      <c r="AB578" s="12">
        <v>1</v>
      </c>
      <c r="AC578" s="12">
        <v>1</v>
      </c>
      <c r="AE578" s="9" t="e">
        <f t="shared" si="145"/>
        <v>#REF!</v>
      </c>
      <c r="AG578" s="1" t="str">
        <f t="shared" si="155"/>
        <v>35335310004014</v>
      </c>
      <c r="AH578" s="9" t="e">
        <f>IF(AND(#REF!=2017,AE$4=1),-IFERROR(VLOOKUP(AG578,#REF!,9,0),0),IF(AND(#REF!=2017,AE$4=2),-IFERROR(VLOOKUP(AG578,#REF!,9,0),0),IFERROR(VLOOKUP(AG578,#REF!,12,0),0)))</f>
        <v>#REF!</v>
      </c>
    </row>
    <row r="579" spans="1:34" ht="15" customHeight="1" outlineLevel="2">
      <c r="A579" s="7" t="s">
        <v>138</v>
      </c>
      <c r="B579" s="36" t="s">
        <v>139</v>
      </c>
      <c r="C579" s="7" t="s">
        <v>139</v>
      </c>
      <c r="D579" s="7" t="s">
        <v>13</v>
      </c>
      <c r="E579" s="7" t="s">
        <v>374</v>
      </c>
      <c r="F579" s="7" t="s">
        <v>361</v>
      </c>
      <c r="G579" s="8">
        <v>0</v>
      </c>
      <c r="H579" s="8">
        <v>0</v>
      </c>
      <c r="I579" s="8">
        <v>0</v>
      </c>
      <c r="J579" s="8">
        <v>0</v>
      </c>
      <c r="K579" s="8">
        <v>568.32000000000005</v>
      </c>
      <c r="L579" s="8">
        <v>0</v>
      </c>
      <c r="M579" s="8">
        <v>0</v>
      </c>
      <c r="N579" s="40">
        <v>552.37</v>
      </c>
      <c r="O579" s="8">
        <v>493.13999999999987</v>
      </c>
      <c r="P579" s="8"/>
      <c r="Q579" s="8"/>
      <c r="R579" s="8"/>
      <c r="S579" s="8"/>
      <c r="T579" s="8"/>
      <c r="U579" s="8"/>
      <c r="V579" s="8"/>
      <c r="W579" s="14">
        <f t="shared" si="153"/>
        <v>1613.83</v>
      </c>
      <c r="X579" s="10"/>
      <c r="Y579" s="28" t="e">
        <f t="shared" si="154"/>
        <v>#REF!</v>
      </c>
      <c r="Z579" s="13"/>
      <c r="AA579" s="13" t="e">
        <f t="shared" si="151"/>
        <v>#REF!</v>
      </c>
      <c r="AB579" s="12">
        <v>1</v>
      </c>
      <c r="AC579" s="12">
        <v>1</v>
      </c>
      <c r="AE579" s="9" t="e">
        <f t="shared" si="145"/>
        <v>#REF!</v>
      </c>
      <c r="AG579" s="1" t="str">
        <f t="shared" si="155"/>
        <v>35335310004030</v>
      </c>
      <c r="AH579" s="9" t="e">
        <f>IF(AND(#REF!=2017,AE$4=1),-IFERROR(VLOOKUP(AG579,#REF!,9,0),0),IF(AND(#REF!=2017,AE$4=2),-IFERROR(VLOOKUP(AG579,#REF!,9,0),0),IFERROR(VLOOKUP(AG579,#REF!,12,0),0)))</f>
        <v>#REF!</v>
      </c>
    </row>
    <row r="580" spans="1:34" ht="15" customHeight="1" outlineLevel="2">
      <c r="A580" s="7" t="s">
        <v>138</v>
      </c>
      <c r="B580" s="36" t="s">
        <v>139</v>
      </c>
      <c r="C580" s="7" t="s">
        <v>139</v>
      </c>
      <c r="D580" s="7" t="s">
        <v>13</v>
      </c>
      <c r="E580" s="7" t="s">
        <v>389</v>
      </c>
      <c r="F580" s="7" t="s">
        <v>360</v>
      </c>
      <c r="G580" s="8">
        <v>0</v>
      </c>
      <c r="H580" s="8">
        <v>0</v>
      </c>
      <c r="I580" s="8">
        <v>0</v>
      </c>
      <c r="J580" s="8">
        <v>0</v>
      </c>
      <c r="K580" s="8">
        <v>7.98</v>
      </c>
      <c r="L580" s="8">
        <v>0</v>
      </c>
      <c r="M580" s="8">
        <v>0</v>
      </c>
      <c r="N580" s="40">
        <v>2.7999999999999989</v>
      </c>
      <c r="O580" s="8">
        <v>163.15</v>
      </c>
      <c r="P580" s="8"/>
      <c r="Q580" s="8"/>
      <c r="R580" s="8"/>
      <c r="S580" s="8"/>
      <c r="T580" s="8"/>
      <c r="U580" s="8"/>
      <c r="V580" s="8"/>
      <c r="W580" s="14">
        <f t="shared" si="153"/>
        <v>173.93</v>
      </c>
      <c r="X580" s="10"/>
      <c r="Y580" s="28" t="e">
        <f t="shared" si="154"/>
        <v>#REF!</v>
      </c>
      <c r="Z580" s="13"/>
      <c r="AA580" s="13" t="e">
        <f t="shared" si="151"/>
        <v>#REF!</v>
      </c>
      <c r="AB580" s="12">
        <v>1</v>
      </c>
      <c r="AC580" s="12">
        <v>1</v>
      </c>
      <c r="AE580" s="9" t="e">
        <f t="shared" si="145"/>
        <v>#REF!</v>
      </c>
      <c r="AG580" s="1" t="str">
        <f t="shared" si="155"/>
        <v>35335310004033</v>
      </c>
      <c r="AH580" s="9" t="e">
        <f>IF(AND(#REF!=2017,AE$4=1),-IFERROR(VLOOKUP(AG580,#REF!,9,0),0),IF(AND(#REF!=2017,AE$4=2),-IFERROR(VLOOKUP(AG580,#REF!,9,0),0),IFERROR(VLOOKUP(AG580,#REF!,12,0),0)))</f>
        <v>#REF!</v>
      </c>
    </row>
    <row r="581" spans="1:34" ht="15" customHeight="1" outlineLevel="2">
      <c r="A581" s="7" t="s">
        <v>138</v>
      </c>
      <c r="B581" s="36" t="s">
        <v>139</v>
      </c>
      <c r="C581" s="7" t="s">
        <v>139</v>
      </c>
      <c r="D581" s="7" t="s">
        <v>13</v>
      </c>
      <c r="E581" s="7" t="s">
        <v>393</v>
      </c>
      <c r="F581" s="7" t="s">
        <v>25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40">
        <v>0</v>
      </c>
      <c r="O581" s="8">
        <v>0</v>
      </c>
      <c r="P581" s="8"/>
      <c r="Q581" s="8"/>
      <c r="R581" s="8"/>
      <c r="S581" s="8"/>
      <c r="T581" s="8"/>
      <c r="U581" s="8"/>
      <c r="V581" s="8"/>
      <c r="W581" s="14">
        <f t="shared" si="153"/>
        <v>0</v>
      </c>
      <c r="X581" s="10"/>
      <c r="Y581" s="28" t="e">
        <f t="shared" si="154"/>
        <v>#REF!</v>
      </c>
      <c r="Z581" s="13"/>
      <c r="AA581" s="13" t="e">
        <f t="shared" si="151"/>
        <v>#REF!</v>
      </c>
      <c r="AB581" s="12"/>
      <c r="AC581" s="12"/>
      <c r="AE581" s="9" t="e">
        <f t="shared" si="145"/>
        <v>#REF!</v>
      </c>
      <c r="AG581" s="1" t="str">
        <f t="shared" si="155"/>
        <v>35335310004052</v>
      </c>
      <c r="AH581" s="9" t="e">
        <f>IF(AND(#REF!=2017,AE$4=1),-IFERROR(VLOOKUP(AG581,#REF!,9,0),0),IF(AND(#REF!=2017,AE$4=2),-IFERROR(VLOOKUP(AG581,#REF!,9,0),0),IFERROR(VLOOKUP(AG581,#REF!,12,0),0)))</f>
        <v>#REF!</v>
      </c>
    </row>
    <row r="582" spans="1:34" ht="15" customHeight="1" outlineLevel="2">
      <c r="A582" s="7" t="s">
        <v>138</v>
      </c>
      <c r="B582" s="36" t="s">
        <v>139</v>
      </c>
      <c r="C582" s="20" t="s">
        <v>139</v>
      </c>
      <c r="D582" s="7" t="s">
        <v>13</v>
      </c>
      <c r="E582" s="7" t="s">
        <v>397</v>
      </c>
      <c r="F582" s="7" t="s">
        <v>35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40">
        <v>0</v>
      </c>
      <c r="O582" s="8">
        <v>0</v>
      </c>
      <c r="P582" s="8"/>
      <c r="Q582" s="8"/>
      <c r="R582" s="8"/>
      <c r="S582" s="8"/>
      <c r="T582" s="8"/>
      <c r="U582" s="8"/>
      <c r="V582" s="8"/>
      <c r="W582" s="14">
        <f t="shared" si="153"/>
        <v>0</v>
      </c>
      <c r="X582" s="10"/>
      <c r="Y582" s="28" t="e">
        <f t="shared" si="154"/>
        <v>#REF!</v>
      </c>
      <c r="Z582" s="13"/>
      <c r="AA582" s="13" t="e">
        <f t="shared" si="151"/>
        <v>#REF!</v>
      </c>
      <c r="AB582" s="12">
        <v>1</v>
      </c>
      <c r="AC582" s="12">
        <v>1</v>
      </c>
      <c r="AE582" s="9" t="e">
        <f t="shared" si="145"/>
        <v>#REF!</v>
      </c>
      <c r="AG582" s="1" t="str">
        <f t="shared" si="155"/>
        <v>35335310004056</v>
      </c>
      <c r="AH582" s="9" t="e">
        <f>IF(AND(#REF!=2017,AE$4=1),-IFERROR(VLOOKUP(AG582,#REF!,9,0),0),IF(AND(#REF!=2017,AE$4=2),-IFERROR(VLOOKUP(AG582,#REF!,9,0),0),IFERROR(VLOOKUP(AG582,#REF!,12,0),0)))</f>
        <v>#REF!</v>
      </c>
    </row>
    <row r="583" spans="1:34" ht="15" customHeight="1" outlineLevel="2">
      <c r="A583" s="7" t="s">
        <v>138</v>
      </c>
      <c r="B583" s="36" t="s">
        <v>139</v>
      </c>
      <c r="C583" s="7" t="s">
        <v>139</v>
      </c>
      <c r="D583" s="7" t="s">
        <v>13</v>
      </c>
      <c r="E583" s="7" t="s">
        <v>472</v>
      </c>
      <c r="F583" s="7" t="s">
        <v>350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40">
        <v>0</v>
      </c>
      <c r="O583" s="8">
        <v>0</v>
      </c>
      <c r="P583" s="8"/>
      <c r="Q583" s="8"/>
      <c r="R583" s="8"/>
      <c r="S583" s="8"/>
      <c r="T583" s="8"/>
      <c r="U583" s="8"/>
      <c r="V583" s="8"/>
      <c r="W583" s="14">
        <f t="shared" si="153"/>
        <v>0</v>
      </c>
      <c r="X583" s="10"/>
      <c r="Y583" s="28" t="e">
        <f t="shared" si="154"/>
        <v>#REF!</v>
      </c>
      <c r="Z583" s="13"/>
      <c r="AA583" s="13" t="e">
        <f t="shared" si="151"/>
        <v>#REF!</v>
      </c>
      <c r="AB583" s="12">
        <v>1</v>
      </c>
      <c r="AC583" s="12">
        <v>1</v>
      </c>
      <c r="AE583" s="9" t="e">
        <f t="shared" si="145"/>
        <v>#REF!</v>
      </c>
      <c r="AG583" s="1" t="str">
        <f t="shared" si="155"/>
        <v>35335310004057</v>
      </c>
      <c r="AH583" s="9" t="e">
        <f>IF(AND(#REF!=2017,AE$4=1),-IFERROR(VLOOKUP(AG583,#REF!,9,0),0),IF(AND(#REF!=2017,AE$4=2),-IFERROR(VLOOKUP(AG583,#REF!,9,0),0),IFERROR(VLOOKUP(AG583,#REF!,12,0),0)))</f>
        <v>#REF!</v>
      </c>
    </row>
    <row r="584" spans="1:34" ht="15" customHeight="1" outlineLevel="2">
      <c r="A584" s="7" t="s">
        <v>138</v>
      </c>
      <c r="B584" s="36" t="s">
        <v>139</v>
      </c>
      <c r="C584" s="7">
        <v>353</v>
      </c>
      <c r="D584" s="7" t="s">
        <v>13</v>
      </c>
      <c r="E584" s="7" t="s">
        <v>376</v>
      </c>
      <c r="F584" s="7" t="s">
        <v>247</v>
      </c>
      <c r="G584" s="8">
        <v>0</v>
      </c>
      <c r="H584" s="8">
        <v>0</v>
      </c>
      <c r="I584" s="8">
        <v>0</v>
      </c>
      <c r="J584" s="8">
        <v>15966</v>
      </c>
      <c r="K584" s="8">
        <v>0</v>
      </c>
      <c r="L584" s="8">
        <v>0</v>
      </c>
      <c r="M584" s="8">
        <v>0</v>
      </c>
      <c r="N584" s="40">
        <v>14987</v>
      </c>
      <c r="O584" s="8">
        <v>0</v>
      </c>
      <c r="P584" s="8"/>
      <c r="Q584" s="8"/>
      <c r="R584" s="8"/>
      <c r="S584" s="8"/>
      <c r="T584" s="8"/>
      <c r="U584" s="8"/>
      <c r="V584" s="8"/>
      <c r="W584" s="14">
        <f t="shared" si="153"/>
        <v>30953</v>
      </c>
      <c r="X584" s="10"/>
      <c r="Y584" s="28" t="e">
        <f t="shared" si="154"/>
        <v>#REF!</v>
      </c>
      <c r="Z584" s="13"/>
      <c r="AA584" s="13" t="e">
        <f t="shared" si="151"/>
        <v>#REF!</v>
      </c>
      <c r="AB584" s="12">
        <v>1</v>
      </c>
      <c r="AC584" s="12">
        <v>1</v>
      </c>
      <c r="AE584" s="9" t="e">
        <f t="shared" si="145"/>
        <v>#REF!</v>
      </c>
      <c r="AG584" s="1" t="str">
        <f t="shared" si="155"/>
        <v>35335310004060</v>
      </c>
      <c r="AH584" s="9" t="e">
        <f>IF(AND(#REF!=2017,AE$4=1),-IFERROR(VLOOKUP(AG584,#REF!,9,0),0),IF(AND(#REF!=2017,AE$4=2),-IFERROR(VLOOKUP(AG584,#REF!,9,0),0),IFERROR(VLOOKUP(AG584,#REF!,12,0),0)))</f>
        <v>#REF!</v>
      </c>
    </row>
    <row r="585" spans="1:34" ht="15" customHeight="1" outlineLevel="2">
      <c r="A585" s="7" t="s">
        <v>138</v>
      </c>
      <c r="B585" s="36" t="s">
        <v>139</v>
      </c>
      <c r="C585" s="7">
        <v>353</v>
      </c>
      <c r="D585" s="7" t="s">
        <v>13</v>
      </c>
      <c r="E585" s="7" t="s">
        <v>378</v>
      </c>
      <c r="F585" s="7" t="s">
        <v>312</v>
      </c>
      <c r="G585" s="8">
        <v>0</v>
      </c>
      <c r="H585" s="8">
        <v>0</v>
      </c>
      <c r="I585" s="8">
        <v>0</v>
      </c>
      <c r="J585" s="8">
        <v>6131</v>
      </c>
      <c r="K585" s="8">
        <v>0</v>
      </c>
      <c r="L585" s="8">
        <v>0</v>
      </c>
      <c r="M585" s="8">
        <v>0</v>
      </c>
      <c r="N585" s="40">
        <v>5887</v>
      </c>
      <c r="O585" s="8">
        <v>0</v>
      </c>
      <c r="P585" s="8"/>
      <c r="Q585" s="8"/>
      <c r="R585" s="8"/>
      <c r="S585" s="8"/>
      <c r="T585" s="8"/>
      <c r="U585" s="8"/>
      <c r="V585" s="8"/>
      <c r="W585" s="14">
        <f t="shared" si="153"/>
        <v>12018</v>
      </c>
      <c r="X585" s="10"/>
      <c r="Y585" s="28" t="e">
        <f t="shared" si="154"/>
        <v>#REF!</v>
      </c>
      <c r="Z585" s="13"/>
      <c r="AA585" s="13" t="e">
        <f t="shared" si="151"/>
        <v>#REF!</v>
      </c>
      <c r="AB585" s="12"/>
      <c r="AC585" s="12"/>
      <c r="AE585" s="9" t="e">
        <f t="shared" si="145"/>
        <v>#REF!</v>
      </c>
      <c r="AG585" s="1" t="str">
        <f t="shared" si="155"/>
        <v>35335310004069</v>
      </c>
      <c r="AH585" s="9" t="e">
        <f>IF(AND(#REF!=2017,AE$4=1),-IFERROR(VLOOKUP(AG585,#REF!,9,0),0),IF(AND(#REF!=2017,AE$4=2),-IFERROR(VLOOKUP(AG585,#REF!,9,0),0),IFERROR(VLOOKUP(AG585,#REF!,12,0),0)))</f>
        <v>#REF!</v>
      </c>
    </row>
    <row r="586" spans="1:34" ht="15" customHeight="1" outlineLevel="2">
      <c r="A586" s="7" t="s">
        <v>138</v>
      </c>
      <c r="B586" s="36" t="s">
        <v>139</v>
      </c>
      <c r="C586" s="7" t="s">
        <v>139</v>
      </c>
      <c r="D586" s="7" t="s">
        <v>13</v>
      </c>
      <c r="E586" s="7" t="s">
        <v>494</v>
      </c>
      <c r="F586" s="7" t="s">
        <v>363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40">
        <v>0</v>
      </c>
      <c r="O586" s="8">
        <v>0</v>
      </c>
      <c r="P586" s="8"/>
      <c r="Q586" s="8"/>
      <c r="R586" s="8"/>
      <c r="S586" s="8"/>
      <c r="T586" s="8"/>
      <c r="U586" s="8"/>
      <c r="V586" s="8"/>
      <c r="W586" s="14">
        <f t="shared" si="153"/>
        <v>0</v>
      </c>
      <c r="X586" s="10"/>
      <c r="Y586" s="28" t="e">
        <f t="shared" si="154"/>
        <v>#REF!</v>
      </c>
      <c r="Z586" s="13"/>
      <c r="AA586" s="13" t="e">
        <f t="shared" ref="AA586:AA608" si="156">Y586+Z586</f>
        <v>#REF!</v>
      </c>
      <c r="AB586" s="12">
        <v>1</v>
      </c>
      <c r="AC586" s="12">
        <v>1</v>
      </c>
      <c r="AE586" s="9" t="e">
        <f t="shared" si="145"/>
        <v>#REF!</v>
      </c>
      <c r="AG586" s="1" t="str">
        <f t="shared" si="155"/>
        <v>35335310004075</v>
      </c>
      <c r="AH586" s="9" t="e">
        <f>IF(AND(#REF!=2017,AE$4=1),-IFERROR(VLOOKUP(AG586,#REF!,9,0),0),IF(AND(#REF!=2017,AE$4=2),-IFERROR(VLOOKUP(AG586,#REF!,9,0),0),IFERROR(VLOOKUP(AG586,#REF!,12,0),0)))</f>
        <v>#REF!</v>
      </c>
    </row>
    <row r="587" spans="1:34" ht="15" customHeight="1" outlineLevel="2">
      <c r="A587" s="7" t="s">
        <v>138</v>
      </c>
      <c r="B587" s="36" t="s">
        <v>139</v>
      </c>
      <c r="C587" s="7">
        <v>353</v>
      </c>
      <c r="D587" s="7" t="s">
        <v>13</v>
      </c>
      <c r="E587" s="7" t="s">
        <v>489</v>
      </c>
      <c r="F587" s="7" t="s">
        <v>364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40">
        <v>0</v>
      </c>
      <c r="O587" s="8">
        <v>0</v>
      </c>
      <c r="P587" s="8"/>
      <c r="Q587" s="8"/>
      <c r="R587" s="8"/>
      <c r="S587" s="8"/>
      <c r="T587" s="8"/>
      <c r="U587" s="8"/>
      <c r="V587" s="8"/>
      <c r="W587" s="14">
        <f t="shared" si="153"/>
        <v>0</v>
      </c>
      <c r="X587" s="10"/>
      <c r="Y587" s="28" t="e">
        <f t="shared" si="154"/>
        <v>#REF!</v>
      </c>
      <c r="Z587" s="13"/>
      <c r="AA587" s="13" t="e">
        <f t="shared" si="156"/>
        <v>#REF!</v>
      </c>
      <c r="AB587" s="12"/>
      <c r="AC587" s="12"/>
      <c r="AE587" s="9" t="e">
        <f t="shared" si="145"/>
        <v>#REF!</v>
      </c>
      <c r="AG587" s="1" t="str">
        <f t="shared" si="155"/>
        <v>35335310004076</v>
      </c>
      <c r="AH587" s="9" t="e">
        <f>IF(AND(#REF!=2017,AE$4=1),-IFERROR(VLOOKUP(AG587,#REF!,9,0),0),IF(AND(#REF!=2017,AE$4=2),-IFERROR(VLOOKUP(AG587,#REF!,9,0),0),IFERROR(VLOOKUP(AG587,#REF!,12,0),0)))</f>
        <v>#REF!</v>
      </c>
    </row>
    <row r="588" spans="1:34" ht="15" customHeight="1" outlineLevel="2">
      <c r="A588" s="7" t="s">
        <v>138</v>
      </c>
      <c r="B588" s="36" t="s">
        <v>139</v>
      </c>
      <c r="C588" s="7" t="s">
        <v>139</v>
      </c>
      <c r="D588" s="7" t="s">
        <v>13</v>
      </c>
      <c r="E588" s="7" t="s">
        <v>380</v>
      </c>
      <c r="F588" s="7" t="s">
        <v>17</v>
      </c>
      <c r="G588" s="8">
        <v>0</v>
      </c>
      <c r="H588" s="8">
        <v>0</v>
      </c>
      <c r="I588" s="8">
        <v>0</v>
      </c>
      <c r="J588" s="8">
        <v>1.72</v>
      </c>
      <c r="K588" s="8">
        <v>0</v>
      </c>
      <c r="L588" s="8">
        <v>0</v>
      </c>
      <c r="M588" s="8">
        <v>56.44</v>
      </c>
      <c r="N588" s="40">
        <v>0</v>
      </c>
      <c r="O588" s="8">
        <v>109.46000000000001</v>
      </c>
      <c r="P588" s="8"/>
      <c r="Q588" s="8"/>
      <c r="R588" s="8"/>
      <c r="S588" s="8"/>
      <c r="T588" s="8"/>
      <c r="U588" s="8"/>
      <c r="V588" s="8"/>
      <c r="W588" s="14">
        <f t="shared" si="153"/>
        <v>167.62</v>
      </c>
      <c r="X588" s="10"/>
      <c r="Y588" s="28" t="e">
        <f t="shared" si="154"/>
        <v>#REF!</v>
      </c>
      <c r="Z588" s="13"/>
      <c r="AA588" s="13" t="e">
        <f t="shared" si="156"/>
        <v>#REF!</v>
      </c>
      <c r="AB588" s="12">
        <v>1</v>
      </c>
      <c r="AC588" s="12">
        <v>1</v>
      </c>
      <c r="AE588" s="9" t="e">
        <f t="shared" si="145"/>
        <v>#REF!</v>
      </c>
      <c r="AG588" s="1" t="str">
        <f t="shared" si="155"/>
        <v>35335310004801</v>
      </c>
      <c r="AH588" s="9" t="e">
        <f>IF(AND(#REF!=2017,AE$4=1),-IFERROR(VLOOKUP(AG588,#REF!,9,0),0),IF(AND(#REF!=2017,AE$4=2),-IFERROR(VLOOKUP(AG588,#REF!,9,0),0),IFERROR(VLOOKUP(AG588,#REF!,12,0),0)))</f>
        <v>#REF!</v>
      </c>
    </row>
    <row r="589" spans="1:34" ht="15" customHeight="1" outlineLevel="2">
      <c r="A589" s="7" t="s">
        <v>138</v>
      </c>
      <c r="B589" s="36" t="s">
        <v>139</v>
      </c>
      <c r="C589" s="7" t="s">
        <v>139</v>
      </c>
      <c r="D589" s="7" t="s">
        <v>13</v>
      </c>
      <c r="E589" s="7" t="s">
        <v>381</v>
      </c>
      <c r="F589" s="7" t="s">
        <v>311</v>
      </c>
      <c r="G589" s="8">
        <v>0</v>
      </c>
      <c r="H589" s="8">
        <v>0</v>
      </c>
      <c r="I589" s="8">
        <v>0</v>
      </c>
      <c r="J589" s="8">
        <v>0</v>
      </c>
      <c r="K589" s="8">
        <v>304.08</v>
      </c>
      <c r="L589" s="8">
        <v>0</v>
      </c>
      <c r="M589" s="8">
        <v>0</v>
      </c>
      <c r="N589" s="40">
        <v>0</v>
      </c>
      <c r="O589" s="8">
        <v>304.08</v>
      </c>
      <c r="P589" s="8"/>
      <c r="Q589" s="8"/>
      <c r="R589" s="8"/>
      <c r="S589" s="8"/>
      <c r="T589" s="8"/>
      <c r="U589" s="8"/>
      <c r="V589" s="8"/>
      <c r="W589" s="14">
        <f t="shared" si="153"/>
        <v>608.16</v>
      </c>
      <c r="X589" s="10"/>
      <c r="Y589" s="28" t="e">
        <f t="shared" si="154"/>
        <v>#REF!</v>
      </c>
      <c r="Z589" s="13"/>
      <c r="AA589" s="13" t="e">
        <f t="shared" si="156"/>
        <v>#REF!</v>
      </c>
      <c r="AB589" s="12">
        <v>1</v>
      </c>
      <c r="AC589" s="12">
        <v>1</v>
      </c>
      <c r="AE589" s="9" t="e">
        <f t="shared" si="145"/>
        <v>#REF!</v>
      </c>
      <c r="AG589" s="1" t="str">
        <f t="shared" si="155"/>
        <v>35335310005050</v>
      </c>
      <c r="AH589" s="9" t="e">
        <f>IF(AND(#REF!=2017,AE$4=1),-IFERROR(VLOOKUP(AG589,#REF!,9,0),0),IF(AND(#REF!=2017,AE$4=2),-IFERROR(VLOOKUP(AG589,#REF!,9,0),0),IFERROR(VLOOKUP(AG589,#REF!,12,0),0)))</f>
        <v>#REF!</v>
      </c>
    </row>
    <row r="590" spans="1:34" ht="15" customHeight="1" outlineLevel="2">
      <c r="A590" s="7" t="s">
        <v>138</v>
      </c>
      <c r="B590" s="36" t="s">
        <v>139</v>
      </c>
      <c r="C590" s="7" t="s">
        <v>139</v>
      </c>
      <c r="D590" s="7" t="s">
        <v>13</v>
      </c>
      <c r="E590" s="7" t="s">
        <v>401</v>
      </c>
      <c r="F590" s="7" t="s">
        <v>317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40">
        <v>0</v>
      </c>
      <c r="O590" s="8">
        <v>0</v>
      </c>
      <c r="P590" s="8"/>
      <c r="Q590" s="8"/>
      <c r="R590" s="8"/>
      <c r="S590" s="8"/>
      <c r="T590" s="8"/>
      <c r="U590" s="8"/>
      <c r="V590" s="8"/>
      <c r="W590" s="14">
        <f t="shared" si="153"/>
        <v>0</v>
      </c>
      <c r="X590" s="10"/>
      <c r="Y590" s="28" t="e">
        <f t="shared" si="154"/>
        <v>#REF!</v>
      </c>
      <c r="Z590" s="13"/>
      <c r="AA590" s="13" t="e">
        <f t="shared" si="156"/>
        <v>#REF!</v>
      </c>
      <c r="AB590" s="12">
        <v>1</v>
      </c>
      <c r="AC590" s="12">
        <v>1</v>
      </c>
      <c r="AE590" s="9" t="e">
        <f t="shared" si="145"/>
        <v>#REF!</v>
      </c>
      <c r="AG590" s="1" t="str">
        <f t="shared" si="155"/>
        <v>35335310005054</v>
      </c>
      <c r="AH590" s="9" t="e">
        <f>IF(AND(#REF!=2017,AE$4=1),-IFERROR(VLOOKUP(AG590,#REF!,9,0),0),IF(AND(#REF!=2017,AE$4=2),-IFERROR(VLOOKUP(AG590,#REF!,9,0),0),IFERROR(VLOOKUP(AG590,#REF!,12,0),0)))</f>
        <v>#REF!</v>
      </c>
    </row>
    <row r="591" spans="1:34" ht="15" customHeight="1" outlineLevel="2">
      <c r="A591" s="7" t="s">
        <v>138</v>
      </c>
      <c r="B591" s="36" t="s">
        <v>139</v>
      </c>
      <c r="C591" s="7" t="s">
        <v>139</v>
      </c>
      <c r="D591" s="7" t="s">
        <v>13</v>
      </c>
      <c r="E591" s="7" t="s">
        <v>396</v>
      </c>
      <c r="F591" s="7" t="s">
        <v>245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40">
        <v>0</v>
      </c>
      <c r="O591" s="8">
        <v>0</v>
      </c>
      <c r="P591" s="8"/>
      <c r="Q591" s="8"/>
      <c r="R591" s="8"/>
      <c r="S591" s="8"/>
      <c r="T591" s="8"/>
      <c r="U591" s="8"/>
      <c r="V591" s="8"/>
      <c r="W591" s="14">
        <f t="shared" si="153"/>
        <v>0</v>
      </c>
      <c r="X591" s="10"/>
      <c r="Y591" s="28" t="e">
        <f t="shared" si="154"/>
        <v>#REF!</v>
      </c>
      <c r="Z591" s="13"/>
      <c r="AA591" s="13" t="e">
        <f t="shared" si="156"/>
        <v>#REF!</v>
      </c>
      <c r="AB591" s="12">
        <v>1</v>
      </c>
      <c r="AC591" s="12">
        <v>1</v>
      </c>
      <c r="AE591" s="9" t="e">
        <f t="shared" si="145"/>
        <v>#REF!</v>
      </c>
      <c r="AG591" s="1" t="str">
        <f t="shared" si="155"/>
        <v>35335310005801</v>
      </c>
      <c r="AH591" s="9" t="e">
        <f>IF(AND(#REF!=2017,AE$4=1),-IFERROR(VLOOKUP(AG591,#REF!,9,0),0),IF(AND(#REF!=2017,AE$4=2),-IFERROR(VLOOKUP(AG591,#REF!,9,0),0),IFERROR(VLOOKUP(AG591,#REF!,12,0),0)))</f>
        <v>#REF!</v>
      </c>
    </row>
    <row r="592" spans="1:34" ht="15" customHeight="1" outlineLevel="2">
      <c r="A592" s="7" t="s">
        <v>138</v>
      </c>
      <c r="B592" s="36" t="s">
        <v>139</v>
      </c>
      <c r="C592" s="7" t="s">
        <v>139</v>
      </c>
      <c r="D592" s="7" t="s">
        <v>13</v>
      </c>
      <c r="E592" s="7" t="s">
        <v>506</v>
      </c>
      <c r="F592" s="7" t="s">
        <v>358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40">
        <v>0</v>
      </c>
      <c r="O592" s="8">
        <v>0</v>
      </c>
      <c r="P592" s="8"/>
      <c r="Q592" s="8"/>
      <c r="R592" s="8"/>
      <c r="S592" s="8"/>
      <c r="T592" s="8"/>
      <c r="U592" s="8"/>
      <c r="V592" s="8"/>
      <c r="W592" s="14">
        <f t="shared" si="153"/>
        <v>0</v>
      </c>
      <c r="X592" s="10"/>
      <c r="Y592" s="28" t="e">
        <f t="shared" si="154"/>
        <v>#REF!</v>
      </c>
      <c r="Z592" s="13"/>
      <c r="AA592" s="13" t="e">
        <f t="shared" si="156"/>
        <v>#REF!</v>
      </c>
      <c r="AB592" s="12"/>
      <c r="AC592" s="12"/>
      <c r="AE592" s="9" t="e">
        <f t="shared" si="145"/>
        <v>#REF!</v>
      </c>
      <c r="AG592" s="1" t="str">
        <f t="shared" si="155"/>
        <v>35335310005802</v>
      </c>
      <c r="AH592" s="9" t="e">
        <f>IF(AND(#REF!=2017,AE$4=1),-IFERROR(VLOOKUP(AG592,#REF!,9,0),0),IF(AND(#REF!=2017,AE$4=2),-IFERROR(VLOOKUP(AG592,#REF!,9,0),0),IFERROR(VLOOKUP(AG592,#REF!,12,0),0)))</f>
        <v>#REF!</v>
      </c>
    </row>
    <row r="593" spans="1:34" ht="15" customHeight="1" outlineLevel="2">
      <c r="A593" s="7" t="s">
        <v>138</v>
      </c>
      <c r="B593" s="36" t="s">
        <v>139</v>
      </c>
      <c r="C593" s="7" t="s">
        <v>139</v>
      </c>
      <c r="D593" s="7" t="s">
        <v>13</v>
      </c>
      <c r="E593" s="7" t="s">
        <v>507</v>
      </c>
      <c r="F593" s="7" t="s">
        <v>362</v>
      </c>
      <c r="G593" s="8">
        <v>0</v>
      </c>
      <c r="H593" s="8">
        <v>0</v>
      </c>
      <c r="I593" s="8">
        <v>0</v>
      </c>
      <c r="J593" s="8">
        <v>-919</v>
      </c>
      <c r="K593" s="8">
        <v>0</v>
      </c>
      <c r="L593" s="8">
        <v>0</v>
      </c>
      <c r="M593" s="8">
        <v>-919</v>
      </c>
      <c r="N593" s="40">
        <v>0</v>
      </c>
      <c r="O593" s="8">
        <v>0</v>
      </c>
      <c r="P593" s="8"/>
      <c r="Q593" s="8"/>
      <c r="R593" s="8"/>
      <c r="S593" s="8"/>
      <c r="T593" s="8"/>
      <c r="U593" s="8"/>
      <c r="V593" s="8"/>
      <c r="W593" s="14">
        <f t="shared" si="153"/>
        <v>-1838</v>
      </c>
      <c r="X593" s="10"/>
      <c r="Y593" s="28" t="e">
        <f t="shared" si="154"/>
        <v>#REF!</v>
      </c>
      <c r="Z593" s="13"/>
      <c r="AA593" s="13" t="e">
        <f t="shared" si="156"/>
        <v>#REF!</v>
      </c>
      <c r="AB593" s="12"/>
      <c r="AC593" s="12"/>
      <c r="AE593" s="9" t="e">
        <f t="shared" si="145"/>
        <v>#REF!</v>
      </c>
      <c r="AG593" s="1" t="str">
        <f t="shared" si="155"/>
        <v>35335310007003</v>
      </c>
      <c r="AH593" s="9" t="e">
        <f>IF(AND(#REF!=2017,AE$4=1),-IFERROR(VLOOKUP(AG593,#REF!,9,0),0),IF(AND(#REF!=2017,AE$4=2),-IFERROR(VLOOKUP(AG593,#REF!,9,0),0),IFERROR(VLOOKUP(AG593,#REF!,12,0),0)))</f>
        <v>#REF!</v>
      </c>
    </row>
    <row r="594" spans="1:34" ht="15" customHeight="1" outlineLevel="1">
      <c r="A594" s="42" t="s">
        <v>615</v>
      </c>
      <c r="B594" s="36"/>
      <c r="C594" s="7"/>
      <c r="D594" s="7"/>
      <c r="E594" s="7"/>
      <c r="F594" s="7"/>
      <c r="G594" s="8">
        <f t="shared" ref="G594:O594" si="157">SUBTOTAL(9,G572:G593)</f>
        <v>0</v>
      </c>
      <c r="H594" s="8">
        <f t="shared" si="157"/>
        <v>0</v>
      </c>
      <c r="I594" s="8">
        <f t="shared" si="157"/>
        <v>0</v>
      </c>
      <c r="J594" s="8">
        <f t="shared" si="157"/>
        <v>54068.97</v>
      </c>
      <c r="K594" s="8">
        <f t="shared" si="157"/>
        <v>9382.8899999999976</v>
      </c>
      <c r="L594" s="8">
        <f t="shared" si="157"/>
        <v>0</v>
      </c>
      <c r="M594" s="8">
        <f t="shared" si="157"/>
        <v>20643.939999999995</v>
      </c>
      <c r="N594" s="40">
        <f t="shared" si="157"/>
        <v>27297.78</v>
      </c>
      <c r="O594" s="8">
        <f t="shared" si="157"/>
        <v>3250.3500000000008</v>
      </c>
      <c r="P594" s="8"/>
      <c r="Q594" s="8"/>
      <c r="R594" s="8"/>
      <c r="S594" s="8"/>
      <c r="T594" s="8"/>
      <c r="U594" s="8"/>
      <c r="V594" s="8"/>
      <c r="W594" s="14">
        <f>SUBTOTAL(9,W572:W593)</f>
        <v>114643.93</v>
      </c>
      <c r="X594" s="10"/>
      <c r="Y594" s="28"/>
      <c r="Z594" s="13"/>
      <c r="AA594" s="13"/>
      <c r="AB594" s="12"/>
      <c r="AC594" s="12"/>
      <c r="AE594" s="9"/>
      <c r="AH594" s="9"/>
    </row>
    <row r="595" spans="1:34" ht="15" customHeight="1" outlineLevel="2">
      <c r="A595" s="7" t="s">
        <v>140</v>
      </c>
      <c r="B595" s="36" t="s">
        <v>141</v>
      </c>
      <c r="C595" s="7" t="s">
        <v>141</v>
      </c>
      <c r="D595" s="7" t="s">
        <v>13</v>
      </c>
      <c r="E595" s="7" t="s">
        <v>366</v>
      </c>
      <c r="F595" s="7" t="s">
        <v>307</v>
      </c>
      <c r="G595" s="8">
        <v>0</v>
      </c>
      <c r="H595" s="8">
        <v>0</v>
      </c>
      <c r="I595" s="8">
        <v>0</v>
      </c>
      <c r="J595" s="8">
        <v>61411.08</v>
      </c>
      <c r="K595" s="8">
        <v>16395.150000000009</v>
      </c>
      <c r="L595" s="8">
        <v>0</v>
      </c>
      <c r="M595" s="8">
        <v>45110.049999999988</v>
      </c>
      <c r="N595" s="40">
        <v>10972.130000000005</v>
      </c>
      <c r="O595" s="8">
        <v>1657.4599999999919</v>
      </c>
      <c r="P595" s="8"/>
      <c r="Q595" s="8"/>
      <c r="R595" s="8"/>
      <c r="S595" s="8"/>
      <c r="T595" s="8"/>
      <c r="U595" s="8"/>
      <c r="V595" s="8"/>
      <c r="W595" s="14">
        <f t="shared" ref="W595:W615" si="158">SUM(G595:V595)</f>
        <v>135545.87</v>
      </c>
      <c r="X595" s="10"/>
      <c r="Y595" s="28" t="e">
        <f t="shared" ref="Y595:Y609" si="159">IF(AE$2="Y",IF(RIGHT(A595,4)="CITY",AH595,0),AH595)</f>
        <v>#REF!</v>
      </c>
      <c r="Z595" s="13"/>
      <c r="AA595" s="13" t="e">
        <f t="shared" si="156"/>
        <v>#REF!</v>
      </c>
      <c r="AB595" s="12">
        <v>1</v>
      </c>
      <c r="AC595" s="12">
        <v>1</v>
      </c>
      <c r="AE595" s="9" t="e">
        <f t="shared" si="145"/>
        <v>#REF!</v>
      </c>
      <c r="AG595" s="1" t="str">
        <f t="shared" ref="AG595:AG609" si="160">B595&amp;C595&amp;D595&amp;E595</f>
        <v>35435410004001</v>
      </c>
      <c r="AH595" s="9" t="e">
        <f>IF(AND(#REF!=2017,AE$4=1),-IFERROR(VLOOKUP(AG595,#REF!,9,0),0),IF(AND(#REF!=2017,AE$4=2),-IFERROR(VLOOKUP(AG595,#REF!,9,0),0),IFERROR(VLOOKUP(AG595,#REF!,12,0),0)))</f>
        <v>#REF!</v>
      </c>
    </row>
    <row r="596" spans="1:34" ht="15" customHeight="1" outlineLevel="2">
      <c r="A596" s="7" t="s">
        <v>140</v>
      </c>
      <c r="B596" s="36" t="s">
        <v>141</v>
      </c>
      <c r="C596" s="7" t="s">
        <v>141</v>
      </c>
      <c r="D596" s="7" t="s">
        <v>13</v>
      </c>
      <c r="E596" s="7" t="s">
        <v>387</v>
      </c>
      <c r="F596" s="7" t="s">
        <v>359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40">
        <v>0</v>
      </c>
      <c r="O596" s="8">
        <v>0</v>
      </c>
      <c r="P596" s="8"/>
      <c r="Q596" s="8"/>
      <c r="R596" s="8"/>
      <c r="S596" s="8"/>
      <c r="T596" s="8"/>
      <c r="U596" s="8"/>
      <c r="V596" s="8"/>
      <c r="W596" s="14">
        <f t="shared" si="158"/>
        <v>0</v>
      </c>
      <c r="X596" s="10"/>
      <c r="Y596" s="28" t="e">
        <f t="shared" si="159"/>
        <v>#REF!</v>
      </c>
      <c r="Z596" s="13"/>
      <c r="AA596" s="13" t="e">
        <f t="shared" si="156"/>
        <v>#REF!</v>
      </c>
      <c r="AB596" s="12">
        <v>1</v>
      </c>
      <c r="AC596" s="12">
        <v>1</v>
      </c>
      <c r="AE596" s="9" t="e">
        <f t="shared" si="145"/>
        <v>#REF!</v>
      </c>
      <c r="AG596" s="1" t="str">
        <f t="shared" si="160"/>
        <v>35435410004004</v>
      </c>
      <c r="AH596" s="9" t="e">
        <f>IF(AND(#REF!=2017,AE$4=1),-IFERROR(VLOOKUP(AG596,#REF!,9,0),0),IF(AND(#REF!=2017,AE$4=2),-IFERROR(VLOOKUP(AG596,#REF!,9,0),0),IFERROR(VLOOKUP(AG596,#REF!,12,0),0)))</f>
        <v>#REF!</v>
      </c>
    </row>
    <row r="597" spans="1:34" ht="15" customHeight="1" outlineLevel="2">
      <c r="A597" s="7" t="s">
        <v>140</v>
      </c>
      <c r="B597" s="36" t="s">
        <v>141</v>
      </c>
      <c r="C597" s="7" t="s">
        <v>141</v>
      </c>
      <c r="D597" s="7" t="s">
        <v>13</v>
      </c>
      <c r="E597" s="7" t="s">
        <v>368</v>
      </c>
      <c r="F597" s="7" t="s">
        <v>308</v>
      </c>
      <c r="G597" s="8">
        <v>0</v>
      </c>
      <c r="H597" s="8">
        <v>0</v>
      </c>
      <c r="I597" s="8">
        <v>0</v>
      </c>
      <c r="J597" s="8">
        <v>7855.68</v>
      </c>
      <c r="K597" s="8">
        <v>48.670000000000073</v>
      </c>
      <c r="L597" s="8">
        <v>0</v>
      </c>
      <c r="M597" s="8">
        <v>183.92000000000007</v>
      </c>
      <c r="N597" s="40">
        <v>-14.239999999999782</v>
      </c>
      <c r="O597" s="8">
        <v>12.539999999999964</v>
      </c>
      <c r="P597" s="8"/>
      <c r="Q597" s="8"/>
      <c r="R597" s="8"/>
      <c r="S597" s="8"/>
      <c r="T597" s="8"/>
      <c r="U597" s="8"/>
      <c r="V597" s="8"/>
      <c r="W597" s="14">
        <f t="shared" si="158"/>
        <v>8086.5700000000006</v>
      </c>
      <c r="X597" s="10"/>
      <c r="Y597" s="28" t="e">
        <f t="shared" si="159"/>
        <v>#REF!</v>
      </c>
      <c r="Z597" s="13"/>
      <c r="AA597" s="13" t="e">
        <f t="shared" si="156"/>
        <v>#REF!</v>
      </c>
      <c r="AB597" s="12">
        <v>1</v>
      </c>
      <c r="AC597" s="12">
        <v>1</v>
      </c>
      <c r="AE597" s="9" t="e">
        <f t="shared" ref="AE597:AE664" si="161">AA597-W597</f>
        <v>#REF!</v>
      </c>
      <c r="AG597" s="1" t="str">
        <f t="shared" si="160"/>
        <v>35435410004006</v>
      </c>
      <c r="AH597" s="9" t="e">
        <f>IF(AND(#REF!=2017,AE$4=1),-IFERROR(VLOOKUP(AG597,#REF!,9,0),0),IF(AND(#REF!=2017,AE$4=2),-IFERROR(VLOOKUP(AG597,#REF!,9,0),0),IFERROR(VLOOKUP(AG597,#REF!,12,0),0)))</f>
        <v>#REF!</v>
      </c>
    </row>
    <row r="598" spans="1:34" ht="15" customHeight="1" outlineLevel="2">
      <c r="A598" s="7" t="s">
        <v>140</v>
      </c>
      <c r="B598" s="36" t="s">
        <v>141</v>
      </c>
      <c r="C598" s="7" t="s">
        <v>141</v>
      </c>
      <c r="D598" s="7" t="s">
        <v>13</v>
      </c>
      <c r="E598" s="7" t="s">
        <v>370</v>
      </c>
      <c r="F598" s="7" t="s">
        <v>309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40">
        <v>0</v>
      </c>
      <c r="O598" s="8">
        <v>2815.96</v>
      </c>
      <c r="P598" s="8"/>
      <c r="Q598" s="8"/>
      <c r="R598" s="8"/>
      <c r="S598" s="8"/>
      <c r="T598" s="8"/>
      <c r="U598" s="8"/>
      <c r="V598" s="8"/>
      <c r="W598" s="14">
        <f t="shared" si="158"/>
        <v>2815.96</v>
      </c>
      <c r="X598" s="10"/>
      <c r="Y598" s="28" t="e">
        <f t="shared" si="159"/>
        <v>#REF!</v>
      </c>
      <c r="Z598" s="13"/>
      <c r="AA598" s="13" t="e">
        <f t="shared" si="156"/>
        <v>#REF!</v>
      </c>
      <c r="AB598" s="12"/>
      <c r="AC598" s="12"/>
      <c r="AE598" s="9" t="e">
        <f t="shared" si="161"/>
        <v>#REF!</v>
      </c>
      <c r="AG598" s="1" t="str">
        <f t="shared" si="160"/>
        <v>35435410004008</v>
      </c>
      <c r="AH598" s="9" t="e">
        <f>IF(AND(#REF!=2017,AE$4=1),-IFERROR(VLOOKUP(AG598,#REF!,9,0),0),IF(AND(#REF!=2017,AE$4=2),-IFERROR(VLOOKUP(AG598,#REF!,9,0),0),IFERROR(VLOOKUP(AG598,#REF!,12,0),0)))</f>
        <v>#REF!</v>
      </c>
    </row>
    <row r="599" spans="1:34" ht="15" customHeight="1" outlineLevel="2">
      <c r="A599" s="7" t="s">
        <v>140</v>
      </c>
      <c r="B599" s="36" t="s">
        <v>141</v>
      </c>
      <c r="C599" s="7" t="s">
        <v>141</v>
      </c>
      <c r="D599" s="7" t="s">
        <v>13</v>
      </c>
      <c r="E599" s="7" t="s">
        <v>372</v>
      </c>
      <c r="F599" s="7" t="s">
        <v>310</v>
      </c>
      <c r="G599" s="8">
        <v>0</v>
      </c>
      <c r="H599" s="8">
        <v>0</v>
      </c>
      <c r="I599" s="8">
        <v>0</v>
      </c>
      <c r="J599" s="8">
        <v>0</v>
      </c>
      <c r="K599" s="8">
        <v>77.91</v>
      </c>
      <c r="L599" s="8">
        <v>0</v>
      </c>
      <c r="M599" s="8">
        <v>0</v>
      </c>
      <c r="N599" s="40">
        <v>54.81</v>
      </c>
      <c r="O599" s="8">
        <v>121.66999999999999</v>
      </c>
      <c r="P599" s="8"/>
      <c r="Q599" s="8"/>
      <c r="R599" s="8"/>
      <c r="S599" s="8"/>
      <c r="T599" s="8"/>
      <c r="U599" s="8"/>
      <c r="V599" s="8"/>
      <c r="W599" s="14">
        <f t="shared" si="158"/>
        <v>254.39</v>
      </c>
      <c r="X599" s="10"/>
      <c r="Y599" s="28" t="e">
        <f t="shared" si="159"/>
        <v>#REF!</v>
      </c>
      <c r="Z599" s="13"/>
      <c r="AA599" s="13" t="e">
        <f t="shared" si="156"/>
        <v>#REF!</v>
      </c>
      <c r="AB599" s="12"/>
      <c r="AC599" s="12"/>
      <c r="AE599" s="9" t="e">
        <f t="shared" si="161"/>
        <v>#REF!</v>
      </c>
      <c r="AG599" s="1" t="str">
        <f t="shared" si="160"/>
        <v>35435410004009</v>
      </c>
      <c r="AH599" s="9" t="e">
        <f>IF(AND(#REF!=2017,AE$4=1),-IFERROR(VLOOKUP(AG599,#REF!,9,0),0),IF(AND(#REF!=2017,AE$4=2),-IFERROR(VLOOKUP(AG599,#REF!,9,0),0),IFERROR(VLOOKUP(AG599,#REF!,12,0),0)))</f>
        <v>#REF!</v>
      </c>
    </row>
    <row r="600" spans="1:34" ht="15" customHeight="1" outlineLevel="2">
      <c r="A600" s="7" t="s">
        <v>140</v>
      </c>
      <c r="B600" s="36" t="s">
        <v>141</v>
      </c>
      <c r="C600" s="7" t="s">
        <v>141</v>
      </c>
      <c r="D600" s="7" t="s">
        <v>13</v>
      </c>
      <c r="E600" s="7" t="s">
        <v>16</v>
      </c>
      <c r="F600" s="7" t="s">
        <v>315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40">
        <v>0</v>
      </c>
      <c r="O600" s="8">
        <v>0</v>
      </c>
      <c r="P600" s="8"/>
      <c r="Q600" s="8"/>
      <c r="R600" s="8"/>
      <c r="S600" s="8"/>
      <c r="T600" s="8"/>
      <c r="U600" s="8"/>
      <c r="V600" s="8"/>
      <c r="W600" s="14">
        <f t="shared" si="158"/>
        <v>0</v>
      </c>
      <c r="X600" s="10"/>
      <c r="Y600" s="28" t="e">
        <f t="shared" si="159"/>
        <v>#REF!</v>
      </c>
      <c r="Z600" s="13"/>
      <c r="AA600" s="13" t="e">
        <f t="shared" si="156"/>
        <v>#REF!</v>
      </c>
      <c r="AB600" s="12"/>
      <c r="AC600" s="12"/>
      <c r="AE600" s="9" t="e">
        <f t="shared" si="161"/>
        <v>#REF!</v>
      </c>
      <c r="AG600" s="1" t="str">
        <f t="shared" si="160"/>
        <v>35435410004010</v>
      </c>
      <c r="AH600" s="9" t="e">
        <f>IF(AND(#REF!=2017,AE$4=1),-IFERROR(VLOOKUP(AG600,#REF!,9,0),0),IF(AND(#REF!=2017,AE$4=2),-IFERROR(VLOOKUP(AG600,#REF!,9,0),0),IFERROR(VLOOKUP(AG600,#REF!,12,0),0)))</f>
        <v>#REF!</v>
      </c>
    </row>
    <row r="601" spans="1:34" ht="15" customHeight="1" outlineLevel="2">
      <c r="A601" s="7" t="s">
        <v>140</v>
      </c>
      <c r="B601" s="36" t="s">
        <v>141</v>
      </c>
      <c r="C601" s="7" t="s">
        <v>141</v>
      </c>
      <c r="D601" s="7" t="s">
        <v>13</v>
      </c>
      <c r="E601" s="7" t="s">
        <v>504</v>
      </c>
      <c r="F601" s="7" t="s">
        <v>305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40">
        <v>0</v>
      </c>
      <c r="O601" s="8">
        <v>0</v>
      </c>
      <c r="P601" s="8"/>
      <c r="Q601" s="8"/>
      <c r="R601" s="8"/>
      <c r="S601" s="8"/>
      <c r="T601" s="8"/>
      <c r="U601" s="8"/>
      <c r="V601" s="8"/>
      <c r="W601" s="14">
        <f t="shared" si="158"/>
        <v>0</v>
      </c>
      <c r="X601" s="10"/>
      <c r="Y601" s="28" t="e">
        <f t="shared" si="159"/>
        <v>#REF!</v>
      </c>
      <c r="Z601" s="13"/>
      <c r="AA601" s="13" t="e">
        <f t="shared" si="156"/>
        <v>#REF!</v>
      </c>
      <c r="AB601" s="12">
        <v>1</v>
      </c>
      <c r="AC601" s="12">
        <v>1</v>
      </c>
      <c r="AE601" s="9" t="e">
        <f t="shared" si="161"/>
        <v>#REF!</v>
      </c>
      <c r="AG601" s="1" t="str">
        <f t="shared" si="160"/>
        <v>35435410004014</v>
      </c>
      <c r="AH601" s="9" t="e">
        <f>IF(AND(#REF!=2017,AE$4=1),-IFERROR(VLOOKUP(AG601,#REF!,9,0),0),IF(AND(#REF!=2017,AE$4=2),-IFERROR(VLOOKUP(AG601,#REF!,9,0),0),IFERROR(VLOOKUP(AG601,#REF!,12,0),0)))</f>
        <v>#REF!</v>
      </c>
    </row>
    <row r="602" spans="1:34" ht="15" customHeight="1" outlineLevel="2">
      <c r="A602" s="7" t="s">
        <v>140</v>
      </c>
      <c r="B602" s="36" t="s">
        <v>141</v>
      </c>
      <c r="C602" s="7" t="s">
        <v>141</v>
      </c>
      <c r="D602" s="7" t="s">
        <v>13</v>
      </c>
      <c r="E602" s="7" t="s">
        <v>374</v>
      </c>
      <c r="F602" s="7" t="s">
        <v>361</v>
      </c>
      <c r="G602" s="8">
        <v>0</v>
      </c>
      <c r="H602" s="8">
        <v>0</v>
      </c>
      <c r="I602" s="8">
        <v>0</v>
      </c>
      <c r="J602" s="8">
        <v>0</v>
      </c>
      <c r="K602" s="8">
        <v>801.46</v>
      </c>
      <c r="L602" s="8">
        <v>0</v>
      </c>
      <c r="M602" s="8">
        <v>0</v>
      </c>
      <c r="N602" s="40">
        <v>773.5</v>
      </c>
      <c r="O602" s="8">
        <v>691.59999999999991</v>
      </c>
      <c r="P602" s="8"/>
      <c r="Q602" s="8"/>
      <c r="R602" s="8"/>
      <c r="S602" s="8"/>
      <c r="T602" s="8"/>
      <c r="U602" s="8"/>
      <c r="V602" s="8"/>
      <c r="W602" s="14">
        <f t="shared" si="158"/>
        <v>2266.56</v>
      </c>
      <c r="X602" s="10"/>
      <c r="Y602" s="28" t="e">
        <f t="shared" si="159"/>
        <v>#REF!</v>
      </c>
      <c r="Z602" s="13"/>
      <c r="AA602" s="13" t="e">
        <f t="shared" si="156"/>
        <v>#REF!</v>
      </c>
      <c r="AB602" s="12">
        <v>1</v>
      </c>
      <c r="AC602" s="12">
        <v>1</v>
      </c>
      <c r="AE602" s="9" t="e">
        <f t="shared" si="161"/>
        <v>#REF!</v>
      </c>
      <c r="AG602" s="1" t="str">
        <f t="shared" si="160"/>
        <v>35435410004030</v>
      </c>
      <c r="AH602" s="9" t="e">
        <f>IF(AND(#REF!=2017,AE$4=1),-IFERROR(VLOOKUP(AG602,#REF!,9,0),0),IF(AND(#REF!=2017,AE$4=2),-IFERROR(VLOOKUP(AG602,#REF!,9,0),0),IFERROR(VLOOKUP(AG602,#REF!,12,0),0)))</f>
        <v>#REF!</v>
      </c>
    </row>
    <row r="603" spans="1:34" ht="15" customHeight="1" outlineLevel="2">
      <c r="A603" s="7" t="s">
        <v>140</v>
      </c>
      <c r="B603" s="36" t="s">
        <v>141</v>
      </c>
      <c r="C603" s="7" t="s">
        <v>141</v>
      </c>
      <c r="D603" s="7" t="s">
        <v>13</v>
      </c>
      <c r="E603" s="7" t="s">
        <v>389</v>
      </c>
      <c r="F603" s="7" t="s">
        <v>360</v>
      </c>
      <c r="G603" s="8">
        <v>0</v>
      </c>
      <c r="H603" s="8">
        <v>0</v>
      </c>
      <c r="I603" s="8">
        <v>0</v>
      </c>
      <c r="J603" s="8">
        <v>0</v>
      </c>
      <c r="K603" s="8">
        <v>11.02</v>
      </c>
      <c r="L603" s="8">
        <v>0</v>
      </c>
      <c r="M603" s="8">
        <v>0</v>
      </c>
      <c r="N603" s="40">
        <v>3.59</v>
      </c>
      <c r="O603" s="8">
        <v>231.02999999999997</v>
      </c>
      <c r="P603" s="8"/>
      <c r="Q603" s="8"/>
      <c r="R603" s="8"/>
      <c r="S603" s="8"/>
      <c r="T603" s="8"/>
      <c r="U603" s="8"/>
      <c r="V603" s="8"/>
      <c r="W603" s="14">
        <f t="shared" si="158"/>
        <v>245.64</v>
      </c>
      <c r="X603" s="10"/>
      <c r="Y603" s="28" t="e">
        <f t="shared" si="159"/>
        <v>#REF!</v>
      </c>
      <c r="Z603" s="13"/>
      <c r="AA603" s="13" t="e">
        <f t="shared" si="156"/>
        <v>#REF!</v>
      </c>
      <c r="AB603" s="12">
        <v>1</v>
      </c>
      <c r="AC603" s="12">
        <v>1</v>
      </c>
      <c r="AE603" s="9" t="e">
        <f t="shared" si="161"/>
        <v>#REF!</v>
      </c>
      <c r="AG603" s="1" t="str">
        <f t="shared" si="160"/>
        <v>35435410004033</v>
      </c>
      <c r="AH603" s="9" t="e">
        <f>IF(AND(#REF!=2017,AE$4=1),-IFERROR(VLOOKUP(AG603,#REF!,9,0),0),IF(AND(#REF!=2017,AE$4=2),-IFERROR(VLOOKUP(AG603,#REF!,9,0),0),IFERROR(VLOOKUP(AG603,#REF!,12,0),0)))</f>
        <v>#REF!</v>
      </c>
    </row>
    <row r="604" spans="1:34" ht="15" customHeight="1" outlineLevel="2">
      <c r="A604" s="7" t="s">
        <v>140</v>
      </c>
      <c r="B604" s="36" t="s">
        <v>141</v>
      </c>
      <c r="C604" s="7" t="s">
        <v>141</v>
      </c>
      <c r="D604" s="7" t="s">
        <v>13</v>
      </c>
      <c r="E604" s="7" t="s">
        <v>393</v>
      </c>
      <c r="F604" s="7" t="s">
        <v>25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40">
        <v>0</v>
      </c>
      <c r="O604" s="8">
        <v>0</v>
      </c>
      <c r="P604" s="8"/>
      <c r="Q604" s="8"/>
      <c r="R604" s="8"/>
      <c r="S604" s="8"/>
      <c r="T604" s="8"/>
      <c r="U604" s="8"/>
      <c r="V604" s="8"/>
      <c r="W604" s="14">
        <f t="shared" si="158"/>
        <v>0</v>
      </c>
      <c r="X604" s="10"/>
      <c r="Y604" s="28" t="e">
        <f t="shared" si="159"/>
        <v>#REF!</v>
      </c>
      <c r="Z604" s="13"/>
      <c r="AA604" s="13" t="e">
        <f t="shared" si="156"/>
        <v>#REF!</v>
      </c>
      <c r="AB604" s="12"/>
      <c r="AC604" s="12"/>
      <c r="AE604" s="9" t="e">
        <f t="shared" si="161"/>
        <v>#REF!</v>
      </c>
      <c r="AG604" s="1" t="str">
        <f t="shared" si="160"/>
        <v>35435410004052</v>
      </c>
      <c r="AH604" s="9" t="e">
        <f>IF(AND(#REF!=2017,AE$4=1),-IFERROR(VLOOKUP(AG604,#REF!,9,0),0),IF(AND(#REF!=2017,AE$4=2),-IFERROR(VLOOKUP(AG604,#REF!,9,0),0),IFERROR(VLOOKUP(AG604,#REF!,12,0),0)))</f>
        <v>#REF!</v>
      </c>
    </row>
    <row r="605" spans="1:34" ht="15" customHeight="1" outlineLevel="2">
      <c r="A605" s="7" t="s">
        <v>140</v>
      </c>
      <c r="B605" s="36" t="s">
        <v>141</v>
      </c>
      <c r="C605" s="20" t="s">
        <v>141</v>
      </c>
      <c r="D605" s="7" t="s">
        <v>13</v>
      </c>
      <c r="E605" s="7" t="s">
        <v>397</v>
      </c>
      <c r="F605" s="7" t="s">
        <v>35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40">
        <v>0</v>
      </c>
      <c r="O605" s="8">
        <v>0</v>
      </c>
      <c r="P605" s="8"/>
      <c r="Q605" s="8"/>
      <c r="R605" s="8"/>
      <c r="S605" s="8"/>
      <c r="T605" s="8"/>
      <c r="U605" s="8"/>
      <c r="V605" s="8"/>
      <c r="W605" s="14">
        <f t="shared" si="158"/>
        <v>0</v>
      </c>
      <c r="X605" s="10"/>
      <c r="Y605" s="28" t="e">
        <f t="shared" si="159"/>
        <v>#REF!</v>
      </c>
      <c r="Z605" s="13"/>
      <c r="AA605" s="13" t="e">
        <f t="shared" si="156"/>
        <v>#REF!</v>
      </c>
      <c r="AB605" s="12">
        <v>1</v>
      </c>
      <c r="AC605" s="12">
        <v>1</v>
      </c>
      <c r="AE605" s="9" t="e">
        <f t="shared" si="161"/>
        <v>#REF!</v>
      </c>
      <c r="AG605" s="1" t="str">
        <f t="shared" si="160"/>
        <v>35435410004056</v>
      </c>
      <c r="AH605" s="9" t="e">
        <f>IF(AND(#REF!=2017,AE$4=1),-IFERROR(VLOOKUP(AG605,#REF!,9,0),0),IF(AND(#REF!=2017,AE$4=2),-IFERROR(VLOOKUP(AG605,#REF!,9,0),0),IFERROR(VLOOKUP(AG605,#REF!,12,0),0)))</f>
        <v>#REF!</v>
      </c>
    </row>
    <row r="606" spans="1:34" ht="15" customHeight="1" outlineLevel="2">
      <c r="A606" s="7" t="s">
        <v>140</v>
      </c>
      <c r="B606" s="36" t="s">
        <v>141</v>
      </c>
      <c r="C606" s="7">
        <v>354</v>
      </c>
      <c r="D606" s="7" t="s">
        <v>13</v>
      </c>
      <c r="E606" s="7" t="s">
        <v>376</v>
      </c>
      <c r="F606" s="7" t="s">
        <v>247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40">
        <v>39</v>
      </c>
      <c r="O606" s="8">
        <v>0</v>
      </c>
      <c r="P606" s="8"/>
      <c r="Q606" s="8"/>
      <c r="R606" s="8"/>
      <c r="S606" s="8"/>
      <c r="T606" s="8"/>
      <c r="U606" s="8"/>
      <c r="V606" s="8"/>
      <c r="W606" s="14">
        <f t="shared" si="158"/>
        <v>39</v>
      </c>
      <c r="X606" s="10"/>
      <c r="Y606" s="28" t="e">
        <f t="shared" si="159"/>
        <v>#REF!</v>
      </c>
      <c r="Z606" s="13"/>
      <c r="AA606" s="13" t="e">
        <f t="shared" si="156"/>
        <v>#REF!</v>
      </c>
      <c r="AB606" s="12">
        <v>1</v>
      </c>
      <c r="AC606" s="12">
        <v>1</v>
      </c>
      <c r="AE606" s="9" t="e">
        <f t="shared" si="161"/>
        <v>#REF!</v>
      </c>
      <c r="AG606" s="1" t="str">
        <f t="shared" si="160"/>
        <v>35435410004060</v>
      </c>
      <c r="AH606" s="9" t="e">
        <f>IF(AND(#REF!=2017,AE$4=1),-IFERROR(VLOOKUP(AG606,#REF!,9,0),0),IF(AND(#REF!=2017,AE$4=2),-IFERROR(VLOOKUP(AG606,#REF!,9,0),0),IFERROR(VLOOKUP(AG606,#REF!,12,0),0)))</f>
        <v>#REF!</v>
      </c>
    </row>
    <row r="607" spans="1:34" ht="15" customHeight="1" outlineLevel="2">
      <c r="A607" s="7" t="s">
        <v>140</v>
      </c>
      <c r="B607" s="36" t="s">
        <v>141</v>
      </c>
      <c r="C607" s="7">
        <v>354</v>
      </c>
      <c r="D607" s="7" t="s">
        <v>13</v>
      </c>
      <c r="E607" s="7" t="s">
        <v>378</v>
      </c>
      <c r="F607" s="7" t="s">
        <v>312</v>
      </c>
      <c r="G607" s="8">
        <v>0</v>
      </c>
      <c r="H607" s="8">
        <v>0</v>
      </c>
      <c r="I607" s="8">
        <v>0</v>
      </c>
      <c r="J607" s="8">
        <v>5081</v>
      </c>
      <c r="K607" s="8">
        <v>0</v>
      </c>
      <c r="L607" s="8">
        <v>0</v>
      </c>
      <c r="M607" s="8">
        <v>0</v>
      </c>
      <c r="N607" s="40">
        <v>5000</v>
      </c>
      <c r="O607" s="8">
        <v>0</v>
      </c>
      <c r="P607" s="8"/>
      <c r="Q607" s="8"/>
      <c r="R607" s="8"/>
      <c r="S607" s="8"/>
      <c r="T607" s="8"/>
      <c r="U607" s="8"/>
      <c r="V607" s="8"/>
      <c r="W607" s="14">
        <f t="shared" si="158"/>
        <v>10081</v>
      </c>
      <c r="X607" s="10"/>
      <c r="Y607" s="28" t="e">
        <f t="shared" si="159"/>
        <v>#REF!</v>
      </c>
      <c r="Z607" s="13"/>
      <c r="AA607" s="13" t="e">
        <f t="shared" si="156"/>
        <v>#REF!</v>
      </c>
      <c r="AB607" s="12">
        <v>1</v>
      </c>
      <c r="AC607" s="12">
        <v>1</v>
      </c>
      <c r="AE607" s="9" t="e">
        <f t="shared" si="161"/>
        <v>#REF!</v>
      </c>
      <c r="AG607" s="1" t="str">
        <f t="shared" si="160"/>
        <v>35435410004069</v>
      </c>
      <c r="AH607" s="9" t="e">
        <f>IF(AND(#REF!=2017,AE$4=1),-IFERROR(VLOOKUP(AG607,#REF!,9,0),0),IF(AND(#REF!=2017,AE$4=2),-IFERROR(VLOOKUP(AG607,#REF!,9,0),0),IFERROR(VLOOKUP(AG607,#REF!,12,0),0)))</f>
        <v>#REF!</v>
      </c>
    </row>
    <row r="608" spans="1:34" ht="15" customHeight="1" outlineLevel="2">
      <c r="A608" s="7" t="s">
        <v>140</v>
      </c>
      <c r="B608" s="36" t="s">
        <v>141</v>
      </c>
      <c r="C608" s="7" t="s">
        <v>141</v>
      </c>
      <c r="D608" s="7" t="s">
        <v>13</v>
      </c>
      <c r="E608" s="7" t="s">
        <v>494</v>
      </c>
      <c r="F608" s="7" t="s">
        <v>363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40">
        <v>0</v>
      </c>
      <c r="O608" s="8">
        <v>0</v>
      </c>
      <c r="P608" s="8"/>
      <c r="Q608" s="8"/>
      <c r="R608" s="8"/>
      <c r="S608" s="8"/>
      <c r="T608" s="8"/>
      <c r="U608" s="8"/>
      <c r="V608" s="8"/>
      <c r="W608" s="14">
        <f t="shared" si="158"/>
        <v>0</v>
      </c>
      <c r="X608" s="10"/>
      <c r="Y608" s="28" t="e">
        <f t="shared" si="159"/>
        <v>#REF!</v>
      </c>
      <c r="Z608" s="13"/>
      <c r="AA608" s="13" t="e">
        <f t="shared" si="156"/>
        <v>#REF!</v>
      </c>
      <c r="AB608" s="12"/>
      <c r="AC608" s="12"/>
      <c r="AE608" s="9" t="e">
        <f t="shared" si="161"/>
        <v>#REF!</v>
      </c>
      <c r="AG608" s="1" t="str">
        <f t="shared" si="160"/>
        <v>35435410004075</v>
      </c>
      <c r="AH608" s="9" t="e">
        <f>IF(AND(#REF!=2017,AE$4=1),-IFERROR(VLOOKUP(AG608,#REF!,9,0),0),IF(AND(#REF!=2017,AE$4=2),-IFERROR(VLOOKUP(AG608,#REF!,9,0),0),IFERROR(VLOOKUP(AG608,#REF!,12,0),0)))</f>
        <v>#REF!</v>
      </c>
    </row>
    <row r="609" spans="1:34" ht="15" customHeight="1" outlineLevel="2">
      <c r="A609" s="7" t="s">
        <v>140</v>
      </c>
      <c r="B609" s="36" t="s">
        <v>141</v>
      </c>
      <c r="C609" s="7">
        <v>354</v>
      </c>
      <c r="D609" s="7" t="s">
        <v>13</v>
      </c>
      <c r="E609" s="7" t="s">
        <v>489</v>
      </c>
      <c r="F609" s="7" t="s">
        <v>364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40">
        <v>0</v>
      </c>
      <c r="O609" s="8">
        <v>0</v>
      </c>
      <c r="P609" s="8"/>
      <c r="Q609" s="8"/>
      <c r="R609" s="8"/>
      <c r="S609" s="8"/>
      <c r="T609" s="8"/>
      <c r="U609" s="8"/>
      <c r="V609" s="8"/>
      <c r="W609" s="14">
        <f t="shared" si="158"/>
        <v>0</v>
      </c>
      <c r="X609" s="10"/>
      <c r="Y609" s="28" t="e">
        <f t="shared" si="159"/>
        <v>#REF!</v>
      </c>
      <c r="Z609" s="13"/>
      <c r="AA609" s="13" t="e">
        <f t="shared" ref="AA609:AA629" si="162">Y609+Z609</f>
        <v>#REF!</v>
      </c>
      <c r="AB609" s="12"/>
      <c r="AC609" s="12"/>
      <c r="AE609" s="9" t="e">
        <f t="shared" si="161"/>
        <v>#REF!</v>
      </c>
      <c r="AG609" s="1" t="str">
        <f t="shared" si="160"/>
        <v>35435410004076</v>
      </c>
      <c r="AH609" s="9" t="e">
        <f>IF(AND(#REF!=2017,AE$4=1),-IFERROR(VLOOKUP(AG609,#REF!,9,0),0),IF(AND(#REF!=2017,AE$4=2),-IFERROR(VLOOKUP(AG609,#REF!,9,0),0),IFERROR(VLOOKUP(AG609,#REF!,12,0),0)))</f>
        <v>#REF!</v>
      </c>
    </row>
    <row r="610" spans="1:34" ht="15" customHeight="1" outlineLevel="2">
      <c r="A610" s="7" t="s">
        <v>140</v>
      </c>
      <c r="B610" s="36" t="s">
        <v>141</v>
      </c>
      <c r="C610" s="7">
        <v>354</v>
      </c>
      <c r="D610" s="7" t="s">
        <v>13</v>
      </c>
      <c r="E610" s="35" t="s">
        <v>485</v>
      </c>
      <c r="F610" s="7" t="s">
        <v>534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40">
        <v>0</v>
      </c>
      <c r="O610" s="8">
        <v>0</v>
      </c>
      <c r="P610" s="8"/>
      <c r="Q610" s="8"/>
      <c r="R610" s="8"/>
      <c r="S610" s="8"/>
      <c r="T610" s="8"/>
      <c r="U610" s="8"/>
      <c r="V610" s="8"/>
      <c r="W610" s="14">
        <f t="shared" si="158"/>
        <v>0</v>
      </c>
      <c r="X610" s="10"/>
      <c r="Y610" s="28"/>
      <c r="Z610" s="13"/>
      <c r="AA610" s="13"/>
      <c r="AB610" s="12"/>
      <c r="AC610" s="12"/>
      <c r="AE610" s="9"/>
      <c r="AH610" s="9"/>
    </row>
    <row r="611" spans="1:34" ht="15" customHeight="1" outlineLevel="2">
      <c r="A611" s="7" t="s">
        <v>140</v>
      </c>
      <c r="B611" s="36" t="s">
        <v>141</v>
      </c>
      <c r="C611" s="7" t="s">
        <v>141</v>
      </c>
      <c r="D611" s="7" t="s">
        <v>13</v>
      </c>
      <c r="E611" s="7" t="s">
        <v>380</v>
      </c>
      <c r="F611" s="7" t="s">
        <v>17</v>
      </c>
      <c r="G611" s="8">
        <v>0</v>
      </c>
      <c r="H611" s="8">
        <v>0</v>
      </c>
      <c r="I611" s="8">
        <v>0</v>
      </c>
      <c r="J611" s="8">
        <v>2.2200000000000002</v>
      </c>
      <c r="K611" s="8">
        <v>0</v>
      </c>
      <c r="L611" s="8">
        <v>0</v>
      </c>
      <c r="M611" s="8">
        <v>49.44</v>
      </c>
      <c r="N611" s="40">
        <v>0</v>
      </c>
      <c r="O611" s="8">
        <v>194.48</v>
      </c>
      <c r="P611" s="8"/>
      <c r="Q611" s="8"/>
      <c r="R611" s="8"/>
      <c r="S611" s="8"/>
      <c r="T611" s="8"/>
      <c r="U611" s="8"/>
      <c r="V611" s="8"/>
      <c r="W611" s="14">
        <f t="shared" si="158"/>
        <v>246.14</v>
      </c>
      <c r="X611" s="10"/>
      <c r="Y611" s="28" t="e">
        <f>IF(AE$2="Y",IF(RIGHT(A611,4)="CITY",AH611,0),AH611)</f>
        <v>#REF!</v>
      </c>
      <c r="Z611" s="13"/>
      <c r="AA611" s="13" t="e">
        <f t="shared" si="162"/>
        <v>#REF!</v>
      </c>
      <c r="AB611" s="12">
        <v>1</v>
      </c>
      <c r="AC611" s="12">
        <v>1</v>
      </c>
      <c r="AE611" s="9" t="e">
        <f t="shared" si="161"/>
        <v>#REF!</v>
      </c>
      <c r="AG611" s="1" t="str">
        <f>B611&amp;C611&amp;D611&amp;E611</f>
        <v>35435410004801</v>
      </c>
      <c r="AH611" s="9" t="e">
        <f>IF(AND(#REF!=2017,AE$4=1),-IFERROR(VLOOKUP(AG611,#REF!,9,0),0),IF(AND(#REF!=2017,AE$4=2),-IFERROR(VLOOKUP(AG611,#REF!,9,0),0),IFERROR(VLOOKUP(AG611,#REF!,12,0),0)))</f>
        <v>#REF!</v>
      </c>
    </row>
    <row r="612" spans="1:34" ht="15" customHeight="1" outlineLevel="2">
      <c r="A612" s="7" t="s">
        <v>140</v>
      </c>
      <c r="B612" s="36" t="s">
        <v>141</v>
      </c>
      <c r="C612" s="7" t="s">
        <v>141</v>
      </c>
      <c r="D612" s="7" t="s">
        <v>13</v>
      </c>
      <c r="E612" s="7" t="s">
        <v>381</v>
      </c>
      <c r="F612" s="7" t="s">
        <v>311</v>
      </c>
      <c r="G612" s="8">
        <v>0</v>
      </c>
      <c r="H612" s="8">
        <v>0</v>
      </c>
      <c r="I612" s="8">
        <v>0</v>
      </c>
      <c r="J612" s="8">
        <v>0</v>
      </c>
      <c r="K612" s="8">
        <v>634.01</v>
      </c>
      <c r="L612" s="8">
        <v>0</v>
      </c>
      <c r="M612" s="8">
        <v>0</v>
      </c>
      <c r="N612" s="40">
        <v>0</v>
      </c>
      <c r="O612" s="8">
        <v>634.01</v>
      </c>
      <c r="P612" s="8"/>
      <c r="Q612" s="8"/>
      <c r="R612" s="8"/>
      <c r="S612" s="8"/>
      <c r="T612" s="8"/>
      <c r="U612" s="8"/>
      <c r="V612" s="8"/>
      <c r="W612" s="14">
        <f t="shared" si="158"/>
        <v>1268.02</v>
      </c>
      <c r="X612" s="10"/>
      <c r="Y612" s="28" t="e">
        <f>IF(AE$2="Y",IF(RIGHT(A612,4)="CITY",AH612,0),AH612)</f>
        <v>#REF!</v>
      </c>
      <c r="Z612" s="13"/>
      <c r="AA612" s="13" t="e">
        <f t="shared" si="162"/>
        <v>#REF!</v>
      </c>
      <c r="AB612" s="12">
        <v>1</v>
      </c>
      <c r="AC612" s="12">
        <v>1</v>
      </c>
      <c r="AE612" s="9" t="e">
        <f t="shared" si="161"/>
        <v>#REF!</v>
      </c>
      <c r="AG612" s="1" t="str">
        <f>B612&amp;C612&amp;D612&amp;E612</f>
        <v>35435410005050</v>
      </c>
      <c r="AH612" s="9" t="e">
        <f>IF(AND(#REF!=2017,AE$4=1),-IFERROR(VLOOKUP(AG612,#REF!,9,0),0),IF(AND(#REF!=2017,AE$4=2),-IFERROR(VLOOKUP(AG612,#REF!,9,0),0),IFERROR(VLOOKUP(AG612,#REF!,12,0),0)))</f>
        <v>#REF!</v>
      </c>
    </row>
    <row r="613" spans="1:34" ht="15" customHeight="1" outlineLevel="2">
      <c r="A613" s="7" t="s">
        <v>140</v>
      </c>
      <c r="B613" s="36" t="s">
        <v>141</v>
      </c>
      <c r="C613" s="7" t="s">
        <v>141</v>
      </c>
      <c r="D613" s="7" t="s">
        <v>13</v>
      </c>
      <c r="E613" s="7" t="s">
        <v>396</v>
      </c>
      <c r="F613" s="7" t="s">
        <v>245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40">
        <v>0</v>
      </c>
      <c r="O613" s="8">
        <v>0</v>
      </c>
      <c r="P613" s="8"/>
      <c r="Q613" s="8"/>
      <c r="R613" s="8"/>
      <c r="S613" s="8"/>
      <c r="T613" s="8"/>
      <c r="U613" s="8"/>
      <c r="V613" s="8"/>
      <c r="W613" s="14">
        <f t="shared" si="158"/>
        <v>0</v>
      </c>
      <c r="X613" s="10"/>
      <c r="Y613" s="28" t="e">
        <f>IF(AE$2="Y",IF(RIGHT(A613,4)="CITY",AH613,0),AH613)</f>
        <v>#REF!</v>
      </c>
      <c r="Z613" s="13"/>
      <c r="AA613" s="13" t="e">
        <f t="shared" si="162"/>
        <v>#REF!</v>
      </c>
      <c r="AB613" s="12">
        <v>1</v>
      </c>
      <c r="AC613" s="12">
        <v>1</v>
      </c>
      <c r="AE613" s="9" t="e">
        <f t="shared" si="161"/>
        <v>#REF!</v>
      </c>
      <c r="AG613" s="1" t="str">
        <f>B613&amp;C613&amp;D613&amp;E613</f>
        <v>35435410005801</v>
      </c>
      <c r="AH613" s="9" t="e">
        <f>IF(AND(#REF!=2017,AE$4=1),-IFERROR(VLOOKUP(AG613,#REF!,9,0),0),IF(AND(#REF!=2017,AE$4=2),-IFERROR(VLOOKUP(AG613,#REF!,9,0),0),IFERROR(VLOOKUP(AG613,#REF!,12,0),0)))</f>
        <v>#REF!</v>
      </c>
    </row>
    <row r="614" spans="1:34" ht="15" customHeight="1" outlineLevel="2">
      <c r="A614" s="7" t="s">
        <v>140</v>
      </c>
      <c r="B614" s="36" t="s">
        <v>141</v>
      </c>
      <c r="C614" s="7" t="s">
        <v>141</v>
      </c>
      <c r="D614" s="7" t="s">
        <v>13</v>
      </c>
      <c r="E614" s="7" t="s">
        <v>506</v>
      </c>
      <c r="F614" s="7" t="s">
        <v>358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40">
        <v>0</v>
      </c>
      <c r="O614" s="8">
        <v>0</v>
      </c>
      <c r="P614" s="8"/>
      <c r="Q614" s="8"/>
      <c r="R614" s="8"/>
      <c r="S614" s="8"/>
      <c r="T614" s="8"/>
      <c r="U614" s="8"/>
      <c r="V614" s="8"/>
      <c r="W614" s="14">
        <f t="shared" si="158"/>
        <v>0</v>
      </c>
      <c r="X614" s="10"/>
      <c r="Y614" s="28" t="e">
        <f>IF(AE$2="Y",IF(RIGHT(A614,4)="CITY",AH614,0),AH614)</f>
        <v>#REF!</v>
      </c>
      <c r="Z614" s="13"/>
      <c r="AA614" s="13" t="e">
        <f t="shared" si="162"/>
        <v>#REF!</v>
      </c>
      <c r="AB614" s="12"/>
      <c r="AC614" s="12"/>
      <c r="AE614" s="9" t="e">
        <f t="shared" si="161"/>
        <v>#REF!</v>
      </c>
      <c r="AG614" s="1" t="str">
        <f>B614&amp;C614&amp;D614&amp;E614</f>
        <v>35435410005802</v>
      </c>
      <c r="AH614" s="9" t="e">
        <f>IF(AND(#REF!=2017,AE$4=1),-IFERROR(VLOOKUP(AG614,#REF!,9,0),0),IF(AND(#REF!=2017,AE$4=2),-IFERROR(VLOOKUP(AG614,#REF!,9,0),0),IFERROR(VLOOKUP(AG614,#REF!,12,0),0)))</f>
        <v>#REF!</v>
      </c>
    </row>
    <row r="615" spans="1:34" ht="15" customHeight="1" outlineLevel="2">
      <c r="A615" s="7" t="s">
        <v>140</v>
      </c>
      <c r="B615" s="36" t="s">
        <v>141</v>
      </c>
      <c r="C615" s="7" t="s">
        <v>141</v>
      </c>
      <c r="D615" s="7" t="s">
        <v>13</v>
      </c>
      <c r="E615" s="7" t="s">
        <v>507</v>
      </c>
      <c r="F615" s="7" t="s">
        <v>362</v>
      </c>
      <c r="G615" s="8">
        <v>0</v>
      </c>
      <c r="H615" s="8">
        <v>0</v>
      </c>
      <c r="I615" s="8">
        <v>0</v>
      </c>
      <c r="J615" s="8">
        <v>-1906.5</v>
      </c>
      <c r="K615" s="8">
        <v>0</v>
      </c>
      <c r="L615" s="8">
        <v>0</v>
      </c>
      <c r="M615" s="8">
        <v>-1906.5</v>
      </c>
      <c r="N615" s="40">
        <v>0</v>
      </c>
      <c r="O615" s="8">
        <v>0</v>
      </c>
      <c r="P615" s="8"/>
      <c r="Q615" s="8"/>
      <c r="R615" s="8"/>
      <c r="S615" s="8"/>
      <c r="T615" s="8"/>
      <c r="U615" s="8"/>
      <c r="V615" s="8"/>
      <c r="W615" s="14">
        <f t="shared" si="158"/>
        <v>-3813</v>
      </c>
      <c r="X615" s="10"/>
      <c r="Y615" s="28" t="e">
        <f>IF(AE$2="Y",IF(RIGHT(A615,4)="CITY",AH615,0),AH615)</f>
        <v>#REF!</v>
      </c>
      <c r="Z615" s="13"/>
      <c r="AA615" s="13" t="e">
        <f t="shared" si="162"/>
        <v>#REF!</v>
      </c>
      <c r="AB615" s="12"/>
      <c r="AC615" s="12"/>
      <c r="AE615" s="9" t="e">
        <f t="shared" si="161"/>
        <v>#REF!</v>
      </c>
      <c r="AG615" s="1" t="str">
        <f>B615&amp;C615&amp;D615&amp;E615</f>
        <v>35435410007003</v>
      </c>
      <c r="AH615" s="9" t="e">
        <f>IF(AND(#REF!=2017,AE$4=1),-IFERROR(VLOOKUP(AG615,#REF!,9,0),0),IF(AND(#REF!=2017,AE$4=2),-IFERROR(VLOOKUP(AG615,#REF!,9,0),0),IFERROR(VLOOKUP(AG615,#REF!,12,0),0)))</f>
        <v>#REF!</v>
      </c>
    </row>
    <row r="616" spans="1:34" ht="15" customHeight="1" outlineLevel="1">
      <c r="A616" s="42" t="s">
        <v>616</v>
      </c>
      <c r="B616" s="36"/>
      <c r="C616" s="7"/>
      <c r="D616" s="7"/>
      <c r="E616" s="7"/>
      <c r="F616" s="7"/>
      <c r="G616" s="8">
        <f t="shared" ref="G616:O616" si="163">SUBTOTAL(9,G595:G615)</f>
        <v>0</v>
      </c>
      <c r="H616" s="8">
        <f t="shared" si="163"/>
        <v>0</v>
      </c>
      <c r="I616" s="8">
        <f t="shared" si="163"/>
        <v>0</v>
      </c>
      <c r="J616" s="8">
        <f t="shared" si="163"/>
        <v>72443.48000000001</v>
      </c>
      <c r="K616" s="8">
        <f t="shared" si="163"/>
        <v>17968.220000000005</v>
      </c>
      <c r="L616" s="8">
        <f t="shared" si="163"/>
        <v>0</v>
      </c>
      <c r="M616" s="8">
        <f t="shared" si="163"/>
        <v>43436.909999999989</v>
      </c>
      <c r="N616" s="40">
        <f t="shared" si="163"/>
        <v>16828.790000000005</v>
      </c>
      <c r="O616" s="8">
        <f t="shared" si="163"/>
        <v>6358.7499999999918</v>
      </c>
      <c r="P616" s="8"/>
      <c r="Q616" s="8"/>
      <c r="R616" s="8"/>
      <c r="S616" s="8"/>
      <c r="T616" s="8"/>
      <c r="U616" s="8"/>
      <c r="V616" s="8"/>
      <c r="W616" s="14">
        <f>SUBTOTAL(9,W595:W615)</f>
        <v>157036.15000000002</v>
      </c>
      <c r="X616" s="10"/>
      <c r="Y616" s="28"/>
      <c r="Z616" s="13"/>
      <c r="AA616" s="13"/>
      <c r="AB616" s="12"/>
      <c r="AC616" s="12"/>
      <c r="AE616" s="9"/>
      <c r="AH616" s="9"/>
    </row>
    <row r="617" spans="1:34" ht="15" customHeight="1" outlineLevel="2">
      <c r="A617" s="7" t="s">
        <v>142</v>
      </c>
      <c r="B617" s="36" t="s">
        <v>143</v>
      </c>
      <c r="C617" s="7" t="s">
        <v>143</v>
      </c>
      <c r="D617" s="7" t="s">
        <v>13</v>
      </c>
      <c r="E617" s="7" t="s">
        <v>366</v>
      </c>
      <c r="F617" s="7" t="s">
        <v>307</v>
      </c>
      <c r="G617" s="8">
        <v>0</v>
      </c>
      <c r="H617" s="8">
        <v>0</v>
      </c>
      <c r="I617" s="8">
        <v>0</v>
      </c>
      <c r="J617" s="8">
        <v>516618.88</v>
      </c>
      <c r="K617" s="8">
        <v>127991.29000000004</v>
      </c>
      <c r="L617" s="8">
        <v>0</v>
      </c>
      <c r="M617" s="8">
        <v>379487.01</v>
      </c>
      <c r="N617" s="40">
        <v>82611.709999999846</v>
      </c>
      <c r="O617" s="8">
        <v>13824.920000000158</v>
      </c>
      <c r="P617" s="8"/>
      <c r="Q617" s="8"/>
      <c r="R617" s="8"/>
      <c r="S617" s="8"/>
      <c r="T617" s="8"/>
      <c r="U617" s="8"/>
      <c r="V617" s="8"/>
      <c r="W617" s="14">
        <f t="shared" ref="W617:W637" si="164">SUM(G617:V617)</f>
        <v>1120533.81</v>
      </c>
      <c r="X617" s="10"/>
      <c r="Y617" s="28" t="e">
        <f t="shared" ref="Y617:Y637" si="165">IF(AE$2="Y",IF(RIGHT(A617,4)="CITY",AH617,0),AH617)</f>
        <v>#REF!</v>
      </c>
      <c r="Z617" s="13"/>
      <c r="AA617" s="13" t="e">
        <f t="shared" si="162"/>
        <v>#REF!</v>
      </c>
      <c r="AB617" s="12">
        <v>1</v>
      </c>
      <c r="AC617" s="12">
        <v>1</v>
      </c>
      <c r="AE617" s="9" t="e">
        <f t="shared" si="161"/>
        <v>#REF!</v>
      </c>
      <c r="AG617" s="1" t="str">
        <f t="shared" ref="AG617:AG637" si="166">B617&amp;C617&amp;D617&amp;E617</f>
        <v>35535510004001</v>
      </c>
      <c r="AH617" s="9" t="e">
        <f>IF(AND(#REF!=2017,AE$4=1),-IFERROR(VLOOKUP(AG617,#REF!,9,0),0),IF(AND(#REF!=2017,AE$4=2),-IFERROR(VLOOKUP(AG617,#REF!,9,0),0),IFERROR(VLOOKUP(AG617,#REF!,12,0),0)))</f>
        <v>#REF!</v>
      </c>
    </row>
    <row r="618" spans="1:34" ht="15" customHeight="1" outlineLevel="2">
      <c r="A618" s="7" t="s">
        <v>142</v>
      </c>
      <c r="B618" s="36" t="s">
        <v>143</v>
      </c>
      <c r="C618" s="7" t="s">
        <v>143</v>
      </c>
      <c r="D618" s="7" t="s">
        <v>13</v>
      </c>
      <c r="E618" s="7" t="s">
        <v>368</v>
      </c>
      <c r="F618" s="7" t="s">
        <v>308</v>
      </c>
      <c r="G618" s="8">
        <v>0</v>
      </c>
      <c r="H618" s="8">
        <v>0</v>
      </c>
      <c r="I618" s="8">
        <v>0</v>
      </c>
      <c r="J618" s="8">
        <v>66085.63</v>
      </c>
      <c r="K618" s="8">
        <v>409.39999999999418</v>
      </c>
      <c r="L618" s="8">
        <v>0</v>
      </c>
      <c r="M618" s="8">
        <v>1547.179999999993</v>
      </c>
      <c r="N618" s="40">
        <v>-119.7899999999936</v>
      </c>
      <c r="O618" s="8">
        <v>105.44000000000233</v>
      </c>
      <c r="P618" s="8"/>
      <c r="Q618" s="8"/>
      <c r="R618" s="8"/>
      <c r="S618" s="8"/>
      <c r="T618" s="8"/>
      <c r="U618" s="8"/>
      <c r="V618" s="8"/>
      <c r="W618" s="14">
        <f t="shared" si="164"/>
        <v>68027.86</v>
      </c>
      <c r="X618" s="10"/>
      <c r="Y618" s="28" t="e">
        <f t="shared" si="165"/>
        <v>#REF!</v>
      </c>
      <c r="Z618" s="13"/>
      <c r="AA618" s="13" t="e">
        <f t="shared" si="162"/>
        <v>#REF!</v>
      </c>
      <c r="AB618" s="12">
        <v>1</v>
      </c>
      <c r="AC618" s="12">
        <v>1</v>
      </c>
      <c r="AE618" s="9" t="e">
        <f t="shared" si="161"/>
        <v>#REF!</v>
      </c>
      <c r="AG618" s="1" t="str">
        <f t="shared" si="166"/>
        <v>35535510004006</v>
      </c>
      <c r="AH618" s="9" t="e">
        <f>IF(AND(#REF!=2017,AE$4=1),-IFERROR(VLOOKUP(AG618,#REF!,9,0),0),IF(AND(#REF!=2017,AE$4=2),-IFERROR(VLOOKUP(AG618,#REF!,9,0),0),IFERROR(VLOOKUP(AG618,#REF!,12,0),0)))</f>
        <v>#REF!</v>
      </c>
    </row>
    <row r="619" spans="1:34" ht="15" customHeight="1" outlineLevel="2">
      <c r="A619" s="7" t="s">
        <v>142</v>
      </c>
      <c r="B619" s="36" t="s">
        <v>143</v>
      </c>
      <c r="C619" s="7" t="s">
        <v>143</v>
      </c>
      <c r="D619" s="7" t="s">
        <v>13</v>
      </c>
      <c r="E619" s="7" t="s">
        <v>370</v>
      </c>
      <c r="F619" s="7" t="s">
        <v>309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40">
        <v>0</v>
      </c>
      <c r="O619" s="8">
        <v>22573.45</v>
      </c>
      <c r="P619" s="8"/>
      <c r="Q619" s="8"/>
      <c r="R619" s="8"/>
      <c r="S619" s="8"/>
      <c r="T619" s="8"/>
      <c r="U619" s="8"/>
      <c r="V619" s="8"/>
      <c r="W619" s="14">
        <f t="shared" si="164"/>
        <v>22573.45</v>
      </c>
      <c r="X619" s="10"/>
      <c r="Y619" s="28" t="e">
        <f t="shared" si="165"/>
        <v>#REF!</v>
      </c>
      <c r="Z619" s="13"/>
      <c r="AA619" s="13" t="e">
        <f t="shared" si="162"/>
        <v>#REF!</v>
      </c>
      <c r="AB619" s="12"/>
      <c r="AC619" s="12"/>
      <c r="AE619" s="9" t="e">
        <f t="shared" si="161"/>
        <v>#REF!</v>
      </c>
      <c r="AG619" s="1" t="str">
        <f t="shared" si="166"/>
        <v>35535510004008</v>
      </c>
      <c r="AH619" s="9" t="e">
        <f>IF(AND(#REF!=2017,AE$4=1),-IFERROR(VLOOKUP(AG619,#REF!,9,0),0),IF(AND(#REF!=2017,AE$4=2),-IFERROR(VLOOKUP(AG619,#REF!,9,0),0),IFERROR(VLOOKUP(AG619,#REF!,12,0),0)))</f>
        <v>#REF!</v>
      </c>
    </row>
    <row r="620" spans="1:34" ht="15" customHeight="1" outlineLevel="2">
      <c r="A620" s="7" t="s">
        <v>142</v>
      </c>
      <c r="B620" s="36" t="s">
        <v>143</v>
      </c>
      <c r="C620" s="7" t="s">
        <v>143</v>
      </c>
      <c r="D620" s="7" t="s">
        <v>13</v>
      </c>
      <c r="E620" s="7" t="s">
        <v>372</v>
      </c>
      <c r="F620" s="7" t="s">
        <v>310</v>
      </c>
      <c r="G620" s="8">
        <v>0</v>
      </c>
      <c r="H620" s="8">
        <v>0</v>
      </c>
      <c r="I620" s="8">
        <v>0</v>
      </c>
      <c r="J620" s="8">
        <v>0</v>
      </c>
      <c r="K620" s="8">
        <v>636.20000000000005</v>
      </c>
      <c r="L620" s="8">
        <v>0</v>
      </c>
      <c r="M620" s="8">
        <v>0</v>
      </c>
      <c r="N620" s="40">
        <v>447.54999999999995</v>
      </c>
      <c r="O620" s="8">
        <v>993.5</v>
      </c>
      <c r="P620" s="8"/>
      <c r="Q620" s="8"/>
      <c r="R620" s="8"/>
      <c r="S620" s="8"/>
      <c r="T620" s="8"/>
      <c r="U620" s="8"/>
      <c r="V620" s="8"/>
      <c r="W620" s="14">
        <f t="shared" si="164"/>
        <v>2077.25</v>
      </c>
      <c r="X620" s="10"/>
      <c r="Y620" s="28" t="e">
        <f t="shared" si="165"/>
        <v>#REF!</v>
      </c>
      <c r="Z620" s="13"/>
      <c r="AA620" s="13" t="e">
        <f t="shared" si="162"/>
        <v>#REF!</v>
      </c>
      <c r="AB620" s="12"/>
      <c r="AC620" s="12"/>
      <c r="AE620" s="9" t="e">
        <f t="shared" si="161"/>
        <v>#REF!</v>
      </c>
      <c r="AG620" s="1" t="str">
        <f t="shared" si="166"/>
        <v>35535510004009</v>
      </c>
      <c r="AH620" s="9" t="e">
        <f>IF(AND(#REF!=2017,AE$4=1),-IFERROR(VLOOKUP(AG620,#REF!,9,0),0),IF(AND(#REF!=2017,AE$4=2),-IFERROR(VLOOKUP(AG620,#REF!,9,0),0),IFERROR(VLOOKUP(AG620,#REF!,12,0),0)))</f>
        <v>#REF!</v>
      </c>
    </row>
    <row r="621" spans="1:34" ht="15" customHeight="1" outlineLevel="2">
      <c r="A621" s="7" t="s">
        <v>142</v>
      </c>
      <c r="B621" s="36" t="s">
        <v>143</v>
      </c>
      <c r="C621" s="7" t="s">
        <v>143</v>
      </c>
      <c r="D621" s="7" t="s">
        <v>13</v>
      </c>
      <c r="E621" s="7" t="s">
        <v>16</v>
      </c>
      <c r="F621" s="7" t="s">
        <v>315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40">
        <v>0</v>
      </c>
      <c r="O621" s="8">
        <v>0</v>
      </c>
      <c r="P621" s="8"/>
      <c r="Q621" s="8"/>
      <c r="R621" s="8"/>
      <c r="S621" s="8"/>
      <c r="T621" s="8"/>
      <c r="U621" s="8"/>
      <c r="V621" s="8"/>
      <c r="W621" s="14">
        <f t="shared" si="164"/>
        <v>0</v>
      </c>
      <c r="X621" s="10"/>
      <c r="Y621" s="28" t="e">
        <f t="shared" si="165"/>
        <v>#REF!</v>
      </c>
      <c r="Z621" s="13"/>
      <c r="AA621" s="13" t="e">
        <f t="shared" si="162"/>
        <v>#REF!</v>
      </c>
      <c r="AB621" s="12"/>
      <c r="AC621" s="12"/>
      <c r="AE621" s="9" t="e">
        <f t="shared" si="161"/>
        <v>#REF!</v>
      </c>
      <c r="AG621" s="1" t="str">
        <f t="shared" si="166"/>
        <v>35535510004010</v>
      </c>
      <c r="AH621" s="9" t="e">
        <f>IF(AND(#REF!=2017,AE$4=1),-IFERROR(VLOOKUP(AG621,#REF!,9,0),0),IF(AND(#REF!=2017,AE$4=2),-IFERROR(VLOOKUP(AG621,#REF!,9,0),0),IFERROR(VLOOKUP(AG621,#REF!,12,0),0)))</f>
        <v>#REF!</v>
      </c>
    </row>
    <row r="622" spans="1:34" ht="15" customHeight="1" outlineLevel="2">
      <c r="A622" s="7" t="s">
        <v>142</v>
      </c>
      <c r="B622" s="36" t="s">
        <v>143</v>
      </c>
      <c r="C622" s="7" t="s">
        <v>143</v>
      </c>
      <c r="D622" s="7" t="s">
        <v>13</v>
      </c>
      <c r="E622" s="7" t="s">
        <v>504</v>
      </c>
      <c r="F622" s="7" t="s">
        <v>305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40">
        <v>0</v>
      </c>
      <c r="O622" s="8">
        <v>0</v>
      </c>
      <c r="P622" s="8"/>
      <c r="Q622" s="8"/>
      <c r="R622" s="8"/>
      <c r="S622" s="8"/>
      <c r="T622" s="8"/>
      <c r="U622" s="8"/>
      <c r="V622" s="8"/>
      <c r="W622" s="14">
        <f t="shared" si="164"/>
        <v>0</v>
      </c>
      <c r="X622" s="10"/>
      <c r="Y622" s="28" t="e">
        <f t="shared" si="165"/>
        <v>#REF!</v>
      </c>
      <c r="Z622" s="13"/>
      <c r="AA622" s="13" t="e">
        <f t="shared" si="162"/>
        <v>#REF!</v>
      </c>
      <c r="AB622" s="12">
        <v>1</v>
      </c>
      <c r="AC622" s="12">
        <v>1</v>
      </c>
      <c r="AE622" s="9" t="e">
        <f t="shared" si="161"/>
        <v>#REF!</v>
      </c>
      <c r="AG622" s="1" t="str">
        <f t="shared" si="166"/>
        <v>35535510004014</v>
      </c>
      <c r="AH622" s="9" t="e">
        <f>IF(AND(#REF!=2017,AE$4=1),-IFERROR(VLOOKUP(AG622,#REF!,9,0),0),IF(AND(#REF!=2017,AE$4=2),-IFERROR(VLOOKUP(AG622,#REF!,9,0),0),IFERROR(VLOOKUP(AG622,#REF!,12,0),0)))</f>
        <v>#REF!</v>
      </c>
    </row>
    <row r="623" spans="1:34" ht="15" customHeight="1" outlineLevel="2">
      <c r="A623" s="7" t="s">
        <v>142</v>
      </c>
      <c r="B623" s="36" t="s">
        <v>143</v>
      </c>
      <c r="C623" s="7" t="s">
        <v>143</v>
      </c>
      <c r="D623" s="7" t="s">
        <v>13</v>
      </c>
      <c r="E623" s="7" t="s">
        <v>374</v>
      </c>
      <c r="F623" s="7" t="s">
        <v>361</v>
      </c>
      <c r="G623" s="8">
        <v>0</v>
      </c>
      <c r="H623" s="8">
        <v>0</v>
      </c>
      <c r="I623" s="8">
        <v>0</v>
      </c>
      <c r="J623" s="8">
        <v>0</v>
      </c>
      <c r="K623" s="8">
        <v>6738.61</v>
      </c>
      <c r="L623" s="8">
        <v>0</v>
      </c>
      <c r="M623" s="8">
        <v>0</v>
      </c>
      <c r="N623" s="40">
        <v>6535.5700000000006</v>
      </c>
      <c r="O623" s="8">
        <v>5868.760000000002</v>
      </c>
      <c r="P623" s="8"/>
      <c r="Q623" s="8"/>
      <c r="R623" s="8"/>
      <c r="S623" s="8"/>
      <c r="T623" s="8"/>
      <c r="U623" s="8"/>
      <c r="V623" s="8"/>
      <c r="W623" s="14">
        <f t="shared" si="164"/>
        <v>19142.940000000002</v>
      </c>
      <c r="X623" s="10"/>
      <c r="Y623" s="28" t="e">
        <f t="shared" si="165"/>
        <v>#REF!</v>
      </c>
      <c r="Z623" s="13"/>
      <c r="AA623" s="13" t="e">
        <f t="shared" si="162"/>
        <v>#REF!</v>
      </c>
      <c r="AB623" s="12">
        <v>1</v>
      </c>
      <c r="AC623" s="12">
        <v>1</v>
      </c>
      <c r="AE623" s="9" t="e">
        <f t="shared" si="161"/>
        <v>#REF!</v>
      </c>
      <c r="AG623" s="1" t="str">
        <f t="shared" si="166"/>
        <v>35535510004030</v>
      </c>
      <c r="AH623" s="9" t="e">
        <f>IF(AND(#REF!=2017,AE$4=1),-IFERROR(VLOOKUP(AG623,#REF!,9,0),0),IF(AND(#REF!=2017,AE$4=2),-IFERROR(VLOOKUP(AG623,#REF!,9,0),0),IFERROR(VLOOKUP(AG623,#REF!,12,0),0)))</f>
        <v>#REF!</v>
      </c>
    </row>
    <row r="624" spans="1:34" ht="15" customHeight="1" outlineLevel="2">
      <c r="A624" s="7" t="s">
        <v>142</v>
      </c>
      <c r="B624" s="36" t="s">
        <v>143</v>
      </c>
      <c r="C624" s="7" t="s">
        <v>143</v>
      </c>
      <c r="D624" s="7" t="s">
        <v>13</v>
      </c>
      <c r="E624" s="7" t="s">
        <v>389</v>
      </c>
      <c r="F624" s="7" t="s">
        <v>360</v>
      </c>
      <c r="G624" s="8">
        <v>0</v>
      </c>
      <c r="H624" s="8">
        <v>0</v>
      </c>
      <c r="I624" s="8">
        <v>0</v>
      </c>
      <c r="J624" s="8">
        <v>0</v>
      </c>
      <c r="K624" s="8">
        <v>93.4</v>
      </c>
      <c r="L624" s="8">
        <v>0</v>
      </c>
      <c r="M624" s="8">
        <v>0</v>
      </c>
      <c r="N624" s="40">
        <v>31.960000000000008</v>
      </c>
      <c r="O624" s="8">
        <v>1879.3599999999997</v>
      </c>
      <c r="P624" s="8"/>
      <c r="Q624" s="8"/>
      <c r="R624" s="8"/>
      <c r="S624" s="8"/>
      <c r="T624" s="8"/>
      <c r="U624" s="8"/>
      <c r="V624" s="8"/>
      <c r="W624" s="14">
        <f t="shared" si="164"/>
        <v>2004.7199999999998</v>
      </c>
      <c r="X624" s="10"/>
      <c r="Y624" s="28" t="e">
        <f t="shared" si="165"/>
        <v>#REF!</v>
      </c>
      <c r="Z624" s="13"/>
      <c r="AA624" s="13" t="e">
        <f t="shared" si="162"/>
        <v>#REF!</v>
      </c>
      <c r="AB624" s="12">
        <v>1</v>
      </c>
      <c r="AC624" s="12">
        <v>1</v>
      </c>
      <c r="AE624" s="9" t="e">
        <f t="shared" si="161"/>
        <v>#REF!</v>
      </c>
      <c r="AG624" s="1" t="str">
        <f t="shared" si="166"/>
        <v>35535510004033</v>
      </c>
      <c r="AH624" s="9" t="e">
        <f>IF(AND(#REF!=2017,AE$4=1),-IFERROR(VLOOKUP(AG624,#REF!,9,0),0),IF(AND(#REF!=2017,AE$4=2),-IFERROR(VLOOKUP(AG624,#REF!,9,0),0),IFERROR(VLOOKUP(AG624,#REF!,12,0),0)))</f>
        <v>#REF!</v>
      </c>
    </row>
    <row r="625" spans="1:34" ht="15" customHeight="1" outlineLevel="2">
      <c r="A625" s="7" t="s">
        <v>142</v>
      </c>
      <c r="B625" s="36" t="s">
        <v>143</v>
      </c>
      <c r="C625" s="7" t="s">
        <v>143</v>
      </c>
      <c r="D625" s="7" t="s">
        <v>13</v>
      </c>
      <c r="E625" s="7" t="s">
        <v>393</v>
      </c>
      <c r="F625" s="7" t="s">
        <v>25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40">
        <v>0</v>
      </c>
      <c r="O625" s="8">
        <v>0</v>
      </c>
      <c r="P625" s="8"/>
      <c r="Q625" s="8"/>
      <c r="R625" s="8"/>
      <c r="S625" s="8"/>
      <c r="T625" s="8"/>
      <c r="U625" s="8"/>
      <c r="V625" s="8"/>
      <c r="W625" s="14">
        <f t="shared" si="164"/>
        <v>0</v>
      </c>
      <c r="X625" s="10"/>
      <c r="Y625" s="28" t="e">
        <f t="shared" si="165"/>
        <v>#REF!</v>
      </c>
      <c r="Z625" s="13"/>
      <c r="AA625" s="13" t="e">
        <f t="shared" si="162"/>
        <v>#REF!</v>
      </c>
      <c r="AB625" s="12"/>
      <c r="AC625" s="12"/>
      <c r="AE625" s="9" t="e">
        <f t="shared" si="161"/>
        <v>#REF!</v>
      </c>
      <c r="AG625" s="1" t="str">
        <f t="shared" si="166"/>
        <v>35535510004052</v>
      </c>
      <c r="AH625" s="9" t="e">
        <f>IF(AND(#REF!=2017,AE$4=1),-IFERROR(VLOOKUP(AG625,#REF!,9,0),0),IF(AND(#REF!=2017,AE$4=2),-IFERROR(VLOOKUP(AG625,#REF!,9,0),0),IFERROR(VLOOKUP(AG625,#REF!,12,0),0)))</f>
        <v>#REF!</v>
      </c>
    </row>
    <row r="626" spans="1:34" ht="15" customHeight="1" outlineLevel="2">
      <c r="A626" s="7" t="s">
        <v>142</v>
      </c>
      <c r="B626" s="36" t="s">
        <v>143</v>
      </c>
      <c r="C626" s="20" t="s">
        <v>143</v>
      </c>
      <c r="D626" s="7" t="s">
        <v>13</v>
      </c>
      <c r="E626" s="7" t="s">
        <v>397</v>
      </c>
      <c r="F626" s="7" t="s">
        <v>35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40">
        <v>0</v>
      </c>
      <c r="O626" s="8">
        <v>0</v>
      </c>
      <c r="P626" s="8"/>
      <c r="Q626" s="8"/>
      <c r="R626" s="8"/>
      <c r="S626" s="8"/>
      <c r="T626" s="8"/>
      <c r="U626" s="8"/>
      <c r="V626" s="8"/>
      <c r="W626" s="14">
        <f t="shared" si="164"/>
        <v>0</v>
      </c>
      <c r="X626" s="10"/>
      <c r="Y626" s="28" t="e">
        <f t="shared" si="165"/>
        <v>#REF!</v>
      </c>
      <c r="Z626" s="13"/>
      <c r="AA626" s="13" t="e">
        <f t="shared" si="162"/>
        <v>#REF!</v>
      </c>
      <c r="AB626" s="12">
        <v>1</v>
      </c>
      <c r="AC626" s="12">
        <v>1</v>
      </c>
      <c r="AE626" s="9" t="e">
        <f t="shared" si="161"/>
        <v>#REF!</v>
      </c>
      <c r="AG626" s="1" t="str">
        <f t="shared" si="166"/>
        <v>35535510004056</v>
      </c>
      <c r="AH626" s="9" t="e">
        <f>IF(AND(#REF!=2017,AE$4=1),-IFERROR(VLOOKUP(AG626,#REF!,9,0),0),IF(AND(#REF!=2017,AE$4=2),-IFERROR(VLOOKUP(AG626,#REF!,9,0),0),IFERROR(VLOOKUP(AG626,#REF!,12,0),0)))</f>
        <v>#REF!</v>
      </c>
    </row>
    <row r="627" spans="1:34" ht="15" customHeight="1" outlineLevel="2">
      <c r="A627" s="7" t="s">
        <v>142</v>
      </c>
      <c r="B627" s="36" t="s">
        <v>143</v>
      </c>
      <c r="C627" s="7">
        <v>355</v>
      </c>
      <c r="D627" s="7" t="s">
        <v>13</v>
      </c>
      <c r="E627" s="7" t="s">
        <v>376</v>
      </c>
      <c r="F627" s="7" t="s">
        <v>247</v>
      </c>
      <c r="G627" s="8">
        <v>0</v>
      </c>
      <c r="H627" s="8">
        <v>0</v>
      </c>
      <c r="I627" s="8">
        <v>0</v>
      </c>
      <c r="J627" s="8">
        <v>25546</v>
      </c>
      <c r="K627" s="8">
        <v>0</v>
      </c>
      <c r="L627" s="8">
        <v>0</v>
      </c>
      <c r="M627" s="8">
        <v>0</v>
      </c>
      <c r="N627" s="40">
        <v>22571</v>
      </c>
      <c r="O627" s="8">
        <v>0</v>
      </c>
      <c r="P627" s="8"/>
      <c r="Q627" s="8"/>
      <c r="R627" s="8"/>
      <c r="S627" s="8"/>
      <c r="T627" s="8"/>
      <c r="U627" s="8"/>
      <c r="V627" s="8"/>
      <c r="W627" s="14">
        <f t="shared" si="164"/>
        <v>48117</v>
      </c>
      <c r="X627" s="10"/>
      <c r="Y627" s="28" t="e">
        <f t="shared" si="165"/>
        <v>#REF!</v>
      </c>
      <c r="Z627" s="13"/>
      <c r="AA627" s="13" t="e">
        <f t="shared" si="162"/>
        <v>#REF!</v>
      </c>
      <c r="AB627" s="12">
        <v>1</v>
      </c>
      <c r="AC627" s="12">
        <v>1</v>
      </c>
      <c r="AE627" s="9" t="e">
        <f t="shared" si="161"/>
        <v>#REF!</v>
      </c>
      <c r="AG627" s="1" t="str">
        <f t="shared" si="166"/>
        <v>35535510004060</v>
      </c>
      <c r="AH627" s="9" t="e">
        <f>IF(AND(#REF!=2017,AE$4=1),-IFERROR(VLOOKUP(AG627,#REF!,9,0),0),IF(AND(#REF!=2017,AE$4=2),-IFERROR(VLOOKUP(AG627,#REF!,9,0),0),IFERROR(VLOOKUP(AG627,#REF!,12,0),0)))</f>
        <v>#REF!</v>
      </c>
    </row>
    <row r="628" spans="1:34" ht="15" customHeight="1" outlineLevel="2">
      <c r="A628" s="7" t="s">
        <v>142</v>
      </c>
      <c r="B628" s="36" t="s">
        <v>143</v>
      </c>
      <c r="C628" s="7">
        <v>355</v>
      </c>
      <c r="D628" s="7" t="s">
        <v>13</v>
      </c>
      <c r="E628" s="7" t="s">
        <v>378</v>
      </c>
      <c r="F628" s="7" t="s">
        <v>312</v>
      </c>
      <c r="G628" s="8">
        <v>0</v>
      </c>
      <c r="H628" s="8">
        <v>0</v>
      </c>
      <c r="I628" s="8">
        <v>0</v>
      </c>
      <c r="J628" s="8">
        <v>9069</v>
      </c>
      <c r="K628" s="8">
        <v>0</v>
      </c>
      <c r="L628" s="8">
        <v>0</v>
      </c>
      <c r="M628" s="8">
        <v>0</v>
      </c>
      <c r="N628" s="40">
        <v>8495</v>
      </c>
      <c r="O628" s="8">
        <v>0</v>
      </c>
      <c r="P628" s="8"/>
      <c r="Q628" s="8"/>
      <c r="R628" s="8"/>
      <c r="S628" s="8"/>
      <c r="T628" s="8"/>
      <c r="U628" s="8"/>
      <c r="V628" s="8"/>
      <c r="W628" s="14">
        <f t="shared" si="164"/>
        <v>17564</v>
      </c>
      <c r="X628" s="10"/>
      <c r="Y628" s="28" t="e">
        <f t="shared" si="165"/>
        <v>#REF!</v>
      </c>
      <c r="Z628" s="13"/>
      <c r="AA628" s="13" t="e">
        <f t="shared" si="162"/>
        <v>#REF!</v>
      </c>
      <c r="AB628" s="12">
        <v>1</v>
      </c>
      <c r="AC628" s="12">
        <v>1</v>
      </c>
      <c r="AE628" s="9" t="e">
        <f t="shared" si="161"/>
        <v>#REF!</v>
      </c>
      <c r="AG628" s="1" t="str">
        <f t="shared" si="166"/>
        <v>35535510004069</v>
      </c>
      <c r="AH628" s="9" t="e">
        <f>IF(AND(#REF!=2017,AE$4=1),-IFERROR(VLOOKUP(AG628,#REF!,9,0),0),IF(AND(#REF!=2017,AE$4=2),-IFERROR(VLOOKUP(AG628,#REF!,9,0),0),IFERROR(VLOOKUP(AG628,#REF!,12,0),0)))</f>
        <v>#REF!</v>
      </c>
    </row>
    <row r="629" spans="1:34" ht="15" customHeight="1" outlineLevel="2">
      <c r="A629" s="7" t="s">
        <v>142</v>
      </c>
      <c r="B629" s="36" t="s">
        <v>143</v>
      </c>
      <c r="C629" s="7" t="s">
        <v>143</v>
      </c>
      <c r="D629" s="7" t="s">
        <v>13</v>
      </c>
      <c r="E629" s="7" t="s">
        <v>494</v>
      </c>
      <c r="F629" s="7" t="s">
        <v>363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40">
        <v>0</v>
      </c>
      <c r="O629" s="8">
        <v>0</v>
      </c>
      <c r="P629" s="8"/>
      <c r="Q629" s="8"/>
      <c r="R629" s="8"/>
      <c r="S629" s="8"/>
      <c r="T629" s="8"/>
      <c r="U629" s="8"/>
      <c r="V629" s="8"/>
      <c r="W629" s="14">
        <f t="shared" si="164"/>
        <v>0</v>
      </c>
      <c r="X629" s="10"/>
      <c r="Y629" s="28" t="e">
        <f t="shared" si="165"/>
        <v>#REF!</v>
      </c>
      <c r="Z629" s="13"/>
      <c r="AA629" s="13" t="e">
        <f t="shared" si="162"/>
        <v>#REF!</v>
      </c>
      <c r="AB629" s="12"/>
      <c r="AC629" s="12"/>
      <c r="AE629" s="9" t="e">
        <f t="shared" si="161"/>
        <v>#REF!</v>
      </c>
      <c r="AG629" s="1" t="str">
        <f t="shared" si="166"/>
        <v>35535510004075</v>
      </c>
      <c r="AH629" s="9" t="e">
        <f>IF(AND(#REF!=2017,AE$4=1),-IFERROR(VLOOKUP(AG629,#REF!,9,0),0),IF(AND(#REF!=2017,AE$4=2),-IFERROR(VLOOKUP(AG629,#REF!,9,0),0),IFERROR(VLOOKUP(AG629,#REF!,12,0),0)))</f>
        <v>#REF!</v>
      </c>
    </row>
    <row r="630" spans="1:34" ht="15" customHeight="1" outlineLevel="2">
      <c r="A630" s="7" t="s">
        <v>142</v>
      </c>
      <c r="B630" s="36" t="s">
        <v>143</v>
      </c>
      <c r="C630" s="7">
        <v>355</v>
      </c>
      <c r="D630" s="7" t="s">
        <v>13</v>
      </c>
      <c r="E630" s="7" t="s">
        <v>489</v>
      </c>
      <c r="F630" s="7" t="s">
        <v>364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40">
        <v>0</v>
      </c>
      <c r="O630" s="8">
        <v>0</v>
      </c>
      <c r="P630" s="8"/>
      <c r="Q630" s="8"/>
      <c r="R630" s="8"/>
      <c r="S630" s="8"/>
      <c r="T630" s="8"/>
      <c r="U630" s="8"/>
      <c r="V630" s="8"/>
      <c r="W630" s="14">
        <f t="shared" si="164"/>
        <v>0</v>
      </c>
      <c r="X630" s="10"/>
      <c r="Y630" s="28" t="e">
        <f t="shared" si="165"/>
        <v>#REF!</v>
      </c>
      <c r="Z630" s="13"/>
      <c r="AA630" s="13" t="e">
        <f t="shared" ref="AA630:AA651" si="167">Y630+Z630</f>
        <v>#REF!</v>
      </c>
      <c r="AB630" s="12"/>
      <c r="AC630" s="12"/>
      <c r="AE630" s="9" t="e">
        <f t="shared" si="161"/>
        <v>#REF!</v>
      </c>
      <c r="AG630" s="1" t="str">
        <f t="shared" si="166"/>
        <v>35535510004076</v>
      </c>
      <c r="AH630" s="9" t="e">
        <f>IF(AND(#REF!=2017,AE$4=1),-IFERROR(VLOOKUP(AG630,#REF!,9,0),0),IF(AND(#REF!=2017,AE$4=2),-IFERROR(VLOOKUP(AG630,#REF!,9,0),0),IFERROR(VLOOKUP(AG630,#REF!,12,0),0)))</f>
        <v>#REF!</v>
      </c>
    </row>
    <row r="631" spans="1:34" ht="15" customHeight="1" outlineLevel="2">
      <c r="A631" s="7" t="s">
        <v>142</v>
      </c>
      <c r="B631" s="36" t="s">
        <v>143</v>
      </c>
      <c r="C631" s="7" t="s">
        <v>143</v>
      </c>
      <c r="D631" s="7" t="s">
        <v>13</v>
      </c>
      <c r="E631" s="7" t="s">
        <v>407</v>
      </c>
      <c r="F631" s="7" t="s">
        <v>318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40">
        <v>0</v>
      </c>
      <c r="O631" s="8">
        <v>0</v>
      </c>
      <c r="P631" s="8"/>
      <c r="Q631" s="8"/>
      <c r="R631" s="8"/>
      <c r="S631" s="8"/>
      <c r="T631" s="8"/>
      <c r="U631" s="8"/>
      <c r="V631" s="8"/>
      <c r="W631" s="14">
        <f t="shared" si="164"/>
        <v>0</v>
      </c>
      <c r="X631" s="10"/>
      <c r="Y631" s="28" t="e">
        <f t="shared" si="165"/>
        <v>#REF!</v>
      </c>
      <c r="Z631" s="13"/>
      <c r="AA631" s="13" t="e">
        <f t="shared" si="167"/>
        <v>#REF!</v>
      </c>
      <c r="AB631" s="12">
        <v>1</v>
      </c>
      <c r="AC631" s="12">
        <v>1</v>
      </c>
      <c r="AE631" s="9" t="e">
        <f t="shared" si="161"/>
        <v>#REF!</v>
      </c>
      <c r="AG631" s="1" t="str">
        <f t="shared" si="166"/>
        <v>35535510004406</v>
      </c>
      <c r="AH631" s="9" t="e">
        <f>IF(AND(#REF!=2017,AE$4=1),-IFERROR(VLOOKUP(AG631,#REF!,9,0),0),IF(AND(#REF!=2017,AE$4=2),-IFERROR(VLOOKUP(AG631,#REF!,9,0),0),IFERROR(VLOOKUP(AG631,#REF!,12,0),0)))</f>
        <v>#REF!</v>
      </c>
    </row>
    <row r="632" spans="1:34" ht="15" customHeight="1" outlineLevel="2">
      <c r="A632" s="7" t="s">
        <v>142</v>
      </c>
      <c r="B632" s="36" t="s">
        <v>143</v>
      </c>
      <c r="C632" s="7" t="s">
        <v>143</v>
      </c>
      <c r="D632" s="7" t="s">
        <v>13</v>
      </c>
      <c r="E632" s="7" t="s">
        <v>437</v>
      </c>
      <c r="F632" s="7" t="s">
        <v>333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40">
        <v>0</v>
      </c>
      <c r="O632" s="8">
        <v>0</v>
      </c>
      <c r="P632" s="8"/>
      <c r="Q632" s="8"/>
      <c r="R632" s="8"/>
      <c r="S632" s="8"/>
      <c r="T632" s="8"/>
      <c r="U632" s="8"/>
      <c r="V632" s="8"/>
      <c r="W632" s="14">
        <f t="shared" si="164"/>
        <v>0</v>
      </c>
      <c r="X632" s="10"/>
      <c r="Y632" s="28" t="e">
        <f t="shared" si="165"/>
        <v>#REF!</v>
      </c>
      <c r="Z632" s="13"/>
      <c r="AA632" s="13" t="e">
        <f t="shared" si="167"/>
        <v>#REF!</v>
      </c>
      <c r="AB632" s="12">
        <v>1</v>
      </c>
      <c r="AC632" s="12">
        <v>1</v>
      </c>
      <c r="AE632" s="9" t="e">
        <f t="shared" si="161"/>
        <v>#REF!</v>
      </c>
      <c r="AG632" s="1" t="str">
        <f t="shared" si="166"/>
        <v>35535510004413</v>
      </c>
      <c r="AH632" s="9" t="e">
        <f>IF(AND(#REF!=2017,AE$4=1),-IFERROR(VLOOKUP(AG632,#REF!,9,0),0),IF(AND(#REF!=2017,AE$4=2),-IFERROR(VLOOKUP(AG632,#REF!,9,0),0),IFERROR(VLOOKUP(AG632,#REF!,12,0),0)))</f>
        <v>#REF!</v>
      </c>
    </row>
    <row r="633" spans="1:34" ht="15" customHeight="1" outlineLevel="2">
      <c r="A633" s="7" t="s">
        <v>142</v>
      </c>
      <c r="B633" s="36" t="s">
        <v>143</v>
      </c>
      <c r="C633" s="7" t="s">
        <v>143</v>
      </c>
      <c r="D633" s="7" t="s">
        <v>13</v>
      </c>
      <c r="E633" s="7" t="s">
        <v>380</v>
      </c>
      <c r="F633" s="7" t="s">
        <v>17</v>
      </c>
      <c r="G633" s="8">
        <v>0</v>
      </c>
      <c r="H633" s="8">
        <v>0</v>
      </c>
      <c r="I633" s="8">
        <v>0</v>
      </c>
      <c r="J633" s="8">
        <v>21.4</v>
      </c>
      <c r="K633" s="8">
        <v>0</v>
      </c>
      <c r="L633" s="8">
        <v>0</v>
      </c>
      <c r="M633" s="8">
        <v>617.23</v>
      </c>
      <c r="N633" s="40">
        <v>0</v>
      </c>
      <c r="O633" s="8">
        <v>1690.19</v>
      </c>
      <c r="P633" s="8"/>
      <c r="Q633" s="8"/>
      <c r="R633" s="8"/>
      <c r="S633" s="8"/>
      <c r="T633" s="8"/>
      <c r="U633" s="8"/>
      <c r="V633" s="8"/>
      <c r="W633" s="14">
        <f t="shared" si="164"/>
        <v>2328.8200000000002</v>
      </c>
      <c r="X633" s="10"/>
      <c r="Y633" s="28" t="e">
        <f t="shared" si="165"/>
        <v>#REF!</v>
      </c>
      <c r="Z633" s="13"/>
      <c r="AA633" s="13" t="e">
        <f t="shared" si="167"/>
        <v>#REF!</v>
      </c>
      <c r="AB633" s="12">
        <v>1</v>
      </c>
      <c r="AC633" s="12">
        <v>1</v>
      </c>
      <c r="AE633" s="9" t="e">
        <f t="shared" si="161"/>
        <v>#REF!</v>
      </c>
      <c r="AG633" s="1" t="str">
        <f t="shared" si="166"/>
        <v>35535510004801</v>
      </c>
      <c r="AH633" s="9" t="e">
        <f>IF(AND(#REF!=2017,AE$4=1),-IFERROR(VLOOKUP(AG633,#REF!,9,0),0),IF(AND(#REF!=2017,AE$4=2),-IFERROR(VLOOKUP(AG633,#REF!,9,0),0),IFERROR(VLOOKUP(AG633,#REF!,12,0),0)))</f>
        <v>#REF!</v>
      </c>
    </row>
    <row r="634" spans="1:34" ht="15" customHeight="1" outlineLevel="2">
      <c r="A634" s="7" t="s">
        <v>142</v>
      </c>
      <c r="B634" s="36" t="s">
        <v>143</v>
      </c>
      <c r="C634" s="7" t="s">
        <v>143</v>
      </c>
      <c r="D634" s="7" t="s">
        <v>13</v>
      </c>
      <c r="E634" s="7" t="s">
        <v>381</v>
      </c>
      <c r="F634" s="7" t="s">
        <v>311</v>
      </c>
      <c r="G634" s="8">
        <v>0</v>
      </c>
      <c r="H634" s="8">
        <v>0</v>
      </c>
      <c r="I634" s="8">
        <v>0</v>
      </c>
      <c r="J634" s="8">
        <v>0</v>
      </c>
      <c r="K634" s="8">
        <v>5339.69</v>
      </c>
      <c r="L634" s="8">
        <v>0</v>
      </c>
      <c r="M634" s="8">
        <v>0</v>
      </c>
      <c r="N634" s="40">
        <v>0</v>
      </c>
      <c r="O634" s="8">
        <v>5339.69</v>
      </c>
      <c r="P634" s="8"/>
      <c r="Q634" s="8"/>
      <c r="R634" s="8"/>
      <c r="S634" s="8"/>
      <c r="T634" s="8"/>
      <c r="U634" s="8"/>
      <c r="V634" s="8"/>
      <c r="W634" s="14">
        <f t="shared" si="164"/>
        <v>10679.38</v>
      </c>
      <c r="X634" s="10"/>
      <c r="Y634" s="28" t="e">
        <f t="shared" si="165"/>
        <v>#REF!</v>
      </c>
      <c r="Z634" s="13"/>
      <c r="AA634" s="13" t="e">
        <f t="shared" si="167"/>
        <v>#REF!</v>
      </c>
      <c r="AB634" s="12">
        <v>1</v>
      </c>
      <c r="AC634" s="12">
        <v>1</v>
      </c>
      <c r="AE634" s="9" t="e">
        <f t="shared" si="161"/>
        <v>#REF!</v>
      </c>
      <c r="AG634" s="1" t="str">
        <f t="shared" si="166"/>
        <v>35535510005050</v>
      </c>
      <c r="AH634" s="9" t="e">
        <f>IF(AND(#REF!=2017,AE$4=1),-IFERROR(VLOOKUP(AG634,#REF!,9,0),0),IF(AND(#REF!=2017,AE$4=2),-IFERROR(VLOOKUP(AG634,#REF!,9,0),0),IFERROR(VLOOKUP(AG634,#REF!,12,0),0)))</f>
        <v>#REF!</v>
      </c>
    </row>
    <row r="635" spans="1:34" ht="15" customHeight="1" outlineLevel="2">
      <c r="A635" s="7" t="s">
        <v>142</v>
      </c>
      <c r="B635" s="36" t="s">
        <v>143</v>
      </c>
      <c r="C635" s="7" t="s">
        <v>143</v>
      </c>
      <c r="D635" s="7" t="s">
        <v>13</v>
      </c>
      <c r="E635" s="7" t="s">
        <v>396</v>
      </c>
      <c r="F635" s="7" t="s">
        <v>245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40">
        <v>0</v>
      </c>
      <c r="O635" s="8">
        <v>0</v>
      </c>
      <c r="P635" s="8"/>
      <c r="Q635" s="8"/>
      <c r="R635" s="8"/>
      <c r="S635" s="8"/>
      <c r="T635" s="8"/>
      <c r="U635" s="8"/>
      <c r="V635" s="8"/>
      <c r="W635" s="14">
        <f t="shared" si="164"/>
        <v>0</v>
      </c>
      <c r="X635" s="10"/>
      <c r="Y635" s="28" t="e">
        <f t="shared" si="165"/>
        <v>#REF!</v>
      </c>
      <c r="Z635" s="13"/>
      <c r="AA635" s="13" t="e">
        <f t="shared" si="167"/>
        <v>#REF!</v>
      </c>
      <c r="AB635" s="12">
        <v>1</v>
      </c>
      <c r="AC635" s="12">
        <v>1</v>
      </c>
      <c r="AE635" s="9" t="e">
        <f t="shared" si="161"/>
        <v>#REF!</v>
      </c>
      <c r="AG635" s="1" t="str">
        <f t="shared" si="166"/>
        <v>35535510005801</v>
      </c>
      <c r="AH635" s="9" t="e">
        <f>IF(AND(#REF!=2017,AE$4=1),-IFERROR(VLOOKUP(AG635,#REF!,9,0),0),IF(AND(#REF!=2017,AE$4=2),-IFERROR(VLOOKUP(AG635,#REF!,9,0),0),IFERROR(VLOOKUP(AG635,#REF!,12,0),0)))</f>
        <v>#REF!</v>
      </c>
    </row>
    <row r="636" spans="1:34" ht="15" customHeight="1" outlineLevel="2">
      <c r="A636" s="7" t="s">
        <v>142</v>
      </c>
      <c r="B636" s="36" t="s">
        <v>143</v>
      </c>
      <c r="C636" s="7" t="s">
        <v>143</v>
      </c>
      <c r="D636" s="7" t="s">
        <v>13</v>
      </c>
      <c r="E636" s="7" t="s">
        <v>506</v>
      </c>
      <c r="F636" s="7" t="s">
        <v>358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40">
        <v>0</v>
      </c>
      <c r="O636" s="8">
        <v>0</v>
      </c>
      <c r="P636" s="8"/>
      <c r="Q636" s="8"/>
      <c r="R636" s="8"/>
      <c r="S636" s="8"/>
      <c r="T636" s="8"/>
      <c r="U636" s="8"/>
      <c r="V636" s="8"/>
      <c r="W636" s="14">
        <f t="shared" si="164"/>
        <v>0</v>
      </c>
      <c r="X636" s="10"/>
      <c r="Y636" s="28" t="e">
        <f t="shared" si="165"/>
        <v>#REF!</v>
      </c>
      <c r="Z636" s="13"/>
      <c r="AA636" s="13" t="e">
        <f t="shared" si="167"/>
        <v>#REF!</v>
      </c>
      <c r="AB636" s="12"/>
      <c r="AC636" s="12"/>
      <c r="AE636" s="9" t="e">
        <f t="shared" si="161"/>
        <v>#REF!</v>
      </c>
      <c r="AG636" s="1" t="str">
        <f t="shared" si="166"/>
        <v>35535510005802</v>
      </c>
      <c r="AH636" s="9" t="e">
        <f>IF(AND(#REF!=2017,AE$4=1),-IFERROR(VLOOKUP(AG636,#REF!,9,0),0),IF(AND(#REF!=2017,AE$4=2),-IFERROR(VLOOKUP(AG636,#REF!,9,0),0),IFERROR(VLOOKUP(AG636,#REF!,12,0),0)))</f>
        <v>#REF!</v>
      </c>
    </row>
    <row r="637" spans="1:34" ht="15" customHeight="1" outlineLevel="2">
      <c r="A637" s="7" t="s">
        <v>142</v>
      </c>
      <c r="B637" s="36" t="s">
        <v>143</v>
      </c>
      <c r="C637" s="7" t="s">
        <v>143</v>
      </c>
      <c r="D637" s="7" t="s">
        <v>13</v>
      </c>
      <c r="E637" s="7" t="s">
        <v>507</v>
      </c>
      <c r="F637" s="7" t="s">
        <v>362</v>
      </c>
      <c r="G637" s="8">
        <v>0</v>
      </c>
      <c r="H637" s="8">
        <v>0</v>
      </c>
      <c r="I637" s="8">
        <v>0</v>
      </c>
      <c r="J637" s="8">
        <v>-15776</v>
      </c>
      <c r="K637" s="8">
        <v>0</v>
      </c>
      <c r="L637" s="8">
        <v>0</v>
      </c>
      <c r="M637" s="8">
        <v>-15776</v>
      </c>
      <c r="N637" s="40">
        <v>0</v>
      </c>
      <c r="O637" s="8">
        <v>0</v>
      </c>
      <c r="P637" s="8"/>
      <c r="Q637" s="8"/>
      <c r="R637" s="8"/>
      <c r="S637" s="8"/>
      <c r="T637" s="8"/>
      <c r="U637" s="8"/>
      <c r="V637" s="8"/>
      <c r="W637" s="14">
        <f t="shared" si="164"/>
        <v>-31552</v>
      </c>
      <c r="X637" s="10"/>
      <c r="Y637" s="28" t="e">
        <f t="shared" si="165"/>
        <v>#REF!</v>
      </c>
      <c r="Z637" s="13"/>
      <c r="AA637" s="13" t="e">
        <f t="shared" si="167"/>
        <v>#REF!</v>
      </c>
      <c r="AB637" s="12"/>
      <c r="AC637" s="12"/>
      <c r="AE637" s="9" t="e">
        <f t="shared" si="161"/>
        <v>#REF!</v>
      </c>
      <c r="AG637" s="1" t="str">
        <f t="shared" si="166"/>
        <v>35535510007003</v>
      </c>
      <c r="AH637" s="9" t="e">
        <f>IF(AND(#REF!=2017,AE$4=1),-IFERROR(VLOOKUP(AG637,#REF!,9,0),0),IF(AND(#REF!=2017,AE$4=2),-IFERROR(VLOOKUP(AG637,#REF!,9,0),0),IFERROR(VLOOKUP(AG637,#REF!,12,0),0)))</f>
        <v>#REF!</v>
      </c>
    </row>
    <row r="638" spans="1:34" ht="15" customHeight="1" outlineLevel="1">
      <c r="A638" s="42" t="s">
        <v>617</v>
      </c>
      <c r="B638" s="36"/>
      <c r="C638" s="7"/>
      <c r="D638" s="7"/>
      <c r="E638" s="7"/>
      <c r="F638" s="7"/>
      <c r="G638" s="8">
        <f t="shared" ref="G638:O638" si="168">SUBTOTAL(9,G617:G637)</f>
        <v>0</v>
      </c>
      <c r="H638" s="8">
        <f t="shared" si="168"/>
        <v>0</v>
      </c>
      <c r="I638" s="8">
        <f t="shared" si="168"/>
        <v>0</v>
      </c>
      <c r="J638" s="8">
        <f t="shared" si="168"/>
        <v>601564.91</v>
      </c>
      <c r="K638" s="8">
        <f t="shared" si="168"/>
        <v>141208.59000000003</v>
      </c>
      <c r="L638" s="8">
        <f t="shared" si="168"/>
        <v>0</v>
      </c>
      <c r="M638" s="8">
        <f t="shared" si="168"/>
        <v>365875.42</v>
      </c>
      <c r="N638" s="40">
        <f t="shared" si="168"/>
        <v>120572.99999999987</v>
      </c>
      <c r="O638" s="8">
        <f t="shared" si="168"/>
        <v>52275.310000000165</v>
      </c>
      <c r="P638" s="8"/>
      <c r="Q638" s="8"/>
      <c r="R638" s="8"/>
      <c r="S638" s="8"/>
      <c r="T638" s="8"/>
      <c r="U638" s="8"/>
      <c r="V638" s="8"/>
      <c r="W638" s="14">
        <f>SUBTOTAL(9,W617:W637)</f>
        <v>1281497.23</v>
      </c>
      <c r="X638" s="10"/>
      <c r="Y638" s="28"/>
      <c r="Z638" s="13"/>
      <c r="AA638" s="13"/>
      <c r="AB638" s="12"/>
      <c r="AC638" s="12"/>
      <c r="AE638" s="9"/>
      <c r="AH638" s="9"/>
    </row>
    <row r="639" spans="1:34" ht="15" customHeight="1" outlineLevel="2">
      <c r="A639" s="7" t="s">
        <v>144</v>
      </c>
      <c r="B639" s="36" t="s">
        <v>145</v>
      </c>
      <c r="C639" s="7" t="s">
        <v>145</v>
      </c>
      <c r="D639" s="7" t="s">
        <v>13</v>
      </c>
      <c r="E639" s="7" t="s">
        <v>366</v>
      </c>
      <c r="F639" s="7" t="s">
        <v>307</v>
      </c>
      <c r="G639" s="8">
        <v>0</v>
      </c>
      <c r="H639" s="8">
        <v>0</v>
      </c>
      <c r="I639" s="8">
        <v>0</v>
      </c>
      <c r="J639" s="8">
        <v>60822.01</v>
      </c>
      <c r="K639" s="8">
        <v>16235.969999999994</v>
      </c>
      <c r="L639" s="8">
        <v>0</v>
      </c>
      <c r="M639" s="8">
        <v>44677.350000000006</v>
      </c>
      <c r="N639" s="40">
        <v>10823.119999999981</v>
      </c>
      <c r="O639" s="8">
        <v>1640.9100000000326</v>
      </c>
      <c r="P639" s="8"/>
      <c r="Q639" s="8"/>
      <c r="R639" s="8"/>
      <c r="S639" s="8"/>
      <c r="T639" s="8"/>
      <c r="U639" s="8"/>
      <c r="V639" s="8"/>
      <c r="W639" s="14">
        <f t="shared" ref="W639:W659" si="169">SUM(G639:V639)</f>
        <v>134199.36000000002</v>
      </c>
      <c r="X639" s="10"/>
      <c r="Y639" s="28" t="e">
        <f t="shared" ref="Y639:Y659" si="170">IF(AE$2="Y",IF(RIGHT(A639,4)="CITY",AH639,0),AH639)</f>
        <v>#REF!</v>
      </c>
      <c r="Z639" s="13"/>
      <c r="AA639" s="13" t="e">
        <f t="shared" si="167"/>
        <v>#REF!</v>
      </c>
      <c r="AB639" s="12">
        <v>1</v>
      </c>
      <c r="AC639" s="12">
        <v>1</v>
      </c>
      <c r="AE639" s="9" t="e">
        <f t="shared" si="161"/>
        <v>#REF!</v>
      </c>
      <c r="AG639" s="1" t="str">
        <f t="shared" ref="AG639:AG659" si="171">B639&amp;C639&amp;D639&amp;E639</f>
        <v>35635610004001</v>
      </c>
      <c r="AH639" s="9" t="e">
        <f>IF(AND(#REF!=2017,AE$4=1),-IFERROR(VLOOKUP(AG639,#REF!,9,0),0),IF(AND(#REF!=2017,AE$4=2),-IFERROR(VLOOKUP(AG639,#REF!,9,0),0),IFERROR(VLOOKUP(AG639,#REF!,12,0),0)))</f>
        <v>#REF!</v>
      </c>
    </row>
    <row r="640" spans="1:34" ht="15" customHeight="1" outlineLevel="2">
      <c r="A640" s="7" t="s">
        <v>144</v>
      </c>
      <c r="B640" s="36" t="s">
        <v>145</v>
      </c>
      <c r="C640" s="7" t="s">
        <v>145</v>
      </c>
      <c r="D640" s="7" t="s">
        <v>13</v>
      </c>
      <c r="E640" s="7" t="s">
        <v>368</v>
      </c>
      <c r="F640" s="7" t="s">
        <v>308</v>
      </c>
      <c r="G640" s="8">
        <v>0</v>
      </c>
      <c r="H640" s="8">
        <v>0</v>
      </c>
      <c r="I640" s="8">
        <v>0</v>
      </c>
      <c r="J640" s="8">
        <v>7780.32</v>
      </c>
      <c r="K640" s="8">
        <v>48.200000000000728</v>
      </c>
      <c r="L640" s="8">
        <v>0</v>
      </c>
      <c r="M640" s="8">
        <v>182.14999999999873</v>
      </c>
      <c r="N640" s="40">
        <v>-14.100000000000364</v>
      </c>
      <c r="O640" s="8">
        <v>12.420000000000073</v>
      </c>
      <c r="P640" s="8"/>
      <c r="Q640" s="8"/>
      <c r="R640" s="8"/>
      <c r="S640" s="8"/>
      <c r="T640" s="8"/>
      <c r="U640" s="8"/>
      <c r="V640" s="8"/>
      <c r="W640" s="14">
        <f t="shared" si="169"/>
        <v>8008.9899999999989</v>
      </c>
      <c r="X640" s="10"/>
      <c r="Y640" s="28" t="e">
        <f t="shared" si="170"/>
        <v>#REF!</v>
      </c>
      <c r="Z640" s="13"/>
      <c r="AA640" s="13" t="e">
        <f t="shared" si="167"/>
        <v>#REF!</v>
      </c>
      <c r="AB640" s="12">
        <v>1</v>
      </c>
      <c r="AC640" s="12">
        <v>1</v>
      </c>
      <c r="AE640" s="9" t="e">
        <f t="shared" si="161"/>
        <v>#REF!</v>
      </c>
      <c r="AG640" s="1" t="str">
        <f t="shared" si="171"/>
        <v>35635610004006</v>
      </c>
      <c r="AH640" s="9" t="e">
        <f>IF(AND(#REF!=2017,AE$4=1),-IFERROR(VLOOKUP(AG640,#REF!,9,0),0),IF(AND(#REF!=2017,AE$4=2),-IFERROR(VLOOKUP(AG640,#REF!,9,0),0),IFERROR(VLOOKUP(AG640,#REF!,12,0),0)))</f>
        <v>#REF!</v>
      </c>
    </row>
    <row r="641" spans="1:34" ht="15" customHeight="1" outlineLevel="2">
      <c r="A641" s="7" t="s">
        <v>144</v>
      </c>
      <c r="B641" s="36" t="s">
        <v>145</v>
      </c>
      <c r="C641" s="7" t="s">
        <v>145</v>
      </c>
      <c r="D641" s="7" t="s">
        <v>13</v>
      </c>
      <c r="E641" s="7" t="s">
        <v>370</v>
      </c>
      <c r="F641" s="7" t="s">
        <v>309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40">
        <v>0</v>
      </c>
      <c r="O641" s="8">
        <v>2700.05</v>
      </c>
      <c r="P641" s="8"/>
      <c r="Q641" s="8"/>
      <c r="R641" s="8"/>
      <c r="S641" s="8"/>
      <c r="T641" s="8"/>
      <c r="U641" s="8"/>
      <c r="V641" s="8"/>
      <c r="W641" s="14">
        <f t="shared" si="169"/>
        <v>2700.05</v>
      </c>
      <c r="X641" s="10"/>
      <c r="Y641" s="28" t="e">
        <f t="shared" si="170"/>
        <v>#REF!</v>
      </c>
      <c r="Z641" s="13"/>
      <c r="AA641" s="13" t="e">
        <f t="shared" si="167"/>
        <v>#REF!</v>
      </c>
      <c r="AB641" s="12"/>
      <c r="AC641" s="12"/>
      <c r="AE641" s="9" t="e">
        <f t="shared" si="161"/>
        <v>#REF!</v>
      </c>
      <c r="AG641" s="1" t="str">
        <f t="shared" si="171"/>
        <v>35635610004008</v>
      </c>
      <c r="AH641" s="9" t="e">
        <f>IF(AND(#REF!=2017,AE$4=1),-IFERROR(VLOOKUP(AG641,#REF!,9,0),0),IF(AND(#REF!=2017,AE$4=2),-IFERROR(VLOOKUP(AG641,#REF!,9,0),0),IFERROR(VLOOKUP(AG641,#REF!,12,0),0)))</f>
        <v>#REF!</v>
      </c>
    </row>
    <row r="642" spans="1:34" ht="15" customHeight="1" outlineLevel="2">
      <c r="A642" s="7" t="s">
        <v>144</v>
      </c>
      <c r="B642" s="36" t="s">
        <v>145</v>
      </c>
      <c r="C642" s="7" t="s">
        <v>145</v>
      </c>
      <c r="D642" s="7" t="s">
        <v>13</v>
      </c>
      <c r="E642" s="7" t="s">
        <v>372</v>
      </c>
      <c r="F642" s="7" t="s">
        <v>310</v>
      </c>
      <c r="G642" s="8">
        <v>0</v>
      </c>
      <c r="H642" s="8">
        <v>0</v>
      </c>
      <c r="I642" s="8">
        <v>0</v>
      </c>
      <c r="J642" s="8">
        <v>0</v>
      </c>
      <c r="K642" s="8">
        <v>76.099999999999994</v>
      </c>
      <c r="L642" s="8">
        <v>0</v>
      </c>
      <c r="M642" s="8">
        <v>0</v>
      </c>
      <c r="N642" s="40">
        <v>53.53</v>
      </c>
      <c r="O642" s="8">
        <v>118.82999999999998</v>
      </c>
      <c r="P642" s="8"/>
      <c r="Q642" s="8"/>
      <c r="R642" s="8"/>
      <c r="S642" s="8"/>
      <c r="T642" s="8"/>
      <c r="U642" s="8"/>
      <c r="V642" s="8"/>
      <c r="W642" s="14">
        <f t="shared" si="169"/>
        <v>248.45999999999998</v>
      </c>
      <c r="X642" s="10"/>
      <c r="Y642" s="28" t="e">
        <f t="shared" si="170"/>
        <v>#REF!</v>
      </c>
      <c r="Z642" s="13"/>
      <c r="AA642" s="13" t="e">
        <f t="shared" si="167"/>
        <v>#REF!</v>
      </c>
      <c r="AB642" s="12"/>
      <c r="AC642" s="12"/>
      <c r="AE642" s="9" t="e">
        <f t="shared" si="161"/>
        <v>#REF!</v>
      </c>
      <c r="AG642" s="1" t="str">
        <f t="shared" si="171"/>
        <v>35635610004009</v>
      </c>
      <c r="AH642" s="9" t="e">
        <f>IF(AND(#REF!=2017,AE$4=1),-IFERROR(VLOOKUP(AG642,#REF!,9,0),0),IF(AND(#REF!=2017,AE$4=2),-IFERROR(VLOOKUP(AG642,#REF!,9,0),0),IFERROR(VLOOKUP(AG642,#REF!,12,0),0)))</f>
        <v>#REF!</v>
      </c>
    </row>
    <row r="643" spans="1:34" ht="15" customHeight="1" outlineLevel="2">
      <c r="A643" s="7" t="s">
        <v>144</v>
      </c>
      <c r="B643" s="36" t="s">
        <v>145</v>
      </c>
      <c r="C643" s="7" t="s">
        <v>145</v>
      </c>
      <c r="D643" s="7" t="s">
        <v>13</v>
      </c>
      <c r="E643" s="7" t="s">
        <v>16</v>
      </c>
      <c r="F643" s="7" t="s">
        <v>315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40">
        <v>0</v>
      </c>
      <c r="O643" s="8">
        <v>0</v>
      </c>
      <c r="P643" s="8"/>
      <c r="Q643" s="8"/>
      <c r="R643" s="8"/>
      <c r="S643" s="8"/>
      <c r="T643" s="8"/>
      <c r="U643" s="8"/>
      <c r="V643" s="8"/>
      <c r="W643" s="14">
        <f t="shared" si="169"/>
        <v>0</v>
      </c>
      <c r="X643" s="10"/>
      <c r="Y643" s="28" t="e">
        <f t="shared" si="170"/>
        <v>#REF!</v>
      </c>
      <c r="Z643" s="13"/>
      <c r="AA643" s="13" t="e">
        <f t="shared" si="167"/>
        <v>#REF!</v>
      </c>
      <c r="AB643" s="12"/>
      <c r="AC643" s="12"/>
      <c r="AE643" s="9" t="e">
        <f t="shared" si="161"/>
        <v>#REF!</v>
      </c>
      <c r="AG643" s="1" t="str">
        <f t="shared" si="171"/>
        <v>35635610004010</v>
      </c>
      <c r="AH643" s="9" t="e">
        <f>IF(AND(#REF!=2017,AE$4=1),-IFERROR(VLOOKUP(AG643,#REF!,9,0),0),IF(AND(#REF!=2017,AE$4=2),-IFERROR(VLOOKUP(AG643,#REF!,9,0),0),IFERROR(VLOOKUP(AG643,#REF!,12,0),0)))</f>
        <v>#REF!</v>
      </c>
    </row>
    <row r="644" spans="1:34" ht="15" customHeight="1" outlineLevel="2">
      <c r="A644" s="7" t="s">
        <v>144</v>
      </c>
      <c r="B644" s="36" t="s">
        <v>145</v>
      </c>
      <c r="C644" s="7" t="s">
        <v>145</v>
      </c>
      <c r="D644" s="7" t="s">
        <v>13</v>
      </c>
      <c r="E644" s="7" t="s">
        <v>504</v>
      </c>
      <c r="F644" s="7" t="s">
        <v>305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40">
        <v>0</v>
      </c>
      <c r="O644" s="8">
        <v>0</v>
      </c>
      <c r="P644" s="8"/>
      <c r="Q644" s="8"/>
      <c r="R644" s="8"/>
      <c r="S644" s="8"/>
      <c r="T644" s="8"/>
      <c r="U644" s="8"/>
      <c r="V644" s="8"/>
      <c r="W644" s="14">
        <f t="shared" si="169"/>
        <v>0</v>
      </c>
      <c r="X644" s="10"/>
      <c r="Y644" s="28" t="e">
        <f t="shared" si="170"/>
        <v>#REF!</v>
      </c>
      <c r="Z644" s="13"/>
      <c r="AA644" s="13" t="e">
        <f t="shared" si="167"/>
        <v>#REF!</v>
      </c>
      <c r="AB644" s="12">
        <v>1</v>
      </c>
      <c r="AC644" s="12">
        <v>1</v>
      </c>
      <c r="AE644" s="9" t="e">
        <f t="shared" si="161"/>
        <v>#REF!</v>
      </c>
      <c r="AG644" s="1" t="str">
        <f t="shared" si="171"/>
        <v>35635610004014</v>
      </c>
      <c r="AH644" s="9" t="e">
        <f>IF(AND(#REF!=2017,AE$4=1),-IFERROR(VLOOKUP(AG644,#REF!,9,0),0),IF(AND(#REF!=2017,AE$4=2),-IFERROR(VLOOKUP(AG644,#REF!,9,0),0),IFERROR(VLOOKUP(AG644,#REF!,12,0),0)))</f>
        <v>#REF!</v>
      </c>
    </row>
    <row r="645" spans="1:34" ht="15" customHeight="1" outlineLevel="2">
      <c r="A645" s="7" t="s">
        <v>144</v>
      </c>
      <c r="B645" s="36" t="s">
        <v>145</v>
      </c>
      <c r="C645" s="7" t="s">
        <v>145</v>
      </c>
      <c r="D645" s="7" t="s">
        <v>13</v>
      </c>
      <c r="E645" s="7" t="s">
        <v>374</v>
      </c>
      <c r="F645" s="7" t="s">
        <v>361</v>
      </c>
      <c r="G645" s="8">
        <v>0</v>
      </c>
      <c r="H645" s="8">
        <v>0</v>
      </c>
      <c r="I645" s="8">
        <v>0</v>
      </c>
      <c r="J645" s="8">
        <v>0</v>
      </c>
      <c r="K645" s="8">
        <v>817.4</v>
      </c>
      <c r="L645" s="8">
        <v>0</v>
      </c>
      <c r="M645" s="8">
        <v>0</v>
      </c>
      <c r="N645" s="40">
        <v>792.06000000000006</v>
      </c>
      <c r="O645" s="8">
        <v>710.11999999999989</v>
      </c>
      <c r="P645" s="8"/>
      <c r="Q645" s="8"/>
      <c r="R645" s="8"/>
      <c r="S645" s="8"/>
      <c r="T645" s="8"/>
      <c r="U645" s="8"/>
      <c r="V645" s="8"/>
      <c r="W645" s="14">
        <f t="shared" si="169"/>
        <v>2319.58</v>
      </c>
      <c r="X645" s="10"/>
      <c r="Y645" s="28" t="e">
        <f t="shared" si="170"/>
        <v>#REF!</v>
      </c>
      <c r="Z645" s="13"/>
      <c r="AA645" s="13" t="e">
        <f t="shared" si="167"/>
        <v>#REF!</v>
      </c>
      <c r="AB645" s="12">
        <v>1</v>
      </c>
      <c r="AC645" s="12">
        <v>1</v>
      </c>
      <c r="AE645" s="9" t="e">
        <f t="shared" si="161"/>
        <v>#REF!</v>
      </c>
      <c r="AG645" s="1" t="str">
        <f t="shared" si="171"/>
        <v>35635610004030</v>
      </c>
      <c r="AH645" s="9" t="e">
        <f>IF(AND(#REF!=2017,AE$4=1),-IFERROR(VLOOKUP(AG645,#REF!,9,0),0),IF(AND(#REF!=2017,AE$4=2),-IFERROR(VLOOKUP(AG645,#REF!,9,0),0),IFERROR(VLOOKUP(AG645,#REF!,12,0),0)))</f>
        <v>#REF!</v>
      </c>
    </row>
    <row r="646" spans="1:34" ht="15" customHeight="1" outlineLevel="2">
      <c r="A646" s="7" t="s">
        <v>144</v>
      </c>
      <c r="B646" s="36" t="s">
        <v>145</v>
      </c>
      <c r="C646" s="7" t="s">
        <v>145</v>
      </c>
      <c r="D646" s="7" t="s">
        <v>13</v>
      </c>
      <c r="E646" s="7" t="s">
        <v>389</v>
      </c>
      <c r="F646" s="7" t="s">
        <v>360</v>
      </c>
      <c r="G646" s="8">
        <v>0</v>
      </c>
      <c r="H646" s="8">
        <v>0</v>
      </c>
      <c r="I646" s="8">
        <v>0</v>
      </c>
      <c r="J646" s="8">
        <v>0</v>
      </c>
      <c r="K646" s="8">
        <v>11.24</v>
      </c>
      <c r="L646" s="8">
        <v>0</v>
      </c>
      <c r="M646" s="8">
        <v>0</v>
      </c>
      <c r="N646" s="40">
        <v>3.7099999999999991</v>
      </c>
      <c r="O646" s="8">
        <v>227.18</v>
      </c>
      <c r="P646" s="8"/>
      <c r="Q646" s="8"/>
      <c r="R646" s="8"/>
      <c r="S646" s="8"/>
      <c r="T646" s="8"/>
      <c r="U646" s="8"/>
      <c r="V646" s="8"/>
      <c r="W646" s="14">
        <f t="shared" si="169"/>
        <v>242.13</v>
      </c>
      <c r="X646" s="10"/>
      <c r="Y646" s="28" t="e">
        <f t="shared" si="170"/>
        <v>#REF!</v>
      </c>
      <c r="Z646" s="13"/>
      <c r="AA646" s="13" t="e">
        <f t="shared" si="167"/>
        <v>#REF!</v>
      </c>
      <c r="AB646" s="12">
        <v>1</v>
      </c>
      <c r="AC646" s="12">
        <v>1</v>
      </c>
      <c r="AE646" s="9" t="e">
        <f t="shared" si="161"/>
        <v>#REF!</v>
      </c>
      <c r="AG646" s="1" t="str">
        <f t="shared" si="171"/>
        <v>35635610004033</v>
      </c>
      <c r="AH646" s="9" t="e">
        <f>IF(AND(#REF!=2017,AE$4=1),-IFERROR(VLOOKUP(AG646,#REF!,9,0),0),IF(AND(#REF!=2017,AE$4=2),-IFERROR(VLOOKUP(AG646,#REF!,9,0),0),IFERROR(VLOOKUP(AG646,#REF!,12,0),0)))</f>
        <v>#REF!</v>
      </c>
    </row>
    <row r="647" spans="1:34" ht="15" customHeight="1" outlineLevel="2">
      <c r="A647" s="7" t="s">
        <v>144</v>
      </c>
      <c r="B647" s="36" t="s">
        <v>145</v>
      </c>
      <c r="C647" s="7" t="s">
        <v>145</v>
      </c>
      <c r="D647" s="7" t="s">
        <v>13</v>
      </c>
      <c r="E647" s="7" t="s">
        <v>393</v>
      </c>
      <c r="F647" s="7" t="s">
        <v>25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40">
        <v>0</v>
      </c>
      <c r="O647" s="8">
        <v>0</v>
      </c>
      <c r="P647" s="8"/>
      <c r="Q647" s="8"/>
      <c r="R647" s="8"/>
      <c r="S647" s="8"/>
      <c r="T647" s="8"/>
      <c r="U647" s="8"/>
      <c r="V647" s="8"/>
      <c r="W647" s="14">
        <f t="shared" si="169"/>
        <v>0</v>
      </c>
      <c r="X647" s="10"/>
      <c r="Y647" s="28" t="e">
        <f t="shared" si="170"/>
        <v>#REF!</v>
      </c>
      <c r="Z647" s="13"/>
      <c r="AA647" s="13" t="e">
        <f t="shared" si="167"/>
        <v>#REF!</v>
      </c>
      <c r="AB647" s="12"/>
      <c r="AC647" s="12"/>
      <c r="AE647" s="9" t="e">
        <f t="shared" si="161"/>
        <v>#REF!</v>
      </c>
      <c r="AG647" s="1" t="str">
        <f t="shared" si="171"/>
        <v>35635610004052</v>
      </c>
      <c r="AH647" s="9" t="e">
        <f>IF(AND(#REF!=2017,AE$4=1),-IFERROR(VLOOKUP(AG647,#REF!,9,0),0),IF(AND(#REF!=2017,AE$4=2),-IFERROR(VLOOKUP(AG647,#REF!,9,0),0),IFERROR(VLOOKUP(AG647,#REF!,12,0),0)))</f>
        <v>#REF!</v>
      </c>
    </row>
    <row r="648" spans="1:34" ht="15" customHeight="1" outlineLevel="2">
      <c r="A648" s="7" t="s">
        <v>144</v>
      </c>
      <c r="B648" s="36" t="s">
        <v>145</v>
      </c>
      <c r="C648" s="20" t="s">
        <v>145</v>
      </c>
      <c r="D648" s="7" t="s">
        <v>13</v>
      </c>
      <c r="E648" s="7" t="s">
        <v>397</v>
      </c>
      <c r="F648" s="7" t="s">
        <v>35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40">
        <v>0</v>
      </c>
      <c r="O648" s="8">
        <v>0</v>
      </c>
      <c r="P648" s="8"/>
      <c r="Q648" s="8"/>
      <c r="R648" s="8"/>
      <c r="S648" s="8"/>
      <c r="T648" s="8"/>
      <c r="U648" s="8"/>
      <c r="V648" s="8"/>
      <c r="W648" s="14">
        <f t="shared" si="169"/>
        <v>0</v>
      </c>
      <c r="X648" s="10"/>
      <c r="Y648" s="28" t="e">
        <f t="shared" si="170"/>
        <v>#REF!</v>
      </c>
      <c r="Z648" s="13"/>
      <c r="AA648" s="13" t="e">
        <f t="shared" si="167"/>
        <v>#REF!</v>
      </c>
      <c r="AB648" s="12">
        <v>1</v>
      </c>
      <c r="AC648" s="12">
        <v>1</v>
      </c>
      <c r="AE648" s="9" t="e">
        <f t="shared" si="161"/>
        <v>#REF!</v>
      </c>
      <c r="AG648" s="1" t="str">
        <f t="shared" si="171"/>
        <v>35635610004056</v>
      </c>
      <c r="AH648" s="9" t="e">
        <f>IF(AND(#REF!=2017,AE$4=1),-IFERROR(VLOOKUP(AG648,#REF!,9,0),0),IF(AND(#REF!=2017,AE$4=2),-IFERROR(VLOOKUP(AG648,#REF!,9,0),0),IFERROR(VLOOKUP(AG648,#REF!,12,0),0)))</f>
        <v>#REF!</v>
      </c>
    </row>
    <row r="649" spans="1:34" ht="15" customHeight="1" outlineLevel="2">
      <c r="A649" s="7" t="s">
        <v>144</v>
      </c>
      <c r="B649" s="36" t="s">
        <v>145</v>
      </c>
      <c r="C649" s="7">
        <v>356</v>
      </c>
      <c r="D649" s="7" t="s">
        <v>13</v>
      </c>
      <c r="E649" s="7" t="s">
        <v>376</v>
      </c>
      <c r="F649" s="7" t="s">
        <v>247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40">
        <v>0</v>
      </c>
      <c r="O649" s="8">
        <v>0</v>
      </c>
      <c r="P649" s="8"/>
      <c r="Q649" s="8"/>
      <c r="R649" s="8"/>
      <c r="S649" s="8"/>
      <c r="T649" s="8"/>
      <c r="U649" s="8"/>
      <c r="V649" s="8"/>
      <c r="W649" s="14">
        <f t="shared" si="169"/>
        <v>0</v>
      </c>
      <c r="X649" s="10"/>
      <c r="Y649" s="28" t="e">
        <f t="shared" si="170"/>
        <v>#REF!</v>
      </c>
      <c r="Z649" s="13"/>
      <c r="AA649" s="13" t="e">
        <f t="shared" si="167"/>
        <v>#REF!</v>
      </c>
      <c r="AB649" s="12">
        <v>1</v>
      </c>
      <c r="AC649" s="12">
        <v>1</v>
      </c>
      <c r="AE649" s="9" t="e">
        <f t="shared" si="161"/>
        <v>#REF!</v>
      </c>
      <c r="AG649" s="1" t="str">
        <f t="shared" si="171"/>
        <v>35635610004060</v>
      </c>
      <c r="AH649" s="9" t="e">
        <f>IF(AND(#REF!=2017,AE$4=1),-IFERROR(VLOOKUP(AG649,#REF!,9,0),0),IF(AND(#REF!=2017,AE$4=2),-IFERROR(VLOOKUP(AG649,#REF!,9,0),0),IFERROR(VLOOKUP(AG649,#REF!,12,0),0)))</f>
        <v>#REF!</v>
      </c>
    </row>
    <row r="650" spans="1:34" ht="15" customHeight="1" outlineLevel="2">
      <c r="A650" s="7" t="s">
        <v>144</v>
      </c>
      <c r="B650" s="36" t="s">
        <v>145</v>
      </c>
      <c r="C650" s="7">
        <v>356</v>
      </c>
      <c r="D650" s="7" t="s">
        <v>13</v>
      </c>
      <c r="E650" s="7" t="s">
        <v>378</v>
      </c>
      <c r="F650" s="7" t="s">
        <v>312</v>
      </c>
      <c r="G650" s="8">
        <v>0</v>
      </c>
      <c r="H650" s="8">
        <v>0</v>
      </c>
      <c r="I650" s="8">
        <v>0</v>
      </c>
      <c r="J650" s="8">
        <v>8643</v>
      </c>
      <c r="K650" s="8">
        <v>0</v>
      </c>
      <c r="L650" s="8">
        <v>0</v>
      </c>
      <c r="M650" s="8">
        <v>0</v>
      </c>
      <c r="N650" s="40">
        <v>9034</v>
      </c>
      <c r="O650" s="8">
        <v>0</v>
      </c>
      <c r="P650" s="8"/>
      <c r="Q650" s="8"/>
      <c r="R650" s="8"/>
      <c r="S650" s="8"/>
      <c r="T650" s="8"/>
      <c r="U650" s="8"/>
      <c r="V650" s="8"/>
      <c r="W650" s="14">
        <f t="shared" si="169"/>
        <v>17677</v>
      </c>
      <c r="X650" s="10"/>
      <c r="Y650" s="28" t="e">
        <f t="shared" si="170"/>
        <v>#REF!</v>
      </c>
      <c r="Z650" s="13"/>
      <c r="AA650" s="13" t="e">
        <f t="shared" si="167"/>
        <v>#REF!</v>
      </c>
      <c r="AB650" s="12">
        <v>1</v>
      </c>
      <c r="AC650" s="12">
        <v>1</v>
      </c>
      <c r="AE650" s="9" t="e">
        <f t="shared" si="161"/>
        <v>#REF!</v>
      </c>
      <c r="AG650" s="1" t="str">
        <f t="shared" si="171"/>
        <v>35635610004069</v>
      </c>
      <c r="AH650" s="9" t="e">
        <f>IF(AND(#REF!=2017,AE$4=1),-IFERROR(VLOOKUP(AG650,#REF!,9,0),0),IF(AND(#REF!=2017,AE$4=2),-IFERROR(VLOOKUP(AG650,#REF!,9,0),0),IFERROR(VLOOKUP(AG650,#REF!,12,0),0)))</f>
        <v>#REF!</v>
      </c>
    </row>
    <row r="651" spans="1:34" ht="15" customHeight="1" outlineLevel="2">
      <c r="A651" s="7" t="s">
        <v>144</v>
      </c>
      <c r="B651" s="36" t="s">
        <v>145</v>
      </c>
      <c r="C651" s="7" t="s">
        <v>145</v>
      </c>
      <c r="D651" s="7" t="s">
        <v>13</v>
      </c>
      <c r="E651" s="7" t="s">
        <v>494</v>
      </c>
      <c r="F651" s="7" t="s">
        <v>363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40">
        <v>0</v>
      </c>
      <c r="O651" s="8">
        <v>0</v>
      </c>
      <c r="P651" s="8"/>
      <c r="Q651" s="8"/>
      <c r="R651" s="8"/>
      <c r="S651" s="8"/>
      <c r="T651" s="8"/>
      <c r="U651" s="8"/>
      <c r="V651" s="8"/>
      <c r="W651" s="14">
        <f t="shared" si="169"/>
        <v>0</v>
      </c>
      <c r="X651" s="10"/>
      <c r="Y651" s="28" t="e">
        <f t="shared" si="170"/>
        <v>#REF!</v>
      </c>
      <c r="Z651" s="13"/>
      <c r="AA651" s="13" t="e">
        <f t="shared" si="167"/>
        <v>#REF!</v>
      </c>
      <c r="AB651" s="12"/>
      <c r="AC651" s="12"/>
      <c r="AE651" s="9" t="e">
        <f t="shared" si="161"/>
        <v>#REF!</v>
      </c>
      <c r="AG651" s="1" t="str">
        <f t="shared" si="171"/>
        <v>35635610004075</v>
      </c>
      <c r="AH651" s="9" t="e">
        <f>IF(AND(#REF!=2017,AE$4=1),-IFERROR(VLOOKUP(AG651,#REF!,9,0),0),IF(AND(#REF!=2017,AE$4=2),-IFERROR(VLOOKUP(AG651,#REF!,9,0),0),IFERROR(VLOOKUP(AG651,#REF!,12,0),0)))</f>
        <v>#REF!</v>
      </c>
    </row>
    <row r="652" spans="1:34" ht="15" customHeight="1" outlineLevel="2">
      <c r="A652" s="7" t="s">
        <v>144</v>
      </c>
      <c r="B652" s="36" t="s">
        <v>145</v>
      </c>
      <c r="C652" s="7">
        <v>356</v>
      </c>
      <c r="D652" s="7" t="s">
        <v>13</v>
      </c>
      <c r="E652" s="7" t="s">
        <v>489</v>
      </c>
      <c r="F652" s="7" t="s">
        <v>364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40">
        <v>0</v>
      </c>
      <c r="O652" s="8">
        <v>0</v>
      </c>
      <c r="P652" s="8"/>
      <c r="Q652" s="8"/>
      <c r="R652" s="8"/>
      <c r="S652" s="8"/>
      <c r="T652" s="8"/>
      <c r="U652" s="8"/>
      <c r="V652" s="8"/>
      <c r="W652" s="14">
        <f t="shared" si="169"/>
        <v>0</v>
      </c>
      <c r="X652" s="10"/>
      <c r="Y652" s="28" t="e">
        <f t="shared" si="170"/>
        <v>#REF!</v>
      </c>
      <c r="Z652" s="13"/>
      <c r="AA652" s="13" t="e">
        <f t="shared" ref="AA652:AA669" si="172">Y652+Z652</f>
        <v>#REF!</v>
      </c>
      <c r="AB652" s="12"/>
      <c r="AC652" s="12"/>
      <c r="AE652" s="9" t="e">
        <f t="shared" si="161"/>
        <v>#REF!</v>
      </c>
      <c r="AG652" s="1" t="str">
        <f t="shared" si="171"/>
        <v>35635610004076</v>
      </c>
      <c r="AH652" s="9" t="e">
        <f>IF(AND(#REF!=2017,AE$4=1),-IFERROR(VLOOKUP(AG652,#REF!,9,0),0),IF(AND(#REF!=2017,AE$4=2),-IFERROR(VLOOKUP(AG652,#REF!,9,0),0),IFERROR(VLOOKUP(AG652,#REF!,12,0),0)))</f>
        <v>#REF!</v>
      </c>
    </row>
    <row r="653" spans="1:34" ht="15" customHeight="1" outlineLevel="2">
      <c r="A653" s="7" t="s">
        <v>144</v>
      </c>
      <c r="B653" s="36" t="s">
        <v>145</v>
      </c>
      <c r="C653" s="7" t="s">
        <v>145</v>
      </c>
      <c r="D653" s="7" t="s">
        <v>13</v>
      </c>
      <c r="E653" s="7" t="s">
        <v>380</v>
      </c>
      <c r="F653" s="7" t="s">
        <v>17</v>
      </c>
      <c r="G653" s="8">
        <v>0</v>
      </c>
      <c r="H653" s="8">
        <v>0</v>
      </c>
      <c r="I653" s="8">
        <v>0</v>
      </c>
      <c r="J653" s="8">
        <v>2.17</v>
      </c>
      <c r="K653" s="8">
        <v>0</v>
      </c>
      <c r="L653" s="8">
        <v>0</v>
      </c>
      <c r="M653" s="8">
        <v>120.14999999999999</v>
      </c>
      <c r="N653" s="40">
        <v>0</v>
      </c>
      <c r="O653" s="8">
        <v>361.40000000000003</v>
      </c>
      <c r="P653" s="8"/>
      <c r="Q653" s="8"/>
      <c r="R653" s="8"/>
      <c r="S653" s="8"/>
      <c r="T653" s="8"/>
      <c r="U653" s="8"/>
      <c r="V653" s="8"/>
      <c r="W653" s="14">
        <f t="shared" si="169"/>
        <v>483.72</v>
      </c>
      <c r="X653" s="10"/>
      <c r="Y653" s="28" t="e">
        <f t="shared" si="170"/>
        <v>#REF!</v>
      </c>
      <c r="Z653" s="13"/>
      <c r="AA653" s="13" t="e">
        <f t="shared" si="172"/>
        <v>#REF!</v>
      </c>
      <c r="AB653" s="12">
        <v>1</v>
      </c>
      <c r="AC653" s="12">
        <v>1</v>
      </c>
      <c r="AE653" s="9" t="e">
        <f t="shared" si="161"/>
        <v>#REF!</v>
      </c>
      <c r="AG653" s="1" t="str">
        <f t="shared" si="171"/>
        <v>35635610004801</v>
      </c>
      <c r="AH653" s="9" t="e">
        <f>IF(AND(#REF!=2017,AE$4=1),-IFERROR(VLOOKUP(AG653,#REF!,9,0),0),IF(AND(#REF!=2017,AE$4=2),-IFERROR(VLOOKUP(AG653,#REF!,9,0),0),IFERROR(VLOOKUP(AG653,#REF!,12,0),0)))</f>
        <v>#REF!</v>
      </c>
    </row>
    <row r="654" spans="1:34" ht="15" customHeight="1" outlineLevel="2">
      <c r="A654" s="7" t="s">
        <v>144</v>
      </c>
      <c r="B654" s="36" t="s">
        <v>145</v>
      </c>
      <c r="C654" s="7" t="s">
        <v>145</v>
      </c>
      <c r="D654" s="7" t="s">
        <v>13</v>
      </c>
      <c r="E654" s="7" t="s">
        <v>381</v>
      </c>
      <c r="F654" s="7" t="s">
        <v>311</v>
      </c>
      <c r="G654" s="8">
        <v>0</v>
      </c>
      <c r="H654" s="8">
        <v>0</v>
      </c>
      <c r="I654" s="8">
        <v>0</v>
      </c>
      <c r="J654" s="8">
        <v>0</v>
      </c>
      <c r="K654" s="8">
        <v>629.45000000000005</v>
      </c>
      <c r="L654" s="8">
        <v>0</v>
      </c>
      <c r="M654" s="8">
        <v>0</v>
      </c>
      <c r="N654" s="40">
        <v>0</v>
      </c>
      <c r="O654" s="8">
        <v>629.45000000000005</v>
      </c>
      <c r="P654" s="8"/>
      <c r="Q654" s="8"/>
      <c r="R654" s="8"/>
      <c r="S654" s="8"/>
      <c r="T654" s="8"/>
      <c r="U654" s="8"/>
      <c r="V654" s="8"/>
      <c r="W654" s="14">
        <f t="shared" si="169"/>
        <v>1258.9000000000001</v>
      </c>
      <c r="X654" s="10"/>
      <c r="Y654" s="28" t="e">
        <f t="shared" si="170"/>
        <v>#REF!</v>
      </c>
      <c r="Z654" s="13"/>
      <c r="AA654" s="13" t="e">
        <f t="shared" si="172"/>
        <v>#REF!</v>
      </c>
      <c r="AB654" s="12">
        <v>1</v>
      </c>
      <c r="AC654" s="12">
        <v>1</v>
      </c>
      <c r="AE654" s="9" t="e">
        <f t="shared" si="161"/>
        <v>#REF!</v>
      </c>
      <c r="AG654" s="1" t="str">
        <f t="shared" si="171"/>
        <v>35635610005050</v>
      </c>
      <c r="AH654" s="9" t="e">
        <f>IF(AND(#REF!=2017,AE$4=1),-IFERROR(VLOOKUP(AG654,#REF!,9,0),0),IF(AND(#REF!=2017,AE$4=2),-IFERROR(VLOOKUP(AG654,#REF!,9,0),0),IFERROR(VLOOKUP(AG654,#REF!,12,0),0)))</f>
        <v>#REF!</v>
      </c>
    </row>
    <row r="655" spans="1:34" ht="15" customHeight="1" outlineLevel="2">
      <c r="A655" s="7" t="s">
        <v>144</v>
      </c>
      <c r="B655" s="36" t="s">
        <v>145</v>
      </c>
      <c r="C655" s="7" t="s">
        <v>145</v>
      </c>
      <c r="D655" s="7" t="s">
        <v>13</v>
      </c>
      <c r="E655" s="7" t="s">
        <v>146</v>
      </c>
      <c r="F655" s="7" t="s">
        <v>351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40">
        <v>0</v>
      </c>
      <c r="O655" s="8">
        <v>0</v>
      </c>
      <c r="P655" s="8"/>
      <c r="Q655" s="8"/>
      <c r="R655" s="8"/>
      <c r="S655" s="8"/>
      <c r="T655" s="8"/>
      <c r="U655" s="8"/>
      <c r="V655" s="8"/>
      <c r="W655" s="14">
        <f t="shared" si="169"/>
        <v>0</v>
      </c>
      <c r="X655" s="10"/>
      <c r="Y655" s="28" t="e">
        <f t="shared" si="170"/>
        <v>#REF!</v>
      </c>
      <c r="Z655" s="13"/>
      <c r="AA655" s="13" t="e">
        <f t="shared" si="172"/>
        <v>#REF!</v>
      </c>
      <c r="AB655" s="12">
        <v>1</v>
      </c>
      <c r="AC655" s="12">
        <v>1</v>
      </c>
      <c r="AE655" s="9" t="e">
        <f t="shared" si="161"/>
        <v>#REF!</v>
      </c>
      <c r="AG655" s="1" t="str">
        <f t="shared" si="171"/>
        <v>35635610005800</v>
      </c>
      <c r="AH655" s="9" t="e">
        <f>IF(AND(#REF!=2017,AE$4=1),-IFERROR(VLOOKUP(AG655,#REF!,9,0),0),IF(AND(#REF!=2017,AE$4=2),-IFERROR(VLOOKUP(AG655,#REF!,9,0),0),IFERROR(VLOOKUP(AG655,#REF!,12,0),0)))</f>
        <v>#REF!</v>
      </c>
    </row>
    <row r="656" spans="1:34" ht="15" customHeight="1" outlineLevel="2">
      <c r="A656" s="7" t="s">
        <v>144</v>
      </c>
      <c r="B656" s="36" t="s">
        <v>145</v>
      </c>
      <c r="C656" s="7" t="s">
        <v>145</v>
      </c>
      <c r="D656" s="7" t="s">
        <v>13</v>
      </c>
      <c r="E656" s="7" t="s">
        <v>396</v>
      </c>
      <c r="F656" s="7" t="s">
        <v>245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40">
        <v>0</v>
      </c>
      <c r="O656" s="8">
        <v>0</v>
      </c>
      <c r="P656" s="8"/>
      <c r="Q656" s="8"/>
      <c r="R656" s="8"/>
      <c r="S656" s="8"/>
      <c r="T656" s="8"/>
      <c r="U656" s="8"/>
      <c r="V656" s="8"/>
      <c r="W656" s="14">
        <f t="shared" si="169"/>
        <v>0</v>
      </c>
      <c r="X656" s="10"/>
      <c r="Y656" s="28" t="e">
        <f t="shared" si="170"/>
        <v>#REF!</v>
      </c>
      <c r="Z656" s="13"/>
      <c r="AA656" s="13" t="e">
        <f t="shared" si="172"/>
        <v>#REF!</v>
      </c>
      <c r="AB656" s="12">
        <v>1</v>
      </c>
      <c r="AC656" s="12">
        <v>1</v>
      </c>
      <c r="AE656" s="9" t="e">
        <f t="shared" si="161"/>
        <v>#REF!</v>
      </c>
      <c r="AG656" s="1" t="str">
        <f t="shared" si="171"/>
        <v>35635610005801</v>
      </c>
      <c r="AH656" s="9" t="e">
        <f>IF(AND(#REF!=2017,AE$4=1),-IFERROR(VLOOKUP(AG656,#REF!,9,0),0),IF(AND(#REF!=2017,AE$4=2),-IFERROR(VLOOKUP(AG656,#REF!,9,0),0),IFERROR(VLOOKUP(AG656,#REF!,12,0),0)))</f>
        <v>#REF!</v>
      </c>
    </row>
    <row r="657" spans="1:34" ht="15" customHeight="1" outlineLevel="2">
      <c r="A657" s="7" t="s">
        <v>144</v>
      </c>
      <c r="B657" s="36" t="s">
        <v>145</v>
      </c>
      <c r="C657" s="7" t="s">
        <v>145</v>
      </c>
      <c r="D657" s="7" t="s">
        <v>13</v>
      </c>
      <c r="E657" s="7" t="s">
        <v>506</v>
      </c>
      <c r="F657" s="7" t="s">
        <v>358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40">
        <v>0</v>
      </c>
      <c r="O657" s="8">
        <v>0</v>
      </c>
      <c r="P657" s="8"/>
      <c r="Q657" s="8"/>
      <c r="R657" s="8"/>
      <c r="S657" s="8"/>
      <c r="T657" s="8"/>
      <c r="U657" s="8"/>
      <c r="V657" s="8"/>
      <c r="W657" s="14">
        <f t="shared" si="169"/>
        <v>0</v>
      </c>
      <c r="X657" s="10"/>
      <c r="Y657" s="28" t="e">
        <f t="shared" si="170"/>
        <v>#REF!</v>
      </c>
      <c r="Z657" s="13"/>
      <c r="AA657" s="13" t="e">
        <f t="shared" si="172"/>
        <v>#REF!</v>
      </c>
      <c r="AB657" s="12"/>
      <c r="AC657" s="12"/>
      <c r="AE657" s="9" t="e">
        <f t="shared" si="161"/>
        <v>#REF!</v>
      </c>
      <c r="AG657" s="1" t="str">
        <f t="shared" si="171"/>
        <v>35635610005802</v>
      </c>
      <c r="AH657" s="9" t="e">
        <f>IF(AND(#REF!=2017,AE$4=1),-IFERROR(VLOOKUP(AG657,#REF!,9,0),0),IF(AND(#REF!=2017,AE$4=2),-IFERROR(VLOOKUP(AG657,#REF!,9,0),0),IFERROR(VLOOKUP(AG657,#REF!,12,0),0)))</f>
        <v>#REF!</v>
      </c>
    </row>
    <row r="658" spans="1:34" ht="15" customHeight="1" outlineLevel="2">
      <c r="A658" s="7" t="s">
        <v>144</v>
      </c>
      <c r="B658" s="36" t="s">
        <v>145</v>
      </c>
      <c r="C658" s="7" t="s">
        <v>145</v>
      </c>
      <c r="D658" s="7" t="s">
        <v>13</v>
      </c>
      <c r="E658" s="7" t="s">
        <v>464</v>
      </c>
      <c r="F658" s="7" t="s">
        <v>346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40">
        <v>0</v>
      </c>
      <c r="O658" s="8">
        <v>0</v>
      </c>
      <c r="P658" s="8"/>
      <c r="Q658" s="8"/>
      <c r="R658" s="8"/>
      <c r="S658" s="8"/>
      <c r="T658" s="8"/>
      <c r="U658" s="8"/>
      <c r="V658" s="8"/>
      <c r="W658" s="14">
        <f t="shared" si="169"/>
        <v>0</v>
      </c>
      <c r="X658" s="10"/>
      <c r="Y658" s="28" t="e">
        <f t="shared" si="170"/>
        <v>#REF!</v>
      </c>
      <c r="Z658" s="13"/>
      <c r="AA658" s="13" t="e">
        <f t="shared" si="172"/>
        <v>#REF!</v>
      </c>
      <c r="AB658" s="12"/>
      <c r="AC658" s="12"/>
      <c r="AE658" s="9" t="e">
        <f t="shared" si="161"/>
        <v>#REF!</v>
      </c>
      <c r="AG658" s="1" t="str">
        <f t="shared" si="171"/>
        <v>35635610005835</v>
      </c>
      <c r="AH658" s="9" t="e">
        <f>IF(AND(#REF!=2017,AE$4=1),-IFERROR(VLOOKUP(AG658,#REF!,9,0),0),IF(AND(#REF!=2017,AE$4=2),-IFERROR(VLOOKUP(AG658,#REF!,9,0),0),IFERROR(VLOOKUP(AG658,#REF!,12,0),0)))</f>
        <v>#REF!</v>
      </c>
    </row>
    <row r="659" spans="1:34" ht="15" customHeight="1" outlineLevel="2">
      <c r="A659" s="7" t="s">
        <v>144</v>
      </c>
      <c r="B659" s="36" t="s">
        <v>145</v>
      </c>
      <c r="C659" s="7" t="s">
        <v>145</v>
      </c>
      <c r="D659" s="7" t="s">
        <v>13</v>
      </c>
      <c r="E659" s="7" t="s">
        <v>507</v>
      </c>
      <c r="F659" s="7" t="s">
        <v>362</v>
      </c>
      <c r="G659" s="8">
        <v>0</v>
      </c>
      <c r="H659" s="8">
        <v>0</v>
      </c>
      <c r="I659" s="8">
        <v>0</v>
      </c>
      <c r="J659" s="8">
        <v>-1883.5</v>
      </c>
      <c r="K659" s="8">
        <v>0</v>
      </c>
      <c r="L659" s="8">
        <v>0</v>
      </c>
      <c r="M659" s="8">
        <v>-1883.5</v>
      </c>
      <c r="N659" s="40">
        <v>0</v>
      </c>
      <c r="O659" s="8">
        <v>0</v>
      </c>
      <c r="P659" s="8"/>
      <c r="Q659" s="8"/>
      <c r="R659" s="8"/>
      <c r="S659" s="8"/>
      <c r="T659" s="8"/>
      <c r="U659" s="8"/>
      <c r="V659" s="8"/>
      <c r="W659" s="14">
        <f t="shared" si="169"/>
        <v>-3767</v>
      </c>
      <c r="X659" s="10"/>
      <c r="Y659" s="28" t="e">
        <f t="shared" si="170"/>
        <v>#REF!</v>
      </c>
      <c r="Z659" s="13"/>
      <c r="AA659" s="13" t="e">
        <f t="shared" si="172"/>
        <v>#REF!</v>
      </c>
      <c r="AB659" s="12">
        <v>1</v>
      </c>
      <c r="AC659" s="12">
        <v>1</v>
      </c>
      <c r="AE659" s="9" t="e">
        <f t="shared" si="161"/>
        <v>#REF!</v>
      </c>
      <c r="AG659" s="1" t="str">
        <f t="shared" si="171"/>
        <v>35635610007003</v>
      </c>
      <c r="AH659" s="9" t="e">
        <f>IF(AND(#REF!=2017,AE$4=1),-IFERROR(VLOOKUP(AG659,#REF!,9,0),0),IF(AND(#REF!=2017,AE$4=2),-IFERROR(VLOOKUP(AG659,#REF!,9,0),0),IFERROR(VLOOKUP(AG659,#REF!,12,0),0)))</f>
        <v>#REF!</v>
      </c>
    </row>
    <row r="660" spans="1:34" ht="15" customHeight="1" outlineLevel="1">
      <c r="A660" s="42" t="s">
        <v>618</v>
      </c>
      <c r="B660" s="36"/>
      <c r="C660" s="7"/>
      <c r="D660" s="7"/>
      <c r="E660" s="7"/>
      <c r="F660" s="7"/>
      <c r="G660" s="8">
        <f t="shared" ref="G660:O660" si="173">SUBTOTAL(9,G639:G659)</f>
        <v>0</v>
      </c>
      <c r="H660" s="8">
        <f t="shared" si="173"/>
        <v>0</v>
      </c>
      <c r="I660" s="8">
        <f t="shared" si="173"/>
        <v>0</v>
      </c>
      <c r="J660" s="8">
        <f t="shared" si="173"/>
        <v>75364</v>
      </c>
      <c r="K660" s="8">
        <f t="shared" si="173"/>
        <v>17818.359999999997</v>
      </c>
      <c r="L660" s="8">
        <f t="shared" si="173"/>
        <v>0</v>
      </c>
      <c r="M660" s="8">
        <f t="shared" si="173"/>
        <v>43096.150000000009</v>
      </c>
      <c r="N660" s="40">
        <f t="shared" si="173"/>
        <v>20692.319999999978</v>
      </c>
      <c r="O660" s="8">
        <f t="shared" si="173"/>
        <v>6400.3600000000324</v>
      </c>
      <c r="P660" s="8"/>
      <c r="Q660" s="8"/>
      <c r="R660" s="8"/>
      <c r="S660" s="8"/>
      <c r="T660" s="8"/>
      <c r="U660" s="8"/>
      <c r="V660" s="8"/>
      <c r="W660" s="14">
        <f>SUBTOTAL(9,W639:W659)</f>
        <v>163371.18999999997</v>
      </c>
      <c r="X660" s="10"/>
      <c r="Y660" s="28"/>
      <c r="Z660" s="13"/>
      <c r="AA660" s="13"/>
      <c r="AB660" s="12"/>
      <c r="AC660" s="12"/>
      <c r="AE660" s="9"/>
      <c r="AH660" s="9"/>
    </row>
    <row r="661" spans="1:34" ht="15" customHeight="1" outlineLevel="2">
      <c r="A661" s="7" t="s">
        <v>147</v>
      </c>
      <c r="B661" s="36" t="s">
        <v>148</v>
      </c>
      <c r="C661" s="7" t="s">
        <v>148</v>
      </c>
      <c r="D661" s="7" t="s">
        <v>13</v>
      </c>
      <c r="E661" s="7" t="s">
        <v>366</v>
      </c>
      <c r="F661" s="7" t="s">
        <v>307</v>
      </c>
      <c r="G661" s="8">
        <v>0</v>
      </c>
      <c r="H661" s="8">
        <v>0</v>
      </c>
      <c r="I661" s="8">
        <v>0</v>
      </c>
      <c r="J661" s="8">
        <v>18114.060000000001</v>
      </c>
      <c r="K661" s="8">
        <v>5038.2400000000016</v>
      </c>
      <c r="L661" s="8">
        <v>0</v>
      </c>
      <c r="M661" s="8">
        <v>13305.849999999999</v>
      </c>
      <c r="N661" s="40">
        <v>3435.5299999999988</v>
      </c>
      <c r="O661" s="8">
        <v>489.81999999999971</v>
      </c>
      <c r="P661" s="8"/>
      <c r="Q661" s="8"/>
      <c r="R661" s="8"/>
      <c r="S661" s="8"/>
      <c r="T661" s="8"/>
      <c r="U661" s="8"/>
      <c r="V661" s="8"/>
      <c r="W661" s="14">
        <f t="shared" ref="W661:W673" si="174">SUM(G661:V661)</f>
        <v>40383.5</v>
      </c>
      <c r="X661" s="10"/>
      <c r="Y661" s="28" t="e">
        <f t="shared" ref="Y661:Y670" si="175">IF(AE$2="Y",IF(RIGHT(A661,4)="CITY",AH661,0),AH661)</f>
        <v>#REF!</v>
      </c>
      <c r="Z661" s="13"/>
      <c r="AA661" s="13" t="e">
        <f t="shared" si="172"/>
        <v>#REF!</v>
      </c>
      <c r="AB661" s="12">
        <v>1</v>
      </c>
      <c r="AC661" s="12">
        <v>1</v>
      </c>
      <c r="AE661" s="9" t="e">
        <f t="shared" si="161"/>
        <v>#REF!</v>
      </c>
      <c r="AG661" s="1" t="str">
        <f t="shared" ref="AG661:AG670" si="176">B661&amp;C661&amp;D661&amp;E661</f>
        <v>35735710004001</v>
      </c>
      <c r="AH661" s="9" t="e">
        <f>IF(AND(#REF!=2017,AE$4=1),-IFERROR(VLOOKUP(AG661,#REF!,9,0),0),IF(AND(#REF!=2017,AE$4=2),-IFERROR(VLOOKUP(AG661,#REF!,9,0),0),IFERROR(VLOOKUP(AG661,#REF!,12,0),0)))</f>
        <v>#REF!</v>
      </c>
    </row>
    <row r="662" spans="1:34" ht="15" customHeight="1" outlineLevel="2">
      <c r="A662" s="7" t="s">
        <v>147</v>
      </c>
      <c r="B662" s="36" t="s">
        <v>148</v>
      </c>
      <c r="C662" s="7" t="s">
        <v>148</v>
      </c>
      <c r="D662" s="7" t="s">
        <v>13</v>
      </c>
      <c r="E662" s="7" t="s">
        <v>368</v>
      </c>
      <c r="F662" s="7" t="s">
        <v>308</v>
      </c>
      <c r="G662" s="8">
        <v>0</v>
      </c>
      <c r="H662" s="8">
        <v>0</v>
      </c>
      <c r="I662" s="8">
        <v>0</v>
      </c>
      <c r="J662" s="8">
        <v>2317.14</v>
      </c>
      <c r="K662" s="8">
        <v>14.349999999999909</v>
      </c>
      <c r="L662" s="8">
        <v>0</v>
      </c>
      <c r="M662" s="8">
        <v>54.25</v>
      </c>
      <c r="N662" s="40">
        <v>-4.1999999999998181</v>
      </c>
      <c r="O662" s="8">
        <v>3.6999999999998181</v>
      </c>
      <c r="P662" s="8"/>
      <c r="Q662" s="8"/>
      <c r="R662" s="8"/>
      <c r="S662" s="8"/>
      <c r="T662" s="8"/>
      <c r="U662" s="8"/>
      <c r="V662" s="8"/>
      <c r="W662" s="14">
        <f t="shared" si="174"/>
        <v>2385.2399999999998</v>
      </c>
      <c r="X662" s="10"/>
      <c r="Y662" s="28" t="e">
        <f t="shared" si="175"/>
        <v>#REF!</v>
      </c>
      <c r="Z662" s="13"/>
      <c r="AA662" s="13" t="e">
        <f t="shared" si="172"/>
        <v>#REF!</v>
      </c>
      <c r="AB662" s="12">
        <v>1</v>
      </c>
      <c r="AC662" s="12">
        <v>1</v>
      </c>
      <c r="AE662" s="9" t="e">
        <f t="shared" si="161"/>
        <v>#REF!</v>
      </c>
      <c r="AG662" s="1" t="str">
        <f t="shared" si="176"/>
        <v>35735710004006</v>
      </c>
      <c r="AH662" s="9" t="e">
        <f>IF(AND(#REF!=2017,AE$4=1),-IFERROR(VLOOKUP(AG662,#REF!,9,0),0),IF(AND(#REF!=2017,AE$4=2),-IFERROR(VLOOKUP(AG662,#REF!,9,0),0),IFERROR(VLOOKUP(AG662,#REF!,12,0),0)))</f>
        <v>#REF!</v>
      </c>
    </row>
    <row r="663" spans="1:34" ht="15" customHeight="1" outlineLevel="2">
      <c r="A663" s="7" t="s">
        <v>147</v>
      </c>
      <c r="B663" s="36" t="s">
        <v>148</v>
      </c>
      <c r="C663" s="7" t="s">
        <v>148</v>
      </c>
      <c r="D663" s="7" t="s">
        <v>13</v>
      </c>
      <c r="E663" s="7" t="s">
        <v>370</v>
      </c>
      <c r="F663" s="7" t="s">
        <v>309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40">
        <v>0</v>
      </c>
      <c r="O663" s="8">
        <v>741.06</v>
      </c>
      <c r="P663" s="8"/>
      <c r="Q663" s="8"/>
      <c r="R663" s="8"/>
      <c r="S663" s="8"/>
      <c r="T663" s="8"/>
      <c r="U663" s="8"/>
      <c r="V663" s="8"/>
      <c r="W663" s="14">
        <f t="shared" si="174"/>
        <v>741.06</v>
      </c>
      <c r="X663" s="10"/>
      <c r="Y663" s="28" t="e">
        <f t="shared" si="175"/>
        <v>#REF!</v>
      </c>
      <c r="Z663" s="13"/>
      <c r="AA663" s="13" t="e">
        <f t="shared" si="172"/>
        <v>#REF!</v>
      </c>
      <c r="AB663" s="12">
        <v>1</v>
      </c>
      <c r="AC663" s="12">
        <v>1</v>
      </c>
      <c r="AE663" s="9" t="e">
        <f t="shared" si="161"/>
        <v>#REF!</v>
      </c>
      <c r="AG663" s="1" t="str">
        <f t="shared" si="176"/>
        <v>35735710004008</v>
      </c>
      <c r="AH663" s="9" t="e">
        <f>IF(AND(#REF!=2017,AE$4=1),-IFERROR(VLOOKUP(AG663,#REF!,9,0),0),IF(AND(#REF!=2017,AE$4=2),-IFERROR(VLOOKUP(AG663,#REF!,9,0),0),IFERROR(VLOOKUP(AG663,#REF!,12,0),0)))</f>
        <v>#REF!</v>
      </c>
    </row>
    <row r="664" spans="1:34" ht="15" customHeight="1" outlineLevel="2">
      <c r="A664" s="7" t="s">
        <v>147</v>
      </c>
      <c r="B664" s="36" t="s">
        <v>148</v>
      </c>
      <c r="C664" s="7" t="s">
        <v>148</v>
      </c>
      <c r="D664" s="7" t="s">
        <v>13</v>
      </c>
      <c r="E664" s="7" t="s">
        <v>372</v>
      </c>
      <c r="F664" s="7" t="s">
        <v>310</v>
      </c>
      <c r="G664" s="8">
        <v>0</v>
      </c>
      <c r="H664" s="8">
        <v>0</v>
      </c>
      <c r="I664" s="8">
        <v>0</v>
      </c>
      <c r="J664" s="8">
        <v>0</v>
      </c>
      <c r="K664" s="8">
        <v>20.89</v>
      </c>
      <c r="L664" s="8">
        <v>0</v>
      </c>
      <c r="M664" s="8">
        <v>0</v>
      </c>
      <c r="N664" s="40">
        <v>14.689999999999998</v>
      </c>
      <c r="O664" s="8">
        <v>32.61</v>
      </c>
      <c r="P664" s="8"/>
      <c r="Q664" s="8"/>
      <c r="R664" s="8"/>
      <c r="S664" s="8"/>
      <c r="T664" s="8"/>
      <c r="U664" s="8"/>
      <c r="V664" s="8"/>
      <c r="W664" s="14">
        <f t="shared" si="174"/>
        <v>68.19</v>
      </c>
      <c r="X664" s="10"/>
      <c r="Y664" s="28" t="e">
        <f t="shared" si="175"/>
        <v>#REF!</v>
      </c>
      <c r="Z664" s="13"/>
      <c r="AA664" s="13" t="e">
        <f t="shared" si="172"/>
        <v>#REF!</v>
      </c>
      <c r="AB664" s="12">
        <v>1</v>
      </c>
      <c r="AC664" s="12">
        <v>1</v>
      </c>
      <c r="AE664" s="9" t="e">
        <f t="shared" si="161"/>
        <v>#REF!</v>
      </c>
      <c r="AG664" s="1" t="str">
        <f t="shared" si="176"/>
        <v>35735710004009</v>
      </c>
      <c r="AH664" s="9" t="e">
        <f>IF(AND(#REF!=2017,AE$4=1),-IFERROR(VLOOKUP(AG664,#REF!,9,0),0),IF(AND(#REF!=2017,AE$4=2),-IFERROR(VLOOKUP(AG664,#REF!,9,0),0),IFERROR(VLOOKUP(AG664,#REF!,12,0),0)))</f>
        <v>#REF!</v>
      </c>
    </row>
    <row r="665" spans="1:34" ht="15" customHeight="1" outlineLevel="2">
      <c r="A665" s="7" t="s">
        <v>147</v>
      </c>
      <c r="B665" s="36" t="s">
        <v>148</v>
      </c>
      <c r="C665" s="7" t="s">
        <v>148</v>
      </c>
      <c r="D665" s="7" t="s">
        <v>13</v>
      </c>
      <c r="E665" s="7" t="s">
        <v>504</v>
      </c>
      <c r="F665" s="7" t="s">
        <v>305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40">
        <v>0</v>
      </c>
      <c r="O665" s="8">
        <v>0</v>
      </c>
      <c r="P665" s="8"/>
      <c r="Q665" s="8"/>
      <c r="R665" s="8"/>
      <c r="S665" s="8"/>
      <c r="T665" s="8"/>
      <c r="U665" s="8"/>
      <c r="V665" s="8"/>
      <c r="W665" s="14">
        <f t="shared" si="174"/>
        <v>0</v>
      </c>
      <c r="X665" s="10"/>
      <c r="Y665" s="28" t="e">
        <f t="shared" si="175"/>
        <v>#REF!</v>
      </c>
      <c r="Z665" s="13"/>
      <c r="AA665" s="13" t="e">
        <f t="shared" si="172"/>
        <v>#REF!</v>
      </c>
      <c r="AB665" s="12"/>
      <c r="AC665" s="12"/>
      <c r="AE665" s="9" t="e">
        <f t="shared" ref="AE665:AE733" si="177">AA665-W665</f>
        <v>#REF!</v>
      </c>
      <c r="AG665" s="1" t="str">
        <f t="shared" si="176"/>
        <v>35735710004014</v>
      </c>
      <c r="AH665" s="9" t="e">
        <f>IF(AND(#REF!=2017,AE$4=1),-IFERROR(VLOOKUP(AG665,#REF!,9,0),0),IF(AND(#REF!=2017,AE$4=2),-IFERROR(VLOOKUP(AG665,#REF!,9,0),0),IFERROR(VLOOKUP(AG665,#REF!,12,0),0)))</f>
        <v>#REF!</v>
      </c>
    </row>
    <row r="666" spans="1:34" ht="15" customHeight="1" outlineLevel="2">
      <c r="A666" s="7" t="s">
        <v>147</v>
      </c>
      <c r="B666" s="36" t="s">
        <v>148</v>
      </c>
      <c r="C666" s="7" t="s">
        <v>148</v>
      </c>
      <c r="D666" s="7" t="s">
        <v>13</v>
      </c>
      <c r="E666" s="7" t="s">
        <v>374</v>
      </c>
      <c r="F666" s="7" t="s">
        <v>361</v>
      </c>
      <c r="G666" s="8">
        <v>0</v>
      </c>
      <c r="H666" s="8">
        <v>0</v>
      </c>
      <c r="I666" s="8">
        <v>0</v>
      </c>
      <c r="J666" s="8">
        <v>0</v>
      </c>
      <c r="K666" s="8">
        <v>204.63</v>
      </c>
      <c r="L666" s="8">
        <v>0</v>
      </c>
      <c r="M666" s="8">
        <v>0</v>
      </c>
      <c r="N666" s="40">
        <v>202.07999999999998</v>
      </c>
      <c r="O666" s="8">
        <v>184.38000000000005</v>
      </c>
      <c r="P666" s="8"/>
      <c r="Q666" s="8"/>
      <c r="R666" s="8"/>
      <c r="S666" s="8"/>
      <c r="T666" s="8"/>
      <c r="U666" s="8"/>
      <c r="V666" s="8"/>
      <c r="W666" s="14">
        <f t="shared" si="174"/>
        <v>591.09</v>
      </c>
      <c r="X666" s="10"/>
      <c r="Y666" s="28" t="e">
        <f t="shared" si="175"/>
        <v>#REF!</v>
      </c>
      <c r="Z666" s="13"/>
      <c r="AA666" s="13" t="e">
        <f t="shared" si="172"/>
        <v>#REF!</v>
      </c>
      <c r="AB666" s="12">
        <v>1</v>
      </c>
      <c r="AC666" s="12">
        <v>1</v>
      </c>
      <c r="AE666" s="9" t="e">
        <f t="shared" si="177"/>
        <v>#REF!</v>
      </c>
      <c r="AG666" s="1" t="str">
        <f t="shared" si="176"/>
        <v>35735710004030</v>
      </c>
      <c r="AH666" s="9" t="e">
        <f>IF(AND(#REF!=2017,AE$4=1),-IFERROR(VLOOKUP(AG666,#REF!,9,0),0),IF(AND(#REF!=2017,AE$4=2),-IFERROR(VLOOKUP(AG666,#REF!,9,0),0),IFERROR(VLOOKUP(AG666,#REF!,12,0),0)))</f>
        <v>#REF!</v>
      </c>
    </row>
    <row r="667" spans="1:34" ht="15" customHeight="1" outlineLevel="2">
      <c r="A667" s="7" t="s">
        <v>147</v>
      </c>
      <c r="B667" s="36" t="s">
        <v>148</v>
      </c>
      <c r="C667" s="7" t="s">
        <v>148</v>
      </c>
      <c r="D667" s="7" t="s">
        <v>13</v>
      </c>
      <c r="E667" s="7" t="s">
        <v>389</v>
      </c>
      <c r="F667" s="7" t="s">
        <v>360</v>
      </c>
      <c r="G667" s="8">
        <v>0</v>
      </c>
      <c r="H667" s="8">
        <v>0</v>
      </c>
      <c r="I667" s="8">
        <v>0</v>
      </c>
      <c r="J667" s="8">
        <v>0</v>
      </c>
      <c r="K667" s="8">
        <v>2.77</v>
      </c>
      <c r="L667" s="8">
        <v>0</v>
      </c>
      <c r="M667" s="8">
        <v>0</v>
      </c>
      <c r="N667" s="40">
        <v>0.89999999999999991</v>
      </c>
      <c r="O667" s="8">
        <v>56.82</v>
      </c>
      <c r="P667" s="8"/>
      <c r="Q667" s="8"/>
      <c r="R667" s="8"/>
      <c r="S667" s="8"/>
      <c r="T667" s="8"/>
      <c r="U667" s="8"/>
      <c r="V667" s="8"/>
      <c r="W667" s="14">
        <f t="shared" si="174"/>
        <v>60.49</v>
      </c>
      <c r="X667" s="10"/>
      <c r="Y667" s="28" t="e">
        <f t="shared" si="175"/>
        <v>#REF!</v>
      </c>
      <c r="Z667" s="13"/>
      <c r="AA667" s="13" t="e">
        <f t="shared" si="172"/>
        <v>#REF!</v>
      </c>
      <c r="AB667" s="12">
        <v>1</v>
      </c>
      <c r="AC667" s="12">
        <v>1</v>
      </c>
      <c r="AE667" s="9" t="e">
        <f t="shared" si="177"/>
        <v>#REF!</v>
      </c>
      <c r="AG667" s="1" t="str">
        <f t="shared" si="176"/>
        <v>35735710004033</v>
      </c>
      <c r="AH667" s="9" t="e">
        <f>IF(AND(#REF!=2017,AE$4=1),-IFERROR(VLOOKUP(AG667,#REF!,9,0),0),IF(AND(#REF!=2017,AE$4=2),-IFERROR(VLOOKUP(AG667,#REF!,9,0),0),IFERROR(VLOOKUP(AG667,#REF!,12,0),0)))</f>
        <v>#REF!</v>
      </c>
    </row>
    <row r="668" spans="1:34" ht="15" customHeight="1" outlineLevel="2">
      <c r="A668" s="7" t="s">
        <v>147</v>
      </c>
      <c r="B668" s="36" t="s">
        <v>148</v>
      </c>
      <c r="C668" s="7" t="s">
        <v>148</v>
      </c>
      <c r="D668" s="7" t="s">
        <v>13</v>
      </c>
      <c r="E668" s="7" t="s">
        <v>393</v>
      </c>
      <c r="F668" s="7" t="s">
        <v>25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40">
        <v>0</v>
      </c>
      <c r="O668" s="8">
        <v>0</v>
      </c>
      <c r="P668" s="8"/>
      <c r="Q668" s="8"/>
      <c r="R668" s="8"/>
      <c r="S668" s="8"/>
      <c r="T668" s="8"/>
      <c r="U668" s="8"/>
      <c r="V668" s="8"/>
      <c r="W668" s="14">
        <f t="shared" si="174"/>
        <v>0</v>
      </c>
      <c r="X668" s="10"/>
      <c r="Y668" s="28" t="e">
        <f t="shared" si="175"/>
        <v>#REF!</v>
      </c>
      <c r="Z668" s="13"/>
      <c r="AA668" s="13" t="e">
        <f t="shared" si="172"/>
        <v>#REF!</v>
      </c>
      <c r="AB668" s="12">
        <v>1</v>
      </c>
      <c r="AC668" s="12">
        <v>1</v>
      </c>
      <c r="AE668" s="9" t="e">
        <f t="shared" si="177"/>
        <v>#REF!</v>
      </c>
      <c r="AG668" s="1" t="str">
        <f t="shared" si="176"/>
        <v>35735710004052</v>
      </c>
      <c r="AH668" s="9" t="e">
        <f>IF(AND(#REF!=2017,AE$4=1),-IFERROR(VLOOKUP(AG668,#REF!,9,0),0),IF(AND(#REF!=2017,AE$4=2),-IFERROR(VLOOKUP(AG668,#REF!,9,0),0),IFERROR(VLOOKUP(AG668,#REF!,12,0),0)))</f>
        <v>#REF!</v>
      </c>
    </row>
    <row r="669" spans="1:34" ht="15" customHeight="1" outlineLevel="2">
      <c r="A669" s="7" t="s">
        <v>147</v>
      </c>
      <c r="B669" s="36" t="s">
        <v>148</v>
      </c>
      <c r="C669" s="20" t="s">
        <v>148</v>
      </c>
      <c r="D669" s="7" t="s">
        <v>13</v>
      </c>
      <c r="E669" s="7" t="s">
        <v>397</v>
      </c>
      <c r="F669" s="7" t="s">
        <v>35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40">
        <v>0</v>
      </c>
      <c r="O669" s="8">
        <v>0</v>
      </c>
      <c r="P669" s="8"/>
      <c r="Q669" s="8"/>
      <c r="R669" s="8"/>
      <c r="S669" s="8"/>
      <c r="T669" s="8"/>
      <c r="U669" s="8"/>
      <c r="V669" s="8"/>
      <c r="W669" s="14">
        <f t="shared" si="174"/>
        <v>0</v>
      </c>
      <c r="X669" s="10"/>
      <c r="Y669" s="28" t="e">
        <f t="shared" si="175"/>
        <v>#REF!</v>
      </c>
      <c r="Z669" s="13"/>
      <c r="AA669" s="13" t="e">
        <f t="shared" si="172"/>
        <v>#REF!</v>
      </c>
      <c r="AB669" s="12"/>
      <c r="AC669" s="12"/>
      <c r="AE669" s="9" t="e">
        <f t="shared" si="177"/>
        <v>#REF!</v>
      </c>
      <c r="AG669" s="1" t="str">
        <f t="shared" si="176"/>
        <v>35735710004056</v>
      </c>
      <c r="AH669" s="9" t="e">
        <f>IF(AND(#REF!=2017,AE$4=1),-IFERROR(VLOOKUP(AG669,#REF!,9,0),0),IF(AND(#REF!=2017,AE$4=2),-IFERROR(VLOOKUP(AG669,#REF!,9,0),0),IFERROR(VLOOKUP(AG669,#REF!,12,0),0)))</f>
        <v>#REF!</v>
      </c>
    </row>
    <row r="670" spans="1:34" ht="15" customHeight="1" outlineLevel="2">
      <c r="A670" s="7" t="s">
        <v>147</v>
      </c>
      <c r="B670" s="36" t="s">
        <v>148</v>
      </c>
      <c r="C670" s="7" t="s">
        <v>148</v>
      </c>
      <c r="D670" s="7" t="s">
        <v>13</v>
      </c>
      <c r="E670" s="7" t="s">
        <v>433</v>
      </c>
      <c r="F670" s="7" t="s">
        <v>331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40">
        <v>0</v>
      </c>
      <c r="O670" s="8">
        <v>0</v>
      </c>
      <c r="P670" s="8"/>
      <c r="Q670" s="8"/>
      <c r="R670" s="8"/>
      <c r="S670" s="8"/>
      <c r="T670" s="8"/>
      <c r="U670" s="8"/>
      <c r="V670" s="8"/>
      <c r="W670" s="14">
        <f t="shared" si="174"/>
        <v>0</v>
      </c>
      <c r="X670" s="10"/>
      <c r="Y670" s="28" t="e">
        <f t="shared" si="175"/>
        <v>#REF!</v>
      </c>
      <c r="Z670" s="13"/>
      <c r="AA670" s="13" t="e">
        <f t="shared" ref="AA670:AA688" si="178">Y670+Z670</f>
        <v>#REF!</v>
      </c>
      <c r="AB670" s="12"/>
      <c r="AC670" s="12"/>
      <c r="AE670" s="9" t="e">
        <f t="shared" si="177"/>
        <v>#REF!</v>
      </c>
      <c r="AG670" s="1" t="str">
        <f t="shared" si="176"/>
        <v>35735710004402</v>
      </c>
      <c r="AH670" s="9" t="e">
        <f>IF(AND(#REF!=2017,AE$4=1),-IFERROR(VLOOKUP(AG670,#REF!,9,0),0),IF(AND(#REF!=2017,AE$4=2),-IFERROR(VLOOKUP(AG670,#REF!,9,0),0),IFERROR(VLOOKUP(AG670,#REF!,12,0),0)))</f>
        <v>#REF!</v>
      </c>
    </row>
    <row r="671" spans="1:34" ht="15" customHeight="1" outlineLevel="2">
      <c r="A671" s="7" t="s">
        <v>147</v>
      </c>
      <c r="B671" s="36" t="s">
        <v>148</v>
      </c>
      <c r="C671" s="7" t="s">
        <v>148</v>
      </c>
      <c r="D671" s="7" t="s">
        <v>13</v>
      </c>
      <c r="E671" s="7" t="s">
        <v>380</v>
      </c>
      <c r="F671" s="7" t="s">
        <v>17</v>
      </c>
      <c r="G671" s="8">
        <v>0</v>
      </c>
      <c r="H671" s="8">
        <v>0</v>
      </c>
      <c r="I671" s="8">
        <v>0</v>
      </c>
      <c r="J671" s="8">
        <v>0.7</v>
      </c>
      <c r="K671" s="8">
        <v>0</v>
      </c>
      <c r="L671" s="8">
        <v>0</v>
      </c>
      <c r="M671" s="8">
        <v>19.100000000000001</v>
      </c>
      <c r="N671" s="40">
        <v>0</v>
      </c>
      <c r="O671" s="8">
        <v>60.64</v>
      </c>
      <c r="P671" s="8"/>
      <c r="Q671" s="8"/>
      <c r="R671" s="8"/>
      <c r="S671" s="8"/>
      <c r="T671" s="8"/>
      <c r="U671" s="8"/>
      <c r="V671" s="8"/>
      <c r="W671" s="14">
        <f t="shared" si="174"/>
        <v>80.44</v>
      </c>
      <c r="X671" s="10"/>
      <c r="Y671" s="28"/>
      <c r="Z671" s="13"/>
      <c r="AA671" s="13"/>
      <c r="AB671" s="12"/>
      <c r="AC671" s="12"/>
      <c r="AE671" s="9"/>
      <c r="AH671" s="9"/>
    </row>
    <row r="672" spans="1:34" ht="15" customHeight="1" outlineLevel="2">
      <c r="A672" s="7" t="s">
        <v>147</v>
      </c>
      <c r="B672" s="36" t="s">
        <v>148</v>
      </c>
      <c r="C672" s="7" t="s">
        <v>148</v>
      </c>
      <c r="D672" s="7" t="s">
        <v>13</v>
      </c>
      <c r="E672" s="7" t="s">
        <v>381</v>
      </c>
      <c r="F672" s="7" t="s">
        <v>311</v>
      </c>
      <c r="G672" s="8">
        <v>0</v>
      </c>
      <c r="H672" s="8">
        <v>0</v>
      </c>
      <c r="I672" s="8">
        <v>0</v>
      </c>
      <c r="J672" s="8">
        <v>0</v>
      </c>
      <c r="K672" s="8">
        <v>187.01</v>
      </c>
      <c r="L672" s="8">
        <v>0</v>
      </c>
      <c r="M672" s="8">
        <v>0</v>
      </c>
      <c r="N672" s="40">
        <v>0</v>
      </c>
      <c r="O672" s="8">
        <v>187.01</v>
      </c>
      <c r="P672" s="8"/>
      <c r="Q672" s="8"/>
      <c r="R672" s="8"/>
      <c r="S672" s="8"/>
      <c r="T672" s="8"/>
      <c r="U672" s="8"/>
      <c r="V672" s="8"/>
      <c r="W672" s="14">
        <f t="shared" si="174"/>
        <v>374.02</v>
      </c>
      <c r="X672" s="10"/>
      <c r="Y672" s="28" t="e">
        <f>IF(AE$2="Y",IF(RIGHT(A672,4)="CITY",AH672,0),AH672)</f>
        <v>#REF!</v>
      </c>
      <c r="Z672" s="13"/>
      <c r="AA672" s="13" t="e">
        <f t="shared" si="178"/>
        <v>#REF!</v>
      </c>
      <c r="AB672" s="12">
        <v>1</v>
      </c>
      <c r="AC672" s="12">
        <v>1</v>
      </c>
      <c r="AE672" s="9" t="e">
        <f t="shared" si="177"/>
        <v>#REF!</v>
      </c>
      <c r="AG672" s="1" t="str">
        <f>B672&amp;C672&amp;D672&amp;E672</f>
        <v>35735710005050</v>
      </c>
      <c r="AH672" s="9" t="e">
        <f>IF(AND(#REF!=2017,AE$4=1),-IFERROR(VLOOKUP(AG672,#REF!,9,0),0),IF(AND(#REF!=2017,AE$4=2),-IFERROR(VLOOKUP(AG672,#REF!,9,0),0),IFERROR(VLOOKUP(AG672,#REF!,12,0),0)))</f>
        <v>#REF!</v>
      </c>
    </row>
    <row r="673" spans="1:34" ht="15" customHeight="1" outlineLevel="2">
      <c r="A673" s="7" t="s">
        <v>147</v>
      </c>
      <c r="B673" s="36" t="s">
        <v>148</v>
      </c>
      <c r="C673" s="7" t="s">
        <v>148</v>
      </c>
      <c r="D673" s="7" t="s">
        <v>13</v>
      </c>
      <c r="E673" s="7" t="s">
        <v>507</v>
      </c>
      <c r="F673" s="7" t="s">
        <v>362</v>
      </c>
      <c r="G673" s="8">
        <v>0</v>
      </c>
      <c r="H673" s="8">
        <v>0</v>
      </c>
      <c r="I673" s="8">
        <v>0</v>
      </c>
      <c r="J673" s="8">
        <v>-566</v>
      </c>
      <c r="K673" s="8">
        <v>0</v>
      </c>
      <c r="L673" s="8">
        <v>0</v>
      </c>
      <c r="M673" s="8">
        <v>-566</v>
      </c>
      <c r="N673" s="40">
        <v>0</v>
      </c>
      <c r="O673" s="8">
        <v>0</v>
      </c>
      <c r="P673" s="8"/>
      <c r="Q673" s="8"/>
      <c r="R673" s="8"/>
      <c r="S673" s="8"/>
      <c r="T673" s="8"/>
      <c r="U673" s="8"/>
      <c r="V673" s="8"/>
      <c r="W673" s="14">
        <f t="shared" si="174"/>
        <v>-1132</v>
      </c>
      <c r="X673" s="10"/>
      <c r="Y673" s="28" t="e">
        <f>IF(AE$2="Y",IF(RIGHT(A673,4)="CITY",AH673,0),AH673)</f>
        <v>#REF!</v>
      </c>
      <c r="Z673" s="13"/>
      <c r="AA673" s="13" t="e">
        <f t="shared" si="178"/>
        <v>#REF!</v>
      </c>
      <c r="AB673" s="12">
        <v>1</v>
      </c>
      <c r="AC673" s="12">
        <v>1</v>
      </c>
      <c r="AE673" s="9" t="e">
        <f t="shared" si="177"/>
        <v>#REF!</v>
      </c>
      <c r="AG673" s="1" t="str">
        <f>B673&amp;C673&amp;D673&amp;E673</f>
        <v>35735710007003</v>
      </c>
      <c r="AH673" s="9" t="e">
        <f>IF(AND(#REF!=2017,AE$4=1),-IFERROR(VLOOKUP(AG673,#REF!,9,0),0),IF(AND(#REF!=2017,AE$4=2),-IFERROR(VLOOKUP(AG673,#REF!,9,0),0),IFERROR(VLOOKUP(AG673,#REF!,12,0),0)))</f>
        <v>#REF!</v>
      </c>
    </row>
    <row r="674" spans="1:34" ht="15" customHeight="1" outlineLevel="1">
      <c r="A674" s="42" t="s">
        <v>619</v>
      </c>
      <c r="B674" s="36"/>
      <c r="C674" s="7"/>
      <c r="D674" s="7"/>
      <c r="E674" s="7"/>
      <c r="F674" s="7"/>
      <c r="G674" s="8">
        <f t="shared" ref="G674:O674" si="179">SUBTOTAL(9,G661:G673)</f>
        <v>0</v>
      </c>
      <c r="H674" s="8">
        <f t="shared" si="179"/>
        <v>0</v>
      </c>
      <c r="I674" s="8">
        <f t="shared" si="179"/>
        <v>0</v>
      </c>
      <c r="J674" s="8">
        <f t="shared" si="179"/>
        <v>19865.900000000001</v>
      </c>
      <c r="K674" s="8">
        <f t="shared" si="179"/>
        <v>5467.8900000000031</v>
      </c>
      <c r="L674" s="8">
        <f t="shared" si="179"/>
        <v>0</v>
      </c>
      <c r="M674" s="8">
        <f t="shared" si="179"/>
        <v>12813.199999999999</v>
      </c>
      <c r="N674" s="40">
        <f t="shared" si="179"/>
        <v>3648.9999999999991</v>
      </c>
      <c r="O674" s="8">
        <f t="shared" si="179"/>
        <v>1756.0399999999995</v>
      </c>
      <c r="P674" s="8"/>
      <c r="Q674" s="8"/>
      <c r="R674" s="8"/>
      <c r="S674" s="8"/>
      <c r="T674" s="8"/>
      <c r="U674" s="8"/>
      <c r="V674" s="8"/>
      <c r="W674" s="14">
        <f>SUBTOTAL(9,W661:W673)</f>
        <v>43552.029999999992</v>
      </c>
      <c r="X674" s="10"/>
      <c r="Y674" s="28"/>
      <c r="Z674" s="13"/>
      <c r="AA674" s="13"/>
      <c r="AB674" s="12"/>
      <c r="AC674" s="12"/>
      <c r="AE674" s="9"/>
      <c r="AH674" s="9"/>
    </row>
    <row r="675" spans="1:34" ht="15" customHeight="1" outlineLevel="2">
      <c r="A675" s="7" t="s">
        <v>149</v>
      </c>
      <c r="B675" s="36" t="s">
        <v>150</v>
      </c>
      <c r="C675" s="7" t="s">
        <v>150</v>
      </c>
      <c r="D675" s="7" t="s">
        <v>13</v>
      </c>
      <c r="E675" s="7" t="s">
        <v>366</v>
      </c>
      <c r="F675" s="7" t="s">
        <v>307</v>
      </c>
      <c r="G675" s="8">
        <v>0</v>
      </c>
      <c r="H675" s="8">
        <v>0</v>
      </c>
      <c r="I675" s="8">
        <v>0</v>
      </c>
      <c r="J675" s="8">
        <v>27392</v>
      </c>
      <c r="K675" s="8">
        <v>6995.3300000000017</v>
      </c>
      <c r="L675" s="8">
        <v>0</v>
      </c>
      <c r="M675" s="8">
        <v>20121.03</v>
      </c>
      <c r="N675" s="40">
        <v>4574.3499999999985</v>
      </c>
      <c r="O675" s="8">
        <v>733.44000000000233</v>
      </c>
      <c r="P675" s="8"/>
      <c r="Q675" s="8"/>
      <c r="R675" s="8"/>
      <c r="S675" s="8"/>
      <c r="T675" s="8"/>
      <c r="U675" s="8"/>
      <c r="V675" s="8"/>
      <c r="W675" s="14">
        <f t="shared" ref="W675:W694" si="180">SUM(G675:V675)</f>
        <v>59816.15</v>
      </c>
      <c r="X675" s="10"/>
      <c r="Y675" s="28" t="e">
        <f t="shared" ref="Y675:Y694" si="181">IF(AE$2="Y",IF(RIGHT(A675,4)="CITY",AH675,0),AH675)</f>
        <v>#REF!</v>
      </c>
      <c r="Z675" s="13"/>
      <c r="AA675" s="13" t="e">
        <f t="shared" si="178"/>
        <v>#REF!</v>
      </c>
      <c r="AB675" s="12">
        <v>1</v>
      </c>
      <c r="AC675" s="12">
        <v>1</v>
      </c>
      <c r="AE675" s="9" t="e">
        <f t="shared" si="177"/>
        <v>#REF!</v>
      </c>
      <c r="AG675" s="1" t="str">
        <f t="shared" ref="AG675:AG694" si="182">B675&amp;C675&amp;D675&amp;E675</f>
        <v>35835810004001</v>
      </c>
      <c r="AH675" s="9" t="e">
        <f>IF(AND(#REF!=2017,AE$4=1),-IFERROR(VLOOKUP(AG675,#REF!,9,0),0),IF(AND(#REF!=2017,AE$4=2),-IFERROR(VLOOKUP(AG675,#REF!,9,0),0),IFERROR(VLOOKUP(AG675,#REF!,12,0),0)))</f>
        <v>#REF!</v>
      </c>
    </row>
    <row r="676" spans="1:34" ht="15" customHeight="1" outlineLevel="2">
      <c r="A676" s="7" t="s">
        <v>149</v>
      </c>
      <c r="B676" s="36" t="s">
        <v>150</v>
      </c>
      <c r="C676" s="7" t="s">
        <v>150</v>
      </c>
      <c r="D676" s="7" t="s">
        <v>13</v>
      </c>
      <c r="E676" s="7" t="s">
        <v>387</v>
      </c>
      <c r="F676" s="7" t="s">
        <v>359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40">
        <v>0</v>
      </c>
      <c r="O676" s="8">
        <v>0</v>
      </c>
      <c r="P676" s="8"/>
      <c r="Q676" s="8"/>
      <c r="R676" s="8"/>
      <c r="S676" s="8"/>
      <c r="T676" s="8"/>
      <c r="U676" s="8"/>
      <c r="V676" s="8"/>
      <c r="W676" s="14">
        <f t="shared" si="180"/>
        <v>0</v>
      </c>
      <c r="X676" s="10"/>
      <c r="Y676" s="28" t="e">
        <f t="shared" si="181"/>
        <v>#REF!</v>
      </c>
      <c r="Z676" s="13"/>
      <c r="AA676" s="13" t="e">
        <f t="shared" si="178"/>
        <v>#REF!</v>
      </c>
      <c r="AB676" s="12">
        <v>1</v>
      </c>
      <c r="AC676" s="12">
        <v>1</v>
      </c>
      <c r="AE676" s="9" t="e">
        <f t="shared" si="177"/>
        <v>#REF!</v>
      </c>
      <c r="AG676" s="1" t="str">
        <f t="shared" si="182"/>
        <v>35835810004004</v>
      </c>
      <c r="AH676" s="9" t="e">
        <f>IF(AND(#REF!=2017,AE$4=1),-IFERROR(VLOOKUP(AG676,#REF!,9,0),0),IF(AND(#REF!=2017,AE$4=2),-IFERROR(VLOOKUP(AG676,#REF!,9,0),0),IFERROR(VLOOKUP(AG676,#REF!,12,0),0)))</f>
        <v>#REF!</v>
      </c>
    </row>
    <row r="677" spans="1:34" ht="15" customHeight="1" outlineLevel="2">
      <c r="A677" s="7" t="s">
        <v>149</v>
      </c>
      <c r="B677" s="36" t="s">
        <v>150</v>
      </c>
      <c r="C677" s="7" t="s">
        <v>150</v>
      </c>
      <c r="D677" s="7" t="s">
        <v>13</v>
      </c>
      <c r="E677" s="7" t="s">
        <v>368</v>
      </c>
      <c r="F677" s="7" t="s">
        <v>308</v>
      </c>
      <c r="G677" s="8">
        <v>0</v>
      </c>
      <c r="H677" s="8">
        <v>0</v>
      </c>
      <c r="I677" s="8">
        <v>0</v>
      </c>
      <c r="J677" s="8">
        <v>3503.97</v>
      </c>
      <c r="K677" s="8">
        <v>21.710000000000036</v>
      </c>
      <c r="L677" s="8">
        <v>0</v>
      </c>
      <c r="M677" s="8">
        <v>82.0300000000002</v>
      </c>
      <c r="N677" s="40">
        <v>-6.3499999999999091</v>
      </c>
      <c r="O677" s="8">
        <v>5.5899999999996908</v>
      </c>
      <c r="P677" s="8"/>
      <c r="Q677" s="8"/>
      <c r="R677" s="8"/>
      <c r="S677" s="8"/>
      <c r="T677" s="8"/>
      <c r="U677" s="8"/>
      <c r="V677" s="8"/>
      <c r="W677" s="14">
        <f t="shared" si="180"/>
        <v>3606.95</v>
      </c>
      <c r="X677" s="10"/>
      <c r="Y677" s="28" t="e">
        <f t="shared" si="181"/>
        <v>#REF!</v>
      </c>
      <c r="Z677" s="13"/>
      <c r="AA677" s="13" t="e">
        <f t="shared" si="178"/>
        <v>#REF!</v>
      </c>
      <c r="AB677" s="12">
        <v>1</v>
      </c>
      <c r="AC677" s="12">
        <v>1</v>
      </c>
      <c r="AE677" s="9" t="e">
        <f t="shared" si="177"/>
        <v>#REF!</v>
      </c>
      <c r="AG677" s="1" t="str">
        <f t="shared" si="182"/>
        <v>35835810004006</v>
      </c>
      <c r="AH677" s="9" t="e">
        <f>IF(AND(#REF!=2017,AE$4=1),-IFERROR(VLOOKUP(AG677,#REF!,9,0),0),IF(AND(#REF!=2017,AE$4=2),-IFERROR(VLOOKUP(AG677,#REF!,9,0),0),IFERROR(VLOOKUP(AG677,#REF!,12,0),0)))</f>
        <v>#REF!</v>
      </c>
    </row>
    <row r="678" spans="1:34" ht="15" customHeight="1" outlineLevel="2">
      <c r="A678" s="7" t="s">
        <v>149</v>
      </c>
      <c r="B678" s="36" t="s">
        <v>150</v>
      </c>
      <c r="C678" s="7" t="s">
        <v>150</v>
      </c>
      <c r="D678" s="7" t="s">
        <v>13</v>
      </c>
      <c r="E678" s="7" t="s">
        <v>370</v>
      </c>
      <c r="F678" s="7" t="s">
        <v>309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40">
        <v>0</v>
      </c>
      <c r="O678" s="8">
        <v>1211.48</v>
      </c>
      <c r="P678" s="8"/>
      <c r="Q678" s="8"/>
      <c r="R678" s="8"/>
      <c r="S678" s="8"/>
      <c r="T678" s="8"/>
      <c r="U678" s="8"/>
      <c r="V678" s="8"/>
      <c r="W678" s="14">
        <f t="shared" si="180"/>
        <v>1211.48</v>
      </c>
      <c r="X678" s="10"/>
      <c r="Y678" s="28" t="e">
        <f t="shared" si="181"/>
        <v>#REF!</v>
      </c>
      <c r="Z678" s="13"/>
      <c r="AA678" s="13" t="e">
        <f t="shared" si="178"/>
        <v>#REF!</v>
      </c>
      <c r="AB678" s="12"/>
      <c r="AC678" s="12"/>
      <c r="AE678" s="9" t="e">
        <f t="shared" si="177"/>
        <v>#REF!</v>
      </c>
      <c r="AG678" s="1" t="str">
        <f t="shared" si="182"/>
        <v>35835810004008</v>
      </c>
      <c r="AH678" s="9" t="e">
        <f>IF(AND(#REF!=2017,AE$4=1),-IFERROR(VLOOKUP(AG678,#REF!,9,0),0),IF(AND(#REF!=2017,AE$4=2),-IFERROR(VLOOKUP(AG678,#REF!,9,0),0),IFERROR(VLOOKUP(AG678,#REF!,12,0),0)))</f>
        <v>#REF!</v>
      </c>
    </row>
    <row r="679" spans="1:34" ht="15" customHeight="1" outlineLevel="2">
      <c r="A679" s="7" t="s">
        <v>149</v>
      </c>
      <c r="B679" s="36" t="s">
        <v>150</v>
      </c>
      <c r="C679" s="7" t="s">
        <v>150</v>
      </c>
      <c r="D679" s="7" t="s">
        <v>13</v>
      </c>
      <c r="E679" s="7" t="s">
        <v>372</v>
      </c>
      <c r="F679" s="7" t="s">
        <v>310</v>
      </c>
      <c r="G679" s="8">
        <v>0</v>
      </c>
      <c r="H679" s="8">
        <v>0</v>
      </c>
      <c r="I679" s="8">
        <v>0</v>
      </c>
      <c r="J679" s="8">
        <v>0</v>
      </c>
      <c r="K679" s="8">
        <v>34.14</v>
      </c>
      <c r="L679" s="8">
        <v>0</v>
      </c>
      <c r="M679" s="8">
        <v>0</v>
      </c>
      <c r="N679" s="40">
        <v>24.019999999999996</v>
      </c>
      <c r="O679" s="8">
        <v>53.319999999999993</v>
      </c>
      <c r="P679" s="8"/>
      <c r="Q679" s="8"/>
      <c r="R679" s="8"/>
      <c r="S679" s="8"/>
      <c r="T679" s="8"/>
      <c r="U679" s="8"/>
      <c r="V679" s="8"/>
      <c r="W679" s="14">
        <f t="shared" si="180"/>
        <v>111.47999999999999</v>
      </c>
      <c r="X679" s="10"/>
      <c r="Y679" s="28" t="e">
        <f t="shared" si="181"/>
        <v>#REF!</v>
      </c>
      <c r="Z679" s="13"/>
      <c r="AA679" s="13" t="e">
        <f t="shared" si="178"/>
        <v>#REF!</v>
      </c>
      <c r="AB679" s="12"/>
      <c r="AC679" s="12"/>
      <c r="AE679" s="9" t="e">
        <f t="shared" si="177"/>
        <v>#REF!</v>
      </c>
      <c r="AG679" s="1" t="str">
        <f t="shared" si="182"/>
        <v>35835810004009</v>
      </c>
      <c r="AH679" s="9" t="e">
        <f>IF(AND(#REF!=2017,AE$4=1),-IFERROR(VLOOKUP(AG679,#REF!,9,0),0),IF(AND(#REF!=2017,AE$4=2),-IFERROR(VLOOKUP(AG679,#REF!,9,0),0),IFERROR(VLOOKUP(AG679,#REF!,12,0),0)))</f>
        <v>#REF!</v>
      </c>
    </row>
    <row r="680" spans="1:34" ht="15" customHeight="1" outlineLevel="2">
      <c r="A680" s="7" t="s">
        <v>149</v>
      </c>
      <c r="B680" s="36" t="s">
        <v>150</v>
      </c>
      <c r="C680" s="7" t="s">
        <v>150</v>
      </c>
      <c r="D680" s="7" t="s">
        <v>13</v>
      </c>
      <c r="E680" s="7" t="s">
        <v>16</v>
      </c>
      <c r="F680" s="7" t="s">
        <v>315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40">
        <v>0</v>
      </c>
      <c r="O680" s="8">
        <v>0</v>
      </c>
      <c r="P680" s="8"/>
      <c r="Q680" s="8"/>
      <c r="R680" s="8"/>
      <c r="S680" s="8"/>
      <c r="T680" s="8"/>
      <c r="U680" s="8"/>
      <c r="V680" s="8"/>
      <c r="W680" s="14">
        <f t="shared" si="180"/>
        <v>0</v>
      </c>
      <c r="X680" s="10"/>
      <c r="Y680" s="28" t="e">
        <f t="shared" si="181"/>
        <v>#REF!</v>
      </c>
      <c r="Z680" s="13"/>
      <c r="AA680" s="13" t="e">
        <f t="shared" si="178"/>
        <v>#REF!</v>
      </c>
      <c r="AB680" s="12"/>
      <c r="AC680" s="12"/>
      <c r="AE680" s="9" t="e">
        <f t="shared" si="177"/>
        <v>#REF!</v>
      </c>
      <c r="AG680" s="1" t="str">
        <f t="shared" si="182"/>
        <v>35835810004010</v>
      </c>
      <c r="AH680" s="9" t="e">
        <f>IF(AND(#REF!=2017,AE$4=1),-IFERROR(VLOOKUP(AG680,#REF!,9,0),0),IF(AND(#REF!=2017,AE$4=2),-IFERROR(VLOOKUP(AG680,#REF!,9,0),0),IFERROR(VLOOKUP(AG680,#REF!,12,0),0)))</f>
        <v>#REF!</v>
      </c>
    </row>
    <row r="681" spans="1:34" ht="15" customHeight="1" outlineLevel="2">
      <c r="A681" s="7" t="s">
        <v>149</v>
      </c>
      <c r="B681" s="36" t="s">
        <v>150</v>
      </c>
      <c r="C681" s="7" t="s">
        <v>150</v>
      </c>
      <c r="D681" s="7" t="s">
        <v>13</v>
      </c>
      <c r="E681" s="7" t="s">
        <v>504</v>
      </c>
      <c r="F681" s="7" t="s">
        <v>305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40">
        <v>0</v>
      </c>
      <c r="O681" s="8">
        <v>0</v>
      </c>
      <c r="P681" s="8"/>
      <c r="Q681" s="8"/>
      <c r="R681" s="8"/>
      <c r="S681" s="8"/>
      <c r="T681" s="8"/>
      <c r="U681" s="8"/>
      <c r="V681" s="8"/>
      <c r="W681" s="14">
        <f t="shared" si="180"/>
        <v>0</v>
      </c>
      <c r="X681" s="10"/>
      <c r="Y681" s="28" t="e">
        <f t="shared" si="181"/>
        <v>#REF!</v>
      </c>
      <c r="Z681" s="13"/>
      <c r="AA681" s="13" t="e">
        <f t="shared" si="178"/>
        <v>#REF!</v>
      </c>
      <c r="AB681" s="12">
        <v>1</v>
      </c>
      <c r="AC681" s="12">
        <v>1</v>
      </c>
      <c r="AE681" s="9" t="e">
        <f t="shared" si="177"/>
        <v>#REF!</v>
      </c>
      <c r="AG681" s="1" t="str">
        <f t="shared" si="182"/>
        <v>35835810004014</v>
      </c>
      <c r="AH681" s="9" t="e">
        <f>IF(AND(#REF!=2017,AE$4=1),-IFERROR(VLOOKUP(AG681,#REF!,9,0),0),IF(AND(#REF!=2017,AE$4=2),-IFERROR(VLOOKUP(AG681,#REF!,9,0),0),IFERROR(VLOOKUP(AG681,#REF!,12,0),0)))</f>
        <v>#REF!</v>
      </c>
    </row>
    <row r="682" spans="1:34" ht="15" customHeight="1" outlineLevel="2">
      <c r="A682" s="7" t="s">
        <v>149</v>
      </c>
      <c r="B682" s="36" t="s">
        <v>150</v>
      </c>
      <c r="C682" s="7" t="s">
        <v>150</v>
      </c>
      <c r="D682" s="7" t="s">
        <v>13</v>
      </c>
      <c r="E682" s="7" t="s">
        <v>374</v>
      </c>
      <c r="F682" s="7" t="s">
        <v>361</v>
      </c>
      <c r="G682" s="8">
        <v>0</v>
      </c>
      <c r="H682" s="8">
        <v>0</v>
      </c>
      <c r="I682" s="8">
        <v>0</v>
      </c>
      <c r="J682" s="8">
        <v>0</v>
      </c>
      <c r="K682" s="8">
        <v>355.09</v>
      </c>
      <c r="L682" s="8">
        <v>0</v>
      </c>
      <c r="M682" s="8">
        <v>0</v>
      </c>
      <c r="N682" s="40">
        <v>344.46</v>
      </c>
      <c r="O682" s="8">
        <v>309.11</v>
      </c>
      <c r="P682" s="8"/>
      <c r="Q682" s="8"/>
      <c r="R682" s="8"/>
      <c r="S682" s="8"/>
      <c r="T682" s="8"/>
      <c r="U682" s="8"/>
      <c r="V682" s="8"/>
      <c r="W682" s="14">
        <f t="shared" si="180"/>
        <v>1008.66</v>
      </c>
      <c r="X682" s="10"/>
      <c r="Y682" s="28" t="e">
        <f t="shared" si="181"/>
        <v>#REF!</v>
      </c>
      <c r="Z682" s="13"/>
      <c r="AA682" s="13" t="e">
        <f t="shared" si="178"/>
        <v>#REF!</v>
      </c>
      <c r="AB682" s="12">
        <v>1</v>
      </c>
      <c r="AC682" s="12">
        <v>1</v>
      </c>
      <c r="AE682" s="9" t="e">
        <f t="shared" si="177"/>
        <v>#REF!</v>
      </c>
      <c r="AG682" s="1" t="str">
        <f t="shared" si="182"/>
        <v>35835810004030</v>
      </c>
      <c r="AH682" s="9" t="e">
        <f>IF(AND(#REF!=2017,AE$4=1),-IFERROR(VLOOKUP(AG682,#REF!,9,0),0),IF(AND(#REF!=2017,AE$4=2),-IFERROR(VLOOKUP(AG682,#REF!,9,0),0),IFERROR(VLOOKUP(AG682,#REF!,12,0),0)))</f>
        <v>#REF!</v>
      </c>
    </row>
    <row r="683" spans="1:34" ht="15" customHeight="1" outlineLevel="2">
      <c r="A683" s="7" t="s">
        <v>149</v>
      </c>
      <c r="B683" s="36" t="s">
        <v>150</v>
      </c>
      <c r="C683" s="7" t="s">
        <v>150</v>
      </c>
      <c r="D683" s="7" t="s">
        <v>13</v>
      </c>
      <c r="E683" s="7" t="s">
        <v>389</v>
      </c>
      <c r="F683" s="7" t="s">
        <v>360</v>
      </c>
      <c r="G683" s="8">
        <v>0</v>
      </c>
      <c r="H683" s="8">
        <v>0</v>
      </c>
      <c r="I683" s="8">
        <v>0</v>
      </c>
      <c r="J683" s="8">
        <v>0</v>
      </c>
      <c r="K683" s="8">
        <v>4.8499999999999996</v>
      </c>
      <c r="L683" s="8">
        <v>0</v>
      </c>
      <c r="M683" s="8">
        <v>0</v>
      </c>
      <c r="N683" s="40">
        <v>1.62</v>
      </c>
      <c r="O683" s="8">
        <v>99.14</v>
      </c>
      <c r="P683" s="8"/>
      <c r="Q683" s="8"/>
      <c r="R683" s="8"/>
      <c r="S683" s="8"/>
      <c r="T683" s="8"/>
      <c r="U683" s="8"/>
      <c r="V683" s="8"/>
      <c r="W683" s="14">
        <f t="shared" si="180"/>
        <v>105.61</v>
      </c>
      <c r="X683" s="10"/>
      <c r="Y683" s="28" t="e">
        <f t="shared" si="181"/>
        <v>#REF!</v>
      </c>
      <c r="Z683" s="13"/>
      <c r="AA683" s="13" t="e">
        <f t="shared" si="178"/>
        <v>#REF!</v>
      </c>
      <c r="AB683" s="12">
        <v>1</v>
      </c>
      <c r="AC683" s="12">
        <v>1</v>
      </c>
      <c r="AE683" s="9" t="e">
        <f t="shared" si="177"/>
        <v>#REF!</v>
      </c>
      <c r="AG683" s="1" t="str">
        <f t="shared" si="182"/>
        <v>35835810004033</v>
      </c>
      <c r="AH683" s="9" t="e">
        <f>IF(AND(#REF!=2017,AE$4=1),-IFERROR(VLOOKUP(AG683,#REF!,9,0),0),IF(AND(#REF!=2017,AE$4=2),-IFERROR(VLOOKUP(AG683,#REF!,9,0),0),IFERROR(VLOOKUP(AG683,#REF!,12,0),0)))</f>
        <v>#REF!</v>
      </c>
    </row>
    <row r="684" spans="1:34" ht="15" customHeight="1" outlineLevel="2">
      <c r="A684" s="7" t="s">
        <v>149</v>
      </c>
      <c r="B684" s="36" t="s">
        <v>150</v>
      </c>
      <c r="C684" s="7" t="s">
        <v>150</v>
      </c>
      <c r="D684" s="7" t="s">
        <v>13</v>
      </c>
      <c r="E684" s="7" t="s">
        <v>393</v>
      </c>
      <c r="F684" s="7" t="s">
        <v>25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40">
        <v>0</v>
      </c>
      <c r="O684" s="8">
        <v>0</v>
      </c>
      <c r="P684" s="8"/>
      <c r="Q684" s="8"/>
      <c r="R684" s="8"/>
      <c r="S684" s="8"/>
      <c r="T684" s="8"/>
      <c r="U684" s="8"/>
      <c r="V684" s="8"/>
      <c r="W684" s="14">
        <f t="shared" si="180"/>
        <v>0</v>
      </c>
      <c r="X684" s="10"/>
      <c r="Y684" s="28" t="e">
        <f t="shared" si="181"/>
        <v>#REF!</v>
      </c>
      <c r="Z684" s="13"/>
      <c r="AA684" s="13" t="e">
        <f t="shared" si="178"/>
        <v>#REF!</v>
      </c>
      <c r="AB684" s="12"/>
      <c r="AC684" s="12"/>
      <c r="AE684" s="9" t="e">
        <f t="shared" si="177"/>
        <v>#REF!</v>
      </c>
      <c r="AG684" s="1" t="str">
        <f t="shared" si="182"/>
        <v>35835810004052</v>
      </c>
      <c r="AH684" s="9" t="e">
        <f>IF(AND(#REF!=2017,AE$4=1),-IFERROR(VLOOKUP(AG684,#REF!,9,0),0),IF(AND(#REF!=2017,AE$4=2),-IFERROR(VLOOKUP(AG684,#REF!,9,0),0),IFERROR(VLOOKUP(AG684,#REF!,12,0),0)))</f>
        <v>#REF!</v>
      </c>
    </row>
    <row r="685" spans="1:34" ht="15" customHeight="1" outlineLevel="2">
      <c r="A685" s="7" t="s">
        <v>149</v>
      </c>
      <c r="B685" s="36" t="s">
        <v>150</v>
      </c>
      <c r="C685" s="20" t="s">
        <v>150</v>
      </c>
      <c r="D685" s="7" t="s">
        <v>13</v>
      </c>
      <c r="E685" s="7" t="s">
        <v>397</v>
      </c>
      <c r="F685" s="7" t="s">
        <v>35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40">
        <v>0</v>
      </c>
      <c r="O685" s="8">
        <v>0</v>
      </c>
      <c r="P685" s="8"/>
      <c r="Q685" s="8"/>
      <c r="R685" s="8"/>
      <c r="S685" s="8"/>
      <c r="T685" s="8"/>
      <c r="U685" s="8"/>
      <c r="V685" s="8"/>
      <c r="W685" s="14">
        <f t="shared" si="180"/>
        <v>0</v>
      </c>
      <c r="X685" s="10"/>
      <c r="Y685" s="28" t="e">
        <f t="shared" si="181"/>
        <v>#REF!</v>
      </c>
      <c r="Z685" s="13"/>
      <c r="AA685" s="13" t="e">
        <f t="shared" si="178"/>
        <v>#REF!</v>
      </c>
      <c r="AB685" s="12">
        <v>1</v>
      </c>
      <c r="AC685" s="12">
        <v>1</v>
      </c>
      <c r="AE685" s="9" t="e">
        <f t="shared" si="177"/>
        <v>#REF!</v>
      </c>
      <c r="AG685" s="1" t="str">
        <f t="shared" si="182"/>
        <v>35835810004056</v>
      </c>
      <c r="AH685" s="9" t="e">
        <f>IF(AND(#REF!=2017,AE$4=1),-IFERROR(VLOOKUP(AG685,#REF!,9,0),0),IF(AND(#REF!=2017,AE$4=2),-IFERROR(VLOOKUP(AG685,#REF!,9,0),0),IFERROR(VLOOKUP(AG685,#REF!,12,0),0)))</f>
        <v>#REF!</v>
      </c>
    </row>
    <row r="686" spans="1:34" ht="15" customHeight="1" outlineLevel="2">
      <c r="A686" s="7" t="s">
        <v>149</v>
      </c>
      <c r="B686" s="36" t="s">
        <v>150</v>
      </c>
      <c r="C686" s="7">
        <v>358</v>
      </c>
      <c r="D686" s="7" t="s">
        <v>13</v>
      </c>
      <c r="E686" s="7" t="s">
        <v>376</v>
      </c>
      <c r="F686" s="7" t="s">
        <v>247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40">
        <v>0</v>
      </c>
      <c r="O686" s="8">
        <v>0</v>
      </c>
      <c r="P686" s="8"/>
      <c r="Q686" s="8"/>
      <c r="R686" s="8"/>
      <c r="S686" s="8"/>
      <c r="T686" s="8"/>
      <c r="U686" s="8"/>
      <c r="V686" s="8"/>
      <c r="W686" s="14">
        <f t="shared" si="180"/>
        <v>0</v>
      </c>
      <c r="X686" s="10"/>
      <c r="Y686" s="28" t="e">
        <f t="shared" si="181"/>
        <v>#REF!</v>
      </c>
      <c r="Z686" s="13"/>
      <c r="AA686" s="13" t="e">
        <f t="shared" si="178"/>
        <v>#REF!</v>
      </c>
      <c r="AB686" s="12">
        <v>1</v>
      </c>
      <c r="AC686" s="12">
        <v>1</v>
      </c>
      <c r="AE686" s="9" t="e">
        <f t="shared" si="177"/>
        <v>#REF!</v>
      </c>
      <c r="AG686" s="1" t="str">
        <f t="shared" si="182"/>
        <v>35835810004060</v>
      </c>
      <c r="AH686" s="9" t="e">
        <f>IF(AND(#REF!=2017,AE$4=1),-IFERROR(VLOOKUP(AG686,#REF!,9,0),0),IF(AND(#REF!=2017,AE$4=2),-IFERROR(VLOOKUP(AG686,#REF!,9,0),0),IFERROR(VLOOKUP(AG686,#REF!,12,0),0)))</f>
        <v>#REF!</v>
      </c>
    </row>
    <row r="687" spans="1:34" ht="15" customHeight="1" outlineLevel="2">
      <c r="A687" s="7" t="s">
        <v>149</v>
      </c>
      <c r="B687" s="36" t="s">
        <v>150</v>
      </c>
      <c r="C687" s="7">
        <v>358</v>
      </c>
      <c r="D687" s="7" t="s">
        <v>13</v>
      </c>
      <c r="E687" s="7" t="s">
        <v>378</v>
      </c>
      <c r="F687" s="7" t="s">
        <v>312</v>
      </c>
      <c r="G687" s="8">
        <v>0</v>
      </c>
      <c r="H687" s="8">
        <v>0</v>
      </c>
      <c r="I687" s="8">
        <v>0</v>
      </c>
      <c r="J687" s="8">
        <v>2536</v>
      </c>
      <c r="K687" s="8">
        <v>0</v>
      </c>
      <c r="L687" s="8">
        <v>0</v>
      </c>
      <c r="M687" s="8">
        <v>0</v>
      </c>
      <c r="N687" s="40">
        <v>2651</v>
      </c>
      <c r="O687" s="8">
        <v>0</v>
      </c>
      <c r="P687" s="8"/>
      <c r="Q687" s="8"/>
      <c r="R687" s="8"/>
      <c r="S687" s="8"/>
      <c r="T687" s="8"/>
      <c r="U687" s="8"/>
      <c r="V687" s="8"/>
      <c r="W687" s="14">
        <f t="shared" si="180"/>
        <v>5187</v>
      </c>
      <c r="X687" s="10"/>
      <c r="Y687" s="28" t="e">
        <f t="shared" si="181"/>
        <v>#REF!</v>
      </c>
      <c r="Z687" s="13"/>
      <c r="AA687" s="13" t="e">
        <f t="shared" si="178"/>
        <v>#REF!</v>
      </c>
      <c r="AB687" s="12">
        <v>1</v>
      </c>
      <c r="AC687" s="12">
        <v>1</v>
      </c>
      <c r="AE687" s="9" t="e">
        <f t="shared" si="177"/>
        <v>#REF!</v>
      </c>
      <c r="AG687" s="1" t="str">
        <f t="shared" si="182"/>
        <v>35835810004069</v>
      </c>
      <c r="AH687" s="9" t="e">
        <f>IF(AND(#REF!=2017,AE$4=1),-IFERROR(VLOOKUP(AG687,#REF!,9,0),0),IF(AND(#REF!=2017,AE$4=2),-IFERROR(VLOOKUP(AG687,#REF!,9,0),0),IFERROR(VLOOKUP(AG687,#REF!,12,0),0)))</f>
        <v>#REF!</v>
      </c>
    </row>
    <row r="688" spans="1:34" ht="15" customHeight="1" outlineLevel="2">
      <c r="A688" s="7" t="s">
        <v>149</v>
      </c>
      <c r="B688" s="36" t="s">
        <v>150</v>
      </c>
      <c r="C688" s="7" t="s">
        <v>150</v>
      </c>
      <c r="D688" s="7" t="s">
        <v>13</v>
      </c>
      <c r="E688" s="7" t="s">
        <v>494</v>
      </c>
      <c r="F688" s="7" t="s">
        <v>363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40">
        <v>0</v>
      </c>
      <c r="O688" s="8">
        <v>0</v>
      </c>
      <c r="P688" s="8"/>
      <c r="Q688" s="8"/>
      <c r="R688" s="8"/>
      <c r="S688" s="8"/>
      <c r="T688" s="8"/>
      <c r="U688" s="8"/>
      <c r="V688" s="8"/>
      <c r="W688" s="14">
        <f t="shared" si="180"/>
        <v>0</v>
      </c>
      <c r="X688" s="10"/>
      <c r="Y688" s="28" t="e">
        <f t="shared" si="181"/>
        <v>#REF!</v>
      </c>
      <c r="Z688" s="13"/>
      <c r="AA688" s="13" t="e">
        <f t="shared" si="178"/>
        <v>#REF!</v>
      </c>
      <c r="AB688" s="12"/>
      <c r="AC688" s="12"/>
      <c r="AE688" s="9" t="e">
        <f t="shared" si="177"/>
        <v>#REF!</v>
      </c>
      <c r="AG688" s="1" t="str">
        <f t="shared" si="182"/>
        <v>35835810004075</v>
      </c>
      <c r="AH688" s="9" t="e">
        <f>IF(AND(#REF!=2017,AE$4=1),-IFERROR(VLOOKUP(AG688,#REF!,9,0),0),IF(AND(#REF!=2017,AE$4=2),-IFERROR(VLOOKUP(AG688,#REF!,9,0),0),IFERROR(VLOOKUP(AG688,#REF!,12,0),0)))</f>
        <v>#REF!</v>
      </c>
    </row>
    <row r="689" spans="1:34" ht="15" customHeight="1" outlineLevel="2">
      <c r="A689" s="7" t="s">
        <v>149</v>
      </c>
      <c r="B689" s="36" t="s">
        <v>150</v>
      </c>
      <c r="C689" s="7">
        <v>358</v>
      </c>
      <c r="D689" s="7" t="s">
        <v>13</v>
      </c>
      <c r="E689" s="7" t="s">
        <v>489</v>
      </c>
      <c r="F689" s="7" t="s">
        <v>364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40">
        <v>0</v>
      </c>
      <c r="O689" s="8">
        <v>0</v>
      </c>
      <c r="P689" s="8"/>
      <c r="Q689" s="8"/>
      <c r="R689" s="8"/>
      <c r="S689" s="8"/>
      <c r="T689" s="8"/>
      <c r="U689" s="8"/>
      <c r="V689" s="8"/>
      <c r="W689" s="14">
        <f t="shared" si="180"/>
        <v>0</v>
      </c>
      <c r="X689" s="10"/>
      <c r="Y689" s="28" t="e">
        <f t="shared" si="181"/>
        <v>#REF!</v>
      </c>
      <c r="Z689" s="13"/>
      <c r="AA689" s="13" t="e">
        <f t="shared" ref="AA689:AA706" si="183">Y689+Z689</f>
        <v>#REF!</v>
      </c>
      <c r="AB689" s="12"/>
      <c r="AC689" s="12"/>
      <c r="AE689" s="9" t="e">
        <f t="shared" si="177"/>
        <v>#REF!</v>
      </c>
      <c r="AG689" s="1" t="str">
        <f t="shared" si="182"/>
        <v>35835810004076</v>
      </c>
      <c r="AH689" s="9" t="e">
        <f>IF(AND(#REF!=2017,AE$4=1),-IFERROR(VLOOKUP(AG689,#REF!,9,0),0),IF(AND(#REF!=2017,AE$4=2),-IFERROR(VLOOKUP(AG689,#REF!,9,0),0),IFERROR(VLOOKUP(AG689,#REF!,12,0),0)))</f>
        <v>#REF!</v>
      </c>
    </row>
    <row r="690" spans="1:34" ht="15" customHeight="1" outlineLevel="2">
      <c r="A690" s="7" t="s">
        <v>149</v>
      </c>
      <c r="B690" s="36" t="s">
        <v>150</v>
      </c>
      <c r="C690" s="7" t="s">
        <v>150</v>
      </c>
      <c r="D690" s="7" t="s">
        <v>13</v>
      </c>
      <c r="E690" s="7" t="s">
        <v>380</v>
      </c>
      <c r="F690" s="7" t="s">
        <v>17</v>
      </c>
      <c r="G690" s="8">
        <v>0</v>
      </c>
      <c r="H690" s="8">
        <v>0</v>
      </c>
      <c r="I690" s="8">
        <v>0</v>
      </c>
      <c r="J690" s="8">
        <v>0.96</v>
      </c>
      <c r="K690" s="8">
        <v>0</v>
      </c>
      <c r="L690" s="8">
        <v>0</v>
      </c>
      <c r="M690" s="8">
        <v>21.97</v>
      </c>
      <c r="N690" s="40">
        <v>0</v>
      </c>
      <c r="O690" s="8">
        <v>86.06</v>
      </c>
      <c r="P690" s="8"/>
      <c r="Q690" s="8"/>
      <c r="R690" s="8"/>
      <c r="S690" s="8"/>
      <c r="T690" s="8"/>
      <c r="U690" s="8"/>
      <c r="V690" s="8"/>
      <c r="W690" s="14">
        <f t="shared" si="180"/>
        <v>108.99000000000001</v>
      </c>
      <c r="X690" s="10"/>
      <c r="Y690" s="28" t="e">
        <f t="shared" si="181"/>
        <v>#REF!</v>
      </c>
      <c r="Z690" s="13"/>
      <c r="AA690" s="13" t="e">
        <f t="shared" si="183"/>
        <v>#REF!</v>
      </c>
      <c r="AB690" s="12">
        <v>1</v>
      </c>
      <c r="AC690" s="12">
        <v>1</v>
      </c>
      <c r="AE690" s="9" t="e">
        <f t="shared" si="177"/>
        <v>#REF!</v>
      </c>
      <c r="AG690" s="1" t="str">
        <f t="shared" si="182"/>
        <v>35835810004801</v>
      </c>
      <c r="AH690" s="9" t="e">
        <f>IF(AND(#REF!=2017,AE$4=1),-IFERROR(VLOOKUP(AG690,#REF!,9,0),0),IF(AND(#REF!=2017,AE$4=2),-IFERROR(VLOOKUP(AG690,#REF!,9,0),0),IFERROR(VLOOKUP(AG690,#REF!,12,0),0)))</f>
        <v>#REF!</v>
      </c>
    </row>
    <row r="691" spans="1:34" ht="15" customHeight="1" outlineLevel="2">
      <c r="A691" s="7" t="s">
        <v>149</v>
      </c>
      <c r="B691" s="36" t="s">
        <v>150</v>
      </c>
      <c r="C691" s="7" t="s">
        <v>150</v>
      </c>
      <c r="D691" s="7" t="s">
        <v>13</v>
      </c>
      <c r="E691" s="7" t="s">
        <v>381</v>
      </c>
      <c r="F691" s="7" t="s">
        <v>311</v>
      </c>
      <c r="G691" s="8">
        <v>0</v>
      </c>
      <c r="H691" s="8">
        <v>0</v>
      </c>
      <c r="I691" s="8">
        <v>0</v>
      </c>
      <c r="J691" s="8">
        <v>0</v>
      </c>
      <c r="K691" s="8">
        <v>282.8</v>
      </c>
      <c r="L691" s="8">
        <v>0</v>
      </c>
      <c r="M691" s="8">
        <v>0</v>
      </c>
      <c r="N691" s="40">
        <v>0</v>
      </c>
      <c r="O691" s="8">
        <v>282.8</v>
      </c>
      <c r="P691" s="8"/>
      <c r="Q691" s="8"/>
      <c r="R691" s="8"/>
      <c r="S691" s="8"/>
      <c r="T691" s="8"/>
      <c r="U691" s="8"/>
      <c r="V691" s="8"/>
      <c r="W691" s="14">
        <f t="shared" si="180"/>
        <v>565.6</v>
      </c>
      <c r="X691" s="10"/>
      <c r="Y691" s="28" t="e">
        <f t="shared" si="181"/>
        <v>#REF!</v>
      </c>
      <c r="Z691" s="13"/>
      <c r="AA691" s="13" t="e">
        <f t="shared" si="183"/>
        <v>#REF!</v>
      </c>
      <c r="AB691" s="12">
        <v>1</v>
      </c>
      <c r="AC691" s="12">
        <v>1</v>
      </c>
      <c r="AE691" s="9" t="e">
        <f t="shared" si="177"/>
        <v>#REF!</v>
      </c>
      <c r="AG691" s="1" t="str">
        <f t="shared" si="182"/>
        <v>35835810005050</v>
      </c>
      <c r="AH691" s="9" t="e">
        <f>IF(AND(#REF!=2017,AE$4=1),-IFERROR(VLOOKUP(AG691,#REF!,9,0),0),IF(AND(#REF!=2017,AE$4=2),-IFERROR(VLOOKUP(AG691,#REF!,9,0),0),IFERROR(VLOOKUP(AG691,#REF!,12,0),0)))</f>
        <v>#REF!</v>
      </c>
    </row>
    <row r="692" spans="1:34" ht="15" customHeight="1" outlineLevel="2">
      <c r="A692" s="7" t="s">
        <v>149</v>
      </c>
      <c r="B692" s="36" t="s">
        <v>150</v>
      </c>
      <c r="C692" s="7" t="s">
        <v>150</v>
      </c>
      <c r="D692" s="7" t="s">
        <v>13</v>
      </c>
      <c r="E692" s="7" t="s">
        <v>396</v>
      </c>
      <c r="F692" s="7" t="s">
        <v>245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40">
        <v>0</v>
      </c>
      <c r="O692" s="8">
        <v>0</v>
      </c>
      <c r="P692" s="8"/>
      <c r="Q692" s="8"/>
      <c r="R692" s="8"/>
      <c r="S692" s="8"/>
      <c r="T692" s="8"/>
      <c r="U692" s="8"/>
      <c r="V692" s="8"/>
      <c r="W692" s="14">
        <f t="shared" si="180"/>
        <v>0</v>
      </c>
      <c r="X692" s="10"/>
      <c r="Y692" s="28" t="e">
        <f t="shared" si="181"/>
        <v>#REF!</v>
      </c>
      <c r="Z692" s="13"/>
      <c r="AA692" s="13" t="e">
        <f t="shared" si="183"/>
        <v>#REF!</v>
      </c>
      <c r="AB692" s="12">
        <v>1</v>
      </c>
      <c r="AC692" s="12">
        <v>1</v>
      </c>
      <c r="AE692" s="9" t="e">
        <f t="shared" si="177"/>
        <v>#REF!</v>
      </c>
      <c r="AG692" s="1" t="str">
        <f t="shared" si="182"/>
        <v>35835810005801</v>
      </c>
      <c r="AH692" s="9" t="e">
        <f>IF(AND(#REF!=2017,AE$4=1),-IFERROR(VLOOKUP(AG692,#REF!,9,0),0),IF(AND(#REF!=2017,AE$4=2),-IFERROR(VLOOKUP(AG692,#REF!,9,0),0),IFERROR(VLOOKUP(AG692,#REF!,12,0),0)))</f>
        <v>#REF!</v>
      </c>
    </row>
    <row r="693" spans="1:34" ht="15" customHeight="1" outlineLevel="2">
      <c r="A693" s="7" t="s">
        <v>149</v>
      </c>
      <c r="B693" s="36" t="s">
        <v>150</v>
      </c>
      <c r="C693" s="7" t="s">
        <v>150</v>
      </c>
      <c r="D693" s="7" t="s">
        <v>13</v>
      </c>
      <c r="E693" s="7" t="s">
        <v>506</v>
      </c>
      <c r="F693" s="7" t="s">
        <v>358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40">
        <v>0</v>
      </c>
      <c r="O693" s="8">
        <v>0</v>
      </c>
      <c r="P693" s="8"/>
      <c r="Q693" s="8"/>
      <c r="R693" s="8"/>
      <c r="S693" s="8"/>
      <c r="T693" s="8"/>
      <c r="U693" s="8"/>
      <c r="V693" s="8"/>
      <c r="W693" s="14">
        <f t="shared" si="180"/>
        <v>0</v>
      </c>
      <c r="X693" s="10"/>
      <c r="Y693" s="28" t="e">
        <f t="shared" si="181"/>
        <v>#REF!</v>
      </c>
      <c r="Z693" s="13"/>
      <c r="AA693" s="13" t="e">
        <f t="shared" si="183"/>
        <v>#REF!</v>
      </c>
      <c r="AB693" s="12"/>
      <c r="AC693" s="12"/>
      <c r="AE693" s="9" t="e">
        <f t="shared" si="177"/>
        <v>#REF!</v>
      </c>
      <c r="AG693" s="1" t="str">
        <f t="shared" si="182"/>
        <v>35835810005802</v>
      </c>
      <c r="AH693" s="9" t="e">
        <f>IF(AND(#REF!=2017,AE$4=1),-IFERROR(VLOOKUP(AG693,#REF!,9,0),0),IF(AND(#REF!=2017,AE$4=2),-IFERROR(VLOOKUP(AG693,#REF!,9,0),0),IFERROR(VLOOKUP(AG693,#REF!,12,0),0)))</f>
        <v>#REF!</v>
      </c>
    </row>
    <row r="694" spans="1:34" ht="15" customHeight="1" outlineLevel="2">
      <c r="A694" s="7" t="s">
        <v>149</v>
      </c>
      <c r="B694" s="36" t="s">
        <v>150</v>
      </c>
      <c r="C694" s="7" t="s">
        <v>150</v>
      </c>
      <c r="D694" s="7" t="s">
        <v>13</v>
      </c>
      <c r="E694" s="7" t="s">
        <v>507</v>
      </c>
      <c r="F694" s="7" t="s">
        <v>362</v>
      </c>
      <c r="G694" s="8">
        <v>0</v>
      </c>
      <c r="H694" s="8">
        <v>0</v>
      </c>
      <c r="I694" s="8">
        <v>0</v>
      </c>
      <c r="J694" s="8">
        <v>-842</v>
      </c>
      <c r="K694" s="8">
        <v>0</v>
      </c>
      <c r="L694" s="8">
        <v>0</v>
      </c>
      <c r="M694" s="8">
        <v>-842</v>
      </c>
      <c r="N694" s="40">
        <v>0</v>
      </c>
      <c r="O694" s="8">
        <v>0</v>
      </c>
      <c r="P694" s="8"/>
      <c r="Q694" s="8"/>
      <c r="R694" s="8"/>
      <c r="S694" s="8"/>
      <c r="T694" s="8"/>
      <c r="U694" s="8"/>
      <c r="V694" s="8"/>
      <c r="W694" s="14">
        <f t="shared" si="180"/>
        <v>-1684</v>
      </c>
      <c r="X694" s="10"/>
      <c r="Y694" s="28" t="e">
        <f t="shared" si="181"/>
        <v>#REF!</v>
      </c>
      <c r="Z694" s="13"/>
      <c r="AA694" s="13" t="e">
        <f t="shared" si="183"/>
        <v>#REF!</v>
      </c>
      <c r="AB694" s="12"/>
      <c r="AC694" s="12"/>
      <c r="AE694" s="9" t="e">
        <f t="shared" si="177"/>
        <v>#REF!</v>
      </c>
      <c r="AG694" s="1" t="str">
        <f t="shared" si="182"/>
        <v>35835810007003</v>
      </c>
      <c r="AH694" s="9" t="e">
        <f>IF(AND(#REF!=2017,AE$4=1),-IFERROR(VLOOKUP(AG694,#REF!,9,0),0),IF(AND(#REF!=2017,AE$4=2),-IFERROR(VLOOKUP(AG694,#REF!,9,0),0),IFERROR(VLOOKUP(AG694,#REF!,12,0),0)))</f>
        <v>#REF!</v>
      </c>
    </row>
    <row r="695" spans="1:34" ht="15" customHeight="1" outlineLevel="1">
      <c r="A695" s="42" t="s">
        <v>620</v>
      </c>
      <c r="B695" s="36"/>
      <c r="C695" s="7"/>
      <c r="D695" s="7"/>
      <c r="E695" s="7"/>
      <c r="F695" s="7"/>
      <c r="G695" s="8">
        <f t="shared" ref="G695:O695" si="184">SUBTOTAL(9,G675:G694)</f>
        <v>0</v>
      </c>
      <c r="H695" s="8">
        <f t="shared" si="184"/>
        <v>0</v>
      </c>
      <c r="I695" s="8">
        <f t="shared" si="184"/>
        <v>0</v>
      </c>
      <c r="J695" s="8">
        <f t="shared" si="184"/>
        <v>32590.93</v>
      </c>
      <c r="K695" s="8">
        <f t="shared" si="184"/>
        <v>7693.9200000000028</v>
      </c>
      <c r="L695" s="8">
        <f t="shared" si="184"/>
        <v>0</v>
      </c>
      <c r="M695" s="8">
        <f t="shared" si="184"/>
        <v>19383.03</v>
      </c>
      <c r="N695" s="40">
        <f t="shared" si="184"/>
        <v>7589.0999999999985</v>
      </c>
      <c r="O695" s="8">
        <f t="shared" si="184"/>
        <v>2780.9400000000019</v>
      </c>
      <c r="P695" s="8"/>
      <c r="Q695" s="8"/>
      <c r="R695" s="8"/>
      <c r="S695" s="8"/>
      <c r="T695" s="8"/>
      <c r="U695" s="8"/>
      <c r="V695" s="8"/>
      <c r="W695" s="14">
        <f>SUBTOTAL(9,W675:W694)</f>
        <v>70037.920000000013</v>
      </c>
      <c r="X695" s="10"/>
      <c r="Y695" s="28"/>
      <c r="Z695" s="13"/>
      <c r="AA695" s="13"/>
      <c r="AB695" s="12"/>
      <c r="AC695" s="12"/>
      <c r="AE695" s="9"/>
      <c r="AH695" s="9"/>
    </row>
    <row r="696" spans="1:34" ht="15" customHeight="1" outlineLevel="2">
      <c r="A696" s="7" t="s">
        <v>151</v>
      </c>
      <c r="B696" s="36" t="s">
        <v>152</v>
      </c>
      <c r="C696" s="7" t="s">
        <v>152</v>
      </c>
      <c r="D696" s="7" t="s">
        <v>13</v>
      </c>
      <c r="E696" s="7" t="s">
        <v>366</v>
      </c>
      <c r="F696" s="7" t="s">
        <v>307</v>
      </c>
      <c r="G696" s="8">
        <v>0</v>
      </c>
      <c r="H696" s="8">
        <v>0</v>
      </c>
      <c r="I696" s="8">
        <v>0</v>
      </c>
      <c r="J696" s="8">
        <v>217957.79</v>
      </c>
      <c r="K696" s="8">
        <v>59054.22</v>
      </c>
      <c r="L696" s="8">
        <v>0</v>
      </c>
      <c r="M696" s="8">
        <v>160102.83999999997</v>
      </c>
      <c r="N696" s="40">
        <v>39742.080000000016</v>
      </c>
      <c r="O696" s="8">
        <v>5894.4799999999814</v>
      </c>
      <c r="P696" s="8"/>
      <c r="Q696" s="8"/>
      <c r="R696" s="8"/>
      <c r="S696" s="8"/>
      <c r="T696" s="8"/>
      <c r="U696" s="8"/>
      <c r="V696" s="8"/>
      <c r="W696" s="14">
        <f t="shared" ref="W696:W712" si="185">SUM(G696:V696)</f>
        <v>482751.41</v>
      </c>
      <c r="X696" s="10"/>
      <c r="Y696" s="28" t="e">
        <f t="shared" ref="Y696:Y707" si="186">IF(AE$2="Y",IF(RIGHT(A696,4)="CITY",AH696,0),AH696)</f>
        <v>#REF!</v>
      </c>
      <c r="Z696" s="13"/>
      <c r="AA696" s="13" t="e">
        <f t="shared" si="183"/>
        <v>#REF!</v>
      </c>
      <c r="AB696" s="12">
        <v>1</v>
      </c>
      <c r="AC696" s="12">
        <v>1</v>
      </c>
      <c r="AE696" s="9" t="e">
        <f t="shared" si="177"/>
        <v>#REF!</v>
      </c>
      <c r="AG696" s="1" t="str">
        <f t="shared" ref="AG696:AG707" si="187">B696&amp;C696&amp;D696&amp;E696</f>
        <v>35935910004001</v>
      </c>
      <c r="AH696" s="9" t="e">
        <f>IF(AND(#REF!=2017,AE$4=1),-IFERROR(VLOOKUP(AG696,#REF!,9,0),0),IF(AND(#REF!=2017,AE$4=2),-IFERROR(VLOOKUP(AG696,#REF!,9,0),0),IFERROR(VLOOKUP(AG696,#REF!,12,0),0)))</f>
        <v>#REF!</v>
      </c>
    </row>
    <row r="697" spans="1:34" ht="15" customHeight="1" outlineLevel="2">
      <c r="A697" s="7" t="s">
        <v>151</v>
      </c>
      <c r="B697" s="36" t="s">
        <v>152</v>
      </c>
      <c r="C697" s="7" t="s">
        <v>152</v>
      </c>
      <c r="D697" s="7" t="s">
        <v>13</v>
      </c>
      <c r="E697" s="7" t="s">
        <v>368</v>
      </c>
      <c r="F697" s="7" t="s">
        <v>308</v>
      </c>
      <c r="G697" s="8">
        <v>0</v>
      </c>
      <c r="H697" s="8">
        <v>0</v>
      </c>
      <c r="I697" s="8">
        <v>0</v>
      </c>
      <c r="J697" s="8">
        <v>27881.05</v>
      </c>
      <c r="K697" s="8">
        <v>172.72000000000116</v>
      </c>
      <c r="L697" s="8">
        <v>0</v>
      </c>
      <c r="M697" s="8">
        <v>652.75</v>
      </c>
      <c r="N697" s="40">
        <v>-50.540000000000873</v>
      </c>
      <c r="O697" s="8">
        <v>44.479999999999563</v>
      </c>
      <c r="P697" s="8"/>
      <c r="Q697" s="8"/>
      <c r="R697" s="8"/>
      <c r="S697" s="8"/>
      <c r="T697" s="8"/>
      <c r="U697" s="8"/>
      <c r="V697" s="8"/>
      <c r="W697" s="14">
        <f t="shared" si="185"/>
        <v>28700.46</v>
      </c>
      <c r="X697" s="10"/>
      <c r="Y697" s="28" t="e">
        <f t="shared" si="186"/>
        <v>#REF!</v>
      </c>
      <c r="Z697" s="13"/>
      <c r="AA697" s="13" t="e">
        <f t="shared" si="183"/>
        <v>#REF!</v>
      </c>
      <c r="AB697" s="12">
        <v>1</v>
      </c>
      <c r="AC697" s="12">
        <v>1</v>
      </c>
      <c r="AE697" s="9" t="e">
        <f t="shared" si="177"/>
        <v>#REF!</v>
      </c>
      <c r="AG697" s="1" t="str">
        <f t="shared" si="187"/>
        <v>35935910004006</v>
      </c>
      <c r="AH697" s="9" t="e">
        <f>IF(AND(#REF!=2017,AE$4=1),-IFERROR(VLOOKUP(AG697,#REF!,9,0),0),IF(AND(#REF!=2017,AE$4=2),-IFERROR(VLOOKUP(AG697,#REF!,9,0),0),IFERROR(VLOOKUP(AG697,#REF!,12,0),0)))</f>
        <v>#REF!</v>
      </c>
    </row>
    <row r="698" spans="1:34" ht="15" customHeight="1" outlineLevel="2">
      <c r="A698" s="7" t="s">
        <v>151</v>
      </c>
      <c r="B698" s="36" t="s">
        <v>152</v>
      </c>
      <c r="C698" s="7" t="s">
        <v>152</v>
      </c>
      <c r="D698" s="7" t="s">
        <v>13</v>
      </c>
      <c r="E698" s="7" t="s">
        <v>370</v>
      </c>
      <c r="F698" s="7" t="s">
        <v>309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40">
        <v>0</v>
      </c>
      <c r="O698" s="8">
        <v>9556.51</v>
      </c>
      <c r="P698" s="8"/>
      <c r="Q698" s="8"/>
      <c r="R698" s="8"/>
      <c r="S698" s="8"/>
      <c r="T698" s="8"/>
      <c r="U698" s="8"/>
      <c r="V698" s="8"/>
      <c r="W698" s="14">
        <f t="shared" si="185"/>
        <v>9556.51</v>
      </c>
      <c r="X698" s="10"/>
      <c r="Y698" s="28" t="e">
        <f t="shared" si="186"/>
        <v>#REF!</v>
      </c>
      <c r="Z698" s="13"/>
      <c r="AA698" s="13" t="e">
        <f t="shared" si="183"/>
        <v>#REF!</v>
      </c>
      <c r="AB698" s="12"/>
      <c r="AC698" s="12"/>
      <c r="AE698" s="9" t="e">
        <f t="shared" si="177"/>
        <v>#REF!</v>
      </c>
      <c r="AG698" s="1" t="str">
        <f t="shared" si="187"/>
        <v>35935910004008</v>
      </c>
      <c r="AH698" s="9" t="e">
        <f>IF(AND(#REF!=2017,AE$4=1),-IFERROR(VLOOKUP(AG698,#REF!,9,0),0),IF(AND(#REF!=2017,AE$4=2),-IFERROR(VLOOKUP(AG698,#REF!,9,0),0),IFERROR(VLOOKUP(AG698,#REF!,12,0),0)))</f>
        <v>#REF!</v>
      </c>
    </row>
    <row r="699" spans="1:34" ht="15" customHeight="1" outlineLevel="2">
      <c r="A699" s="7" t="s">
        <v>151</v>
      </c>
      <c r="B699" s="36" t="s">
        <v>152</v>
      </c>
      <c r="C699" s="7" t="s">
        <v>152</v>
      </c>
      <c r="D699" s="7" t="s">
        <v>13</v>
      </c>
      <c r="E699" s="7" t="s">
        <v>372</v>
      </c>
      <c r="F699" s="7" t="s">
        <v>310</v>
      </c>
      <c r="G699" s="8">
        <v>0</v>
      </c>
      <c r="H699" s="8">
        <v>0</v>
      </c>
      <c r="I699" s="8">
        <v>0</v>
      </c>
      <c r="J699" s="8">
        <v>0</v>
      </c>
      <c r="K699" s="8">
        <v>269.33999999999997</v>
      </c>
      <c r="L699" s="8">
        <v>0</v>
      </c>
      <c r="M699" s="8">
        <v>0</v>
      </c>
      <c r="N699" s="40">
        <v>189.46999999999997</v>
      </c>
      <c r="O699" s="8">
        <v>420.6</v>
      </c>
      <c r="P699" s="8"/>
      <c r="Q699" s="8"/>
      <c r="R699" s="8"/>
      <c r="S699" s="8"/>
      <c r="T699" s="8"/>
      <c r="U699" s="8"/>
      <c r="V699" s="8"/>
      <c r="W699" s="14">
        <f t="shared" si="185"/>
        <v>879.41</v>
      </c>
      <c r="X699" s="10"/>
      <c r="Y699" s="28" t="e">
        <f t="shared" si="186"/>
        <v>#REF!</v>
      </c>
      <c r="Z699" s="13"/>
      <c r="AA699" s="13" t="e">
        <f t="shared" si="183"/>
        <v>#REF!</v>
      </c>
      <c r="AB699" s="12"/>
      <c r="AC699" s="12"/>
      <c r="AE699" s="9" t="e">
        <f t="shared" si="177"/>
        <v>#REF!</v>
      </c>
      <c r="AG699" s="1" t="str">
        <f t="shared" si="187"/>
        <v>35935910004009</v>
      </c>
      <c r="AH699" s="9" t="e">
        <f>IF(AND(#REF!=2017,AE$4=1),-IFERROR(VLOOKUP(AG699,#REF!,9,0),0),IF(AND(#REF!=2017,AE$4=2),-IFERROR(VLOOKUP(AG699,#REF!,9,0),0),IFERROR(VLOOKUP(AG699,#REF!,12,0),0)))</f>
        <v>#REF!</v>
      </c>
    </row>
    <row r="700" spans="1:34" ht="15" customHeight="1" outlineLevel="2">
      <c r="A700" s="7" t="s">
        <v>151</v>
      </c>
      <c r="B700" s="36" t="s">
        <v>152</v>
      </c>
      <c r="C700" s="7" t="s">
        <v>152</v>
      </c>
      <c r="D700" s="7" t="s">
        <v>13</v>
      </c>
      <c r="E700" s="7" t="s">
        <v>504</v>
      </c>
      <c r="F700" s="7" t="s">
        <v>305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40">
        <v>0</v>
      </c>
      <c r="O700" s="8">
        <v>0</v>
      </c>
      <c r="P700" s="8"/>
      <c r="Q700" s="8"/>
      <c r="R700" s="8"/>
      <c r="S700" s="8"/>
      <c r="T700" s="8"/>
      <c r="U700" s="8"/>
      <c r="V700" s="8"/>
      <c r="W700" s="14">
        <f t="shared" si="185"/>
        <v>0</v>
      </c>
      <c r="X700" s="10"/>
      <c r="Y700" s="28" t="e">
        <f t="shared" si="186"/>
        <v>#REF!</v>
      </c>
      <c r="Z700" s="13"/>
      <c r="AA700" s="13" t="e">
        <f t="shared" si="183"/>
        <v>#REF!</v>
      </c>
      <c r="AB700" s="12">
        <v>1</v>
      </c>
      <c r="AC700" s="12">
        <v>1</v>
      </c>
      <c r="AE700" s="9" t="e">
        <f t="shared" si="177"/>
        <v>#REF!</v>
      </c>
      <c r="AG700" s="1" t="str">
        <f t="shared" si="187"/>
        <v>35935910004014</v>
      </c>
      <c r="AH700" s="9" t="e">
        <f>IF(AND(#REF!=2017,AE$4=1),-IFERROR(VLOOKUP(AG700,#REF!,9,0),0),IF(AND(#REF!=2017,AE$4=2),-IFERROR(VLOOKUP(AG700,#REF!,9,0),0),IFERROR(VLOOKUP(AG700,#REF!,12,0),0)))</f>
        <v>#REF!</v>
      </c>
    </row>
    <row r="701" spans="1:34" ht="15" customHeight="1" outlineLevel="2">
      <c r="A701" s="7" t="s">
        <v>151</v>
      </c>
      <c r="B701" s="36" t="s">
        <v>152</v>
      </c>
      <c r="C701" s="7" t="s">
        <v>152</v>
      </c>
      <c r="D701" s="7" t="s">
        <v>13</v>
      </c>
      <c r="E701" s="7" t="s">
        <v>374</v>
      </c>
      <c r="F701" s="7" t="s">
        <v>361</v>
      </c>
      <c r="G701" s="8">
        <v>0</v>
      </c>
      <c r="H701" s="8">
        <v>0</v>
      </c>
      <c r="I701" s="8">
        <v>0</v>
      </c>
      <c r="J701" s="8">
        <v>0</v>
      </c>
      <c r="K701" s="8">
        <v>3512.95</v>
      </c>
      <c r="L701" s="8">
        <v>0</v>
      </c>
      <c r="M701" s="8">
        <v>0</v>
      </c>
      <c r="N701" s="40">
        <v>3414.6400000000003</v>
      </c>
      <c r="O701" s="8">
        <v>3063.869999999999</v>
      </c>
      <c r="P701" s="8"/>
      <c r="Q701" s="8"/>
      <c r="R701" s="8"/>
      <c r="S701" s="8"/>
      <c r="T701" s="8"/>
      <c r="U701" s="8"/>
      <c r="V701" s="8"/>
      <c r="W701" s="14">
        <f t="shared" si="185"/>
        <v>9991.4599999999991</v>
      </c>
      <c r="X701" s="10"/>
      <c r="Y701" s="28" t="e">
        <f t="shared" si="186"/>
        <v>#REF!</v>
      </c>
      <c r="Z701" s="13"/>
      <c r="AA701" s="13" t="e">
        <f t="shared" si="183"/>
        <v>#REF!</v>
      </c>
      <c r="AB701" s="12">
        <v>1</v>
      </c>
      <c r="AC701" s="12">
        <v>1</v>
      </c>
      <c r="AE701" s="9" t="e">
        <f t="shared" si="177"/>
        <v>#REF!</v>
      </c>
      <c r="AG701" s="1" t="str">
        <f t="shared" si="187"/>
        <v>35935910004030</v>
      </c>
      <c r="AH701" s="9" t="e">
        <f>IF(AND(#REF!=2017,AE$4=1),-IFERROR(VLOOKUP(AG701,#REF!,9,0),0),IF(AND(#REF!=2017,AE$4=2),-IFERROR(VLOOKUP(AG701,#REF!,9,0),0),IFERROR(VLOOKUP(AG701,#REF!,12,0),0)))</f>
        <v>#REF!</v>
      </c>
    </row>
    <row r="702" spans="1:34" ht="15" customHeight="1" outlineLevel="2">
      <c r="A702" s="7" t="s">
        <v>151</v>
      </c>
      <c r="B702" s="36" t="s">
        <v>152</v>
      </c>
      <c r="C702" s="7" t="s">
        <v>152</v>
      </c>
      <c r="D702" s="7" t="s">
        <v>13</v>
      </c>
      <c r="E702" s="7" t="s">
        <v>389</v>
      </c>
      <c r="F702" s="7" t="s">
        <v>360</v>
      </c>
      <c r="G702" s="8">
        <v>0</v>
      </c>
      <c r="H702" s="8">
        <v>0</v>
      </c>
      <c r="I702" s="8">
        <v>0</v>
      </c>
      <c r="J702" s="8">
        <v>0</v>
      </c>
      <c r="K702" s="8">
        <v>48.77</v>
      </c>
      <c r="L702" s="8">
        <v>0</v>
      </c>
      <c r="M702" s="8">
        <v>0</v>
      </c>
      <c r="N702" s="40">
        <v>16.440000000000005</v>
      </c>
      <c r="O702" s="8">
        <v>996.69</v>
      </c>
      <c r="P702" s="8"/>
      <c r="Q702" s="8"/>
      <c r="R702" s="8"/>
      <c r="S702" s="8"/>
      <c r="T702" s="8"/>
      <c r="U702" s="8"/>
      <c r="V702" s="8"/>
      <c r="W702" s="14">
        <f t="shared" si="185"/>
        <v>1061.9000000000001</v>
      </c>
      <c r="X702" s="10"/>
      <c r="Y702" s="28" t="e">
        <f t="shared" si="186"/>
        <v>#REF!</v>
      </c>
      <c r="Z702" s="13"/>
      <c r="AA702" s="13" t="e">
        <f t="shared" si="183"/>
        <v>#REF!</v>
      </c>
      <c r="AB702" s="12"/>
      <c r="AC702" s="12"/>
      <c r="AE702" s="9" t="e">
        <f t="shared" si="177"/>
        <v>#REF!</v>
      </c>
      <c r="AG702" s="1" t="str">
        <f t="shared" si="187"/>
        <v>35935910004033</v>
      </c>
      <c r="AH702" s="9" t="e">
        <f>IF(AND(#REF!=2017,AE$4=1),-IFERROR(VLOOKUP(AG702,#REF!,9,0),0),IF(AND(#REF!=2017,AE$4=2),-IFERROR(VLOOKUP(AG702,#REF!,9,0),0),IFERROR(VLOOKUP(AG702,#REF!,12,0),0)))</f>
        <v>#REF!</v>
      </c>
    </row>
    <row r="703" spans="1:34" ht="15" customHeight="1" outlineLevel="2">
      <c r="A703" s="7" t="s">
        <v>151</v>
      </c>
      <c r="B703" s="36" t="s">
        <v>152</v>
      </c>
      <c r="C703" s="7" t="s">
        <v>152</v>
      </c>
      <c r="D703" s="7" t="s">
        <v>13</v>
      </c>
      <c r="E703" s="7" t="s">
        <v>393</v>
      </c>
      <c r="F703" s="7" t="s">
        <v>25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40">
        <v>0</v>
      </c>
      <c r="O703" s="8">
        <v>0</v>
      </c>
      <c r="P703" s="8"/>
      <c r="Q703" s="8"/>
      <c r="R703" s="8"/>
      <c r="S703" s="8"/>
      <c r="T703" s="8"/>
      <c r="U703" s="8"/>
      <c r="V703" s="8"/>
      <c r="W703" s="14">
        <f t="shared" si="185"/>
        <v>0</v>
      </c>
      <c r="X703" s="10"/>
      <c r="Y703" s="28" t="e">
        <f t="shared" si="186"/>
        <v>#REF!</v>
      </c>
      <c r="Z703" s="13"/>
      <c r="AA703" s="13" t="e">
        <f t="shared" si="183"/>
        <v>#REF!</v>
      </c>
      <c r="AB703" s="12">
        <v>1</v>
      </c>
      <c r="AC703" s="12">
        <v>1</v>
      </c>
      <c r="AE703" s="9" t="e">
        <f t="shared" si="177"/>
        <v>#REF!</v>
      </c>
      <c r="AG703" s="1" t="str">
        <f t="shared" si="187"/>
        <v>35935910004052</v>
      </c>
      <c r="AH703" s="9" t="e">
        <f>IF(AND(#REF!=2017,AE$4=1),-IFERROR(VLOOKUP(AG703,#REF!,9,0),0),IF(AND(#REF!=2017,AE$4=2),-IFERROR(VLOOKUP(AG703,#REF!,9,0),0),IFERROR(VLOOKUP(AG703,#REF!,12,0),0)))</f>
        <v>#REF!</v>
      </c>
    </row>
    <row r="704" spans="1:34" ht="15" customHeight="1" outlineLevel="2">
      <c r="A704" s="7" t="s">
        <v>151</v>
      </c>
      <c r="B704" s="36" t="s">
        <v>152</v>
      </c>
      <c r="C704" s="20" t="s">
        <v>152</v>
      </c>
      <c r="D704" s="7" t="s">
        <v>13</v>
      </c>
      <c r="E704" s="7" t="s">
        <v>397</v>
      </c>
      <c r="F704" s="7" t="s">
        <v>35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40">
        <v>0</v>
      </c>
      <c r="O704" s="8">
        <v>0</v>
      </c>
      <c r="P704" s="8"/>
      <c r="Q704" s="8"/>
      <c r="R704" s="8"/>
      <c r="S704" s="8"/>
      <c r="T704" s="8"/>
      <c r="U704" s="8"/>
      <c r="V704" s="8"/>
      <c r="W704" s="14">
        <f t="shared" si="185"/>
        <v>0</v>
      </c>
      <c r="X704" s="10"/>
      <c r="Y704" s="28" t="e">
        <f t="shared" si="186"/>
        <v>#REF!</v>
      </c>
      <c r="Z704" s="13"/>
      <c r="AA704" s="13" t="e">
        <f t="shared" si="183"/>
        <v>#REF!</v>
      </c>
      <c r="AB704" s="12">
        <v>1</v>
      </c>
      <c r="AC704" s="12">
        <v>1</v>
      </c>
      <c r="AE704" s="9" t="e">
        <f t="shared" si="177"/>
        <v>#REF!</v>
      </c>
      <c r="AG704" s="1" t="str">
        <f t="shared" si="187"/>
        <v>35935910004056</v>
      </c>
      <c r="AH704" s="9" t="e">
        <f>IF(AND(#REF!=2017,AE$4=1),-IFERROR(VLOOKUP(AG704,#REF!,9,0),0),IF(AND(#REF!=2017,AE$4=2),-IFERROR(VLOOKUP(AG704,#REF!,9,0),0),IFERROR(VLOOKUP(AG704,#REF!,12,0),0)))</f>
        <v>#REF!</v>
      </c>
    </row>
    <row r="705" spans="1:34" ht="15" customHeight="1" outlineLevel="2">
      <c r="A705" s="7" t="s">
        <v>151</v>
      </c>
      <c r="B705" s="36" t="s">
        <v>152</v>
      </c>
      <c r="C705" s="7">
        <v>359</v>
      </c>
      <c r="D705" s="7" t="s">
        <v>13</v>
      </c>
      <c r="E705" s="7" t="s">
        <v>376</v>
      </c>
      <c r="F705" s="7" t="s">
        <v>247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40">
        <v>0</v>
      </c>
      <c r="O705" s="8">
        <v>0</v>
      </c>
      <c r="P705" s="8"/>
      <c r="Q705" s="8"/>
      <c r="R705" s="8"/>
      <c r="S705" s="8"/>
      <c r="T705" s="8"/>
      <c r="U705" s="8"/>
      <c r="V705" s="8"/>
      <c r="W705" s="14">
        <f t="shared" si="185"/>
        <v>0</v>
      </c>
      <c r="X705" s="10"/>
      <c r="Y705" s="28" t="e">
        <f t="shared" si="186"/>
        <v>#REF!</v>
      </c>
      <c r="Z705" s="13"/>
      <c r="AA705" s="13" t="e">
        <f t="shared" si="183"/>
        <v>#REF!</v>
      </c>
      <c r="AB705" s="12">
        <v>1</v>
      </c>
      <c r="AC705" s="12">
        <v>1</v>
      </c>
      <c r="AE705" s="9" t="e">
        <f t="shared" si="177"/>
        <v>#REF!</v>
      </c>
      <c r="AG705" s="1" t="str">
        <f t="shared" si="187"/>
        <v>35935910004060</v>
      </c>
      <c r="AH705" s="9" t="e">
        <f>IF(AND(#REF!=2017,AE$4=1),-IFERROR(VLOOKUP(AG705,#REF!,9,0),0),IF(AND(#REF!=2017,AE$4=2),-IFERROR(VLOOKUP(AG705,#REF!,9,0),0),IFERROR(VLOOKUP(AG705,#REF!,12,0),0)))</f>
        <v>#REF!</v>
      </c>
    </row>
    <row r="706" spans="1:34" ht="15" customHeight="1" outlineLevel="2">
      <c r="A706" s="7" t="s">
        <v>151</v>
      </c>
      <c r="B706" s="36" t="s">
        <v>152</v>
      </c>
      <c r="C706" s="7">
        <v>359</v>
      </c>
      <c r="D706" s="7" t="s">
        <v>13</v>
      </c>
      <c r="E706" s="7" t="s">
        <v>378</v>
      </c>
      <c r="F706" s="7" t="s">
        <v>312</v>
      </c>
      <c r="G706" s="8">
        <v>0</v>
      </c>
      <c r="H706" s="8">
        <v>0</v>
      </c>
      <c r="I706" s="8">
        <v>0</v>
      </c>
      <c r="J706" s="8">
        <v>13558</v>
      </c>
      <c r="K706" s="8">
        <v>0</v>
      </c>
      <c r="L706" s="8">
        <v>0</v>
      </c>
      <c r="M706" s="8">
        <v>0</v>
      </c>
      <c r="N706" s="40">
        <v>12924</v>
      </c>
      <c r="O706" s="8">
        <v>0</v>
      </c>
      <c r="P706" s="8"/>
      <c r="Q706" s="8"/>
      <c r="R706" s="8"/>
      <c r="S706" s="8"/>
      <c r="T706" s="8"/>
      <c r="U706" s="8"/>
      <c r="V706" s="8"/>
      <c r="W706" s="14">
        <f t="shared" si="185"/>
        <v>26482</v>
      </c>
      <c r="X706" s="10"/>
      <c r="Y706" s="28" t="e">
        <f t="shared" si="186"/>
        <v>#REF!</v>
      </c>
      <c r="Z706" s="13"/>
      <c r="AA706" s="13" t="e">
        <f t="shared" si="183"/>
        <v>#REF!</v>
      </c>
      <c r="AB706" s="12"/>
      <c r="AC706" s="12"/>
      <c r="AE706" s="9" t="e">
        <f t="shared" si="177"/>
        <v>#REF!</v>
      </c>
      <c r="AG706" s="1" t="str">
        <f t="shared" si="187"/>
        <v>35935910004069</v>
      </c>
      <c r="AH706" s="9" t="e">
        <f>IF(AND(#REF!=2017,AE$4=1),-IFERROR(VLOOKUP(AG706,#REF!,9,0),0),IF(AND(#REF!=2017,AE$4=2),-IFERROR(VLOOKUP(AG706,#REF!,9,0),0),IFERROR(VLOOKUP(AG706,#REF!,12,0),0)))</f>
        <v>#REF!</v>
      </c>
    </row>
    <row r="707" spans="1:34" ht="15" customHeight="1" outlineLevel="2">
      <c r="A707" s="7" t="s">
        <v>151</v>
      </c>
      <c r="B707" s="36" t="s">
        <v>152</v>
      </c>
      <c r="C707" s="7">
        <v>359</v>
      </c>
      <c r="D707" s="7" t="s">
        <v>13</v>
      </c>
      <c r="E707" s="7" t="s">
        <v>489</v>
      </c>
      <c r="F707" s="7" t="s">
        <v>364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40">
        <v>0</v>
      </c>
      <c r="O707" s="8">
        <v>0</v>
      </c>
      <c r="P707" s="8"/>
      <c r="Q707" s="8"/>
      <c r="R707" s="8"/>
      <c r="S707" s="8"/>
      <c r="T707" s="8"/>
      <c r="U707" s="8"/>
      <c r="V707" s="8"/>
      <c r="W707" s="14">
        <f t="shared" si="185"/>
        <v>0</v>
      </c>
      <c r="X707" s="10"/>
      <c r="Y707" s="28" t="e">
        <f t="shared" si="186"/>
        <v>#REF!</v>
      </c>
      <c r="Z707" s="13"/>
      <c r="AA707" s="13" t="e">
        <f t="shared" ref="AA707:AA727" si="188">Y707+Z707</f>
        <v>#REF!</v>
      </c>
      <c r="AB707" s="12"/>
      <c r="AC707" s="12"/>
      <c r="AE707" s="9" t="e">
        <f t="shared" si="177"/>
        <v>#REF!</v>
      </c>
      <c r="AG707" s="1" t="str">
        <f t="shared" si="187"/>
        <v>35935910004076</v>
      </c>
      <c r="AH707" s="9" t="e">
        <f>IF(AND(#REF!=2017,AE$4=1),-IFERROR(VLOOKUP(AG707,#REF!,9,0),0),IF(AND(#REF!=2017,AE$4=2),-IFERROR(VLOOKUP(AG707,#REF!,9,0),0),IFERROR(VLOOKUP(AG707,#REF!,12,0),0)))</f>
        <v>#REF!</v>
      </c>
    </row>
    <row r="708" spans="1:34" ht="15" customHeight="1" outlineLevel="2">
      <c r="A708" s="7" t="s">
        <v>151</v>
      </c>
      <c r="B708" s="36" t="s">
        <v>152</v>
      </c>
      <c r="C708" s="7">
        <v>359</v>
      </c>
      <c r="D708" s="7" t="s">
        <v>13</v>
      </c>
      <c r="E708" s="35" t="s">
        <v>485</v>
      </c>
      <c r="F708" s="7" t="s">
        <v>534</v>
      </c>
      <c r="G708" s="8">
        <v>0</v>
      </c>
      <c r="H708" s="8">
        <v>0</v>
      </c>
      <c r="I708" s="8">
        <v>0</v>
      </c>
      <c r="J708" s="8">
        <v>15668.73</v>
      </c>
      <c r="K708" s="8">
        <v>0</v>
      </c>
      <c r="L708" s="8">
        <v>0</v>
      </c>
      <c r="M708" s="8">
        <v>0</v>
      </c>
      <c r="N708" s="40">
        <v>0</v>
      </c>
      <c r="O708" s="8">
        <v>2968.0200000000004</v>
      </c>
      <c r="P708" s="8"/>
      <c r="Q708" s="8"/>
      <c r="R708" s="8"/>
      <c r="S708" s="8"/>
      <c r="T708" s="8"/>
      <c r="U708" s="8"/>
      <c r="V708" s="8"/>
      <c r="W708" s="14">
        <f t="shared" si="185"/>
        <v>18636.75</v>
      </c>
      <c r="X708" s="10"/>
      <c r="Y708" s="28"/>
      <c r="Z708" s="13"/>
      <c r="AA708" s="13"/>
      <c r="AB708" s="12"/>
      <c r="AC708" s="12"/>
      <c r="AE708" s="9"/>
      <c r="AH708" s="9"/>
    </row>
    <row r="709" spans="1:34" ht="15" customHeight="1" outlineLevel="2">
      <c r="A709" s="7" t="s">
        <v>151</v>
      </c>
      <c r="B709" s="36" t="s">
        <v>152</v>
      </c>
      <c r="C709" s="7" t="s">
        <v>152</v>
      </c>
      <c r="D709" s="7" t="s">
        <v>13</v>
      </c>
      <c r="E709" s="7" t="s">
        <v>380</v>
      </c>
      <c r="F709" s="7" t="s">
        <v>17</v>
      </c>
      <c r="G709" s="8">
        <v>0</v>
      </c>
      <c r="H709" s="8">
        <v>0</v>
      </c>
      <c r="I709" s="8">
        <v>0</v>
      </c>
      <c r="J709" s="8">
        <v>6577.21</v>
      </c>
      <c r="K709" s="8">
        <v>0</v>
      </c>
      <c r="L709" s="8">
        <v>0</v>
      </c>
      <c r="M709" s="8">
        <v>14437.8</v>
      </c>
      <c r="N709" s="40">
        <v>0</v>
      </c>
      <c r="O709" s="8">
        <v>9135.4700000000048</v>
      </c>
      <c r="P709" s="8"/>
      <c r="Q709" s="8"/>
      <c r="R709" s="8"/>
      <c r="S709" s="8"/>
      <c r="T709" s="8"/>
      <c r="U709" s="8"/>
      <c r="V709" s="8"/>
      <c r="W709" s="14">
        <f t="shared" si="185"/>
        <v>30150.480000000003</v>
      </c>
      <c r="X709" s="10"/>
      <c r="Y709" s="28" t="e">
        <f>IF(AE$2="Y",IF(RIGHT(A709,4)="CITY",AH709,0),AH709)</f>
        <v>#REF!</v>
      </c>
      <c r="Z709" s="13"/>
      <c r="AA709" s="13" t="e">
        <f t="shared" si="188"/>
        <v>#REF!</v>
      </c>
      <c r="AB709" s="12">
        <v>1</v>
      </c>
      <c r="AC709" s="12">
        <v>1</v>
      </c>
      <c r="AE709" s="9" t="e">
        <f t="shared" si="177"/>
        <v>#REF!</v>
      </c>
      <c r="AG709" s="1" t="str">
        <f>B709&amp;C709&amp;D709&amp;E709</f>
        <v>35935910004801</v>
      </c>
      <c r="AH709" s="9" t="e">
        <f>IF(AND(#REF!=2017,AE$4=1),-IFERROR(VLOOKUP(AG709,#REF!,9,0),0),IF(AND(#REF!=2017,AE$4=2),-IFERROR(VLOOKUP(AG709,#REF!,9,0),0),IFERROR(VLOOKUP(AG709,#REF!,12,0),0)))</f>
        <v>#REF!</v>
      </c>
    </row>
    <row r="710" spans="1:34" ht="15" customHeight="1" outlineLevel="2">
      <c r="A710" s="7" t="s">
        <v>151</v>
      </c>
      <c r="B710" s="36" t="s">
        <v>152</v>
      </c>
      <c r="C710" s="7" t="s">
        <v>152</v>
      </c>
      <c r="D710" s="7" t="s">
        <v>13</v>
      </c>
      <c r="E710" s="7" t="s">
        <v>381</v>
      </c>
      <c r="F710" s="7" t="s">
        <v>311</v>
      </c>
      <c r="G710" s="8">
        <v>0</v>
      </c>
      <c r="H710" s="8">
        <v>0</v>
      </c>
      <c r="I710" s="8">
        <v>0</v>
      </c>
      <c r="J710" s="8">
        <v>0</v>
      </c>
      <c r="K710" s="8">
        <v>2259.33</v>
      </c>
      <c r="L710" s="8">
        <v>0</v>
      </c>
      <c r="M710" s="8">
        <v>0</v>
      </c>
      <c r="N710" s="40">
        <v>0</v>
      </c>
      <c r="O710" s="8">
        <v>2259.33</v>
      </c>
      <c r="P710" s="8"/>
      <c r="Q710" s="8"/>
      <c r="R710" s="8"/>
      <c r="S710" s="8"/>
      <c r="T710" s="8"/>
      <c r="U710" s="8"/>
      <c r="V710" s="8"/>
      <c r="W710" s="14">
        <f t="shared" si="185"/>
        <v>4518.66</v>
      </c>
      <c r="X710" s="10"/>
      <c r="Y710" s="28" t="e">
        <f>IF(AE$2="Y",IF(RIGHT(A710,4)="CITY",AH710,0),AH710)</f>
        <v>#REF!</v>
      </c>
      <c r="Z710" s="13"/>
      <c r="AA710" s="13" t="e">
        <f t="shared" si="188"/>
        <v>#REF!</v>
      </c>
      <c r="AB710" s="12">
        <v>1</v>
      </c>
      <c r="AC710" s="12">
        <v>1</v>
      </c>
      <c r="AE710" s="9" t="e">
        <f t="shared" si="177"/>
        <v>#REF!</v>
      </c>
      <c r="AG710" s="1" t="str">
        <f>B710&amp;C710&amp;D710&amp;E710</f>
        <v>35935910005050</v>
      </c>
      <c r="AH710" s="9" t="e">
        <f>IF(AND(#REF!=2017,AE$4=1),-IFERROR(VLOOKUP(AG710,#REF!,9,0),0),IF(AND(#REF!=2017,AE$4=2),-IFERROR(VLOOKUP(AG710,#REF!,9,0),0),IFERROR(VLOOKUP(AG710,#REF!,12,0),0)))</f>
        <v>#REF!</v>
      </c>
    </row>
    <row r="711" spans="1:34" ht="15" customHeight="1" outlineLevel="2">
      <c r="A711" s="7" t="s">
        <v>151</v>
      </c>
      <c r="B711" s="36" t="s">
        <v>152</v>
      </c>
      <c r="C711" s="7" t="s">
        <v>152</v>
      </c>
      <c r="D711" s="7" t="s">
        <v>13</v>
      </c>
      <c r="E711" s="7" t="s">
        <v>396</v>
      </c>
      <c r="F711" s="7" t="s">
        <v>245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40">
        <v>0</v>
      </c>
      <c r="O711" s="8">
        <v>0</v>
      </c>
      <c r="P711" s="8"/>
      <c r="Q711" s="8"/>
      <c r="R711" s="8"/>
      <c r="S711" s="8"/>
      <c r="T711" s="8"/>
      <c r="U711" s="8"/>
      <c r="V711" s="8"/>
      <c r="W711" s="14">
        <f t="shared" si="185"/>
        <v>0</v>
      </c>
      <c r="X711" s="10"/>
      <c r="Y711" s="28" t="e">
        <f>IF(AE$2="Y",IF(RIGHT(A711,4)="CITY",AH711,0),AH711)</f>
        <v>#REF!</v>
      </c>
      <c r="Z711" s="13"/>
      <c r="AA711" s="13" t="e">
        <f t="shared" si="188"/>
        <v>#REF!</v>
      </c>
      <c r="AB711" s="12"/>
      <c r="AC711" s="12"/>
      <c r="AE711" s="9" t="e">
        <f t="shared" si="177"/>
        <v>#REF!</v>
      </c>
      <c r="AG711" s="1" t="str">
        <f>B711&amp;C711&amp;D711&amp;E711</f>
        <v>35935910005801</v>
      </c>
      <c r="AH711" s="9" t="e">
        <f>IF(AND(#REF!=2017,AE$4=1),-IFERROR(VLOOKUP(AG711,#REF!,9,0),0),IF(AND(#REF!=2017,AE$4=2),-IFERROR(VLOOKUP(AG711,#REF!,9,0),0),IFERROR(VLOOKUP(AG711,#REF!,12,0),0)))</f>
        <v>#REF!</v>
      </c>
    </row>
    <row r="712" spans="1:34" ht="15" customHeight="1" outlineLevel="2">
      <c r="A712" s="7" t="s">
        <v>151</v>
      </c>
      <c r="B712" s="36" t="s">
        <v>152</v>
      </c>
      <c r="C712" s="7" t="s">
        <v>152</v>
      </c>
      <c r="D712" s="7" t="s">
        <v>13</v>
      </c>
      <c r="E712" s="7" t="s">
        <v>507</v>
      </c>
      <c r="F712" s="7" t="s">
        <v>362</v>
      </c>
      <c r="G712" s="8">
        <v>0</v>
      </c>
      <c r="H712" s="8">
        <v>0</v>
      </c>
      <c r="I712" s="8">
        <v>0</v>
      </c>
      <c r="J712" s="8">
        <v>-6787.5</v>
      </c>
      <c r="K712" s="8">
        <v>0</v>
      </c>
      <c r="L712" s="8">
        <v>0</v>
      </c>
      <c r="M712" s="8">
        <v>-6787.5</v>
      </c>
      <c r="N712" s="40">
        <v>0</v>
      </c>
      <c r="O712" s="8">
        <v>0</v>
      </c>
      <c r="P712" s="8"/>
      <c r="Q712" s="8"/>
      <c r="R712" s="8"/>
      <c r="S712" s="8"/>
      <c r="T712" s="8"/>
      <c r="U712" s="8"/>
      <c r="V712" s="8"/>
      <c r="W712" s="14">
        <f t="shared" si="185"/>
        <v>-13575</v>
      </c>
      <c r="X712" s="10"/>
      <c r="Y712" s="28" t="e">
        <f>IF(AE$2="Y",IF(RIGHT(A712,4)="CITY",AH712,0),AH712)</f>
        <v>#REF!</v>
      </c>
      <c r="Z712" s="13"/>
      <c r="AA712" s="13" t="e">
        <f t="shared" si="188"/>
        <v>#REF!</v>
      </c>
      <c r="AB712" s="12"/>
      <c r="AC712" s="12"/>
      <c r="AE712" s="9" t="e">
        <f t="shared" si="177"/>
        <v>#REF!</v>
      </c>
      <c r="AG712" s="1" t="str">
        <f>B712&amp;C712&amp;D712&amp;E712</f>
        <v>35935910007003</v>
      </c>
      <c r="AH712" s="9" t="e">
        <f>IF(AND(#REF!=2017,AE$4=1),-IFERROR(VLOOKUP(AG712,#REF!,9,0),0),IF(AND(#REF!=2017,AE$4=2),-IFERROR(VLOOKUP(AG712,#REF!,9,0),0),IFERROR(VLOOKUP(AG712,#REF!,12,0),0)))</f>
        <v>#REF!</v>
      </c>
    </row>
    <row r="713" spans="1:34" ht="15" customHeight="1" outlineLevel="1">
      <c r="A713" s="42" t="s">
        <v>621</v>
      </c>
      <c r="B713" s="36"/>
      <c r="C713" s="7"/>
      <c r="D713" s="7"/>
      <c r="E713" s="7"/>
      <c r="F713" s="7"/>
      <c r="G713" s="8">
        <f t="shared" ref="G713:O713" si="189">SUBTOTAL(9,G696:G712)</f>
        <v>0</v>
      </c>
      <c r="H713" s="8">
        <f t="shared" si="189"/>
        <v>0</v>
      </c>
      <c r="I713" s="8">
        <f t="shared" si="189"/>
        <v>0</v>
      </c>
      <c r="J713" s="8">
        <f t="shared" si="189"/>
        <v>274855.28000000003</v>
      </c>
      <c r="K713" s="8">
        <f t="shared" si="189"/>
        <v>65317.329999999994</v>
      </c>
      <c r="L713" s="8">
        <f t="shared" si="189"/>
        <v>0</v>
      </c>
      <c r="M713" s="8">
        <f t="shared" si="189"/>
        <v>168405.88999999996</v>
      </c>
      <c r="N713" s="40">
        <f t="shared" si="189"/>
        <v>56236.090000000018</v>
      </c>
      <c r="O713" s="8">
        <f t="shared" si="189"/>
        <v>34339.449999999983</v>
      </c>
      <c r="P713" s="8"/>
      <c r="Q713" s="8"/>
      <c r="R713" s="8"/>
      <c r="S713" s="8"/>
      <c r="T713" s="8"/>
      <c r="U713" s="8"/>
      <c r="V713" s="8"/>
      <c r="W713" s="14">
        <f>SUBTOTAL(9,W696:W712)</f>
        <v>599154.04</v>
      </c>
      <c r="X713" s="10"/>
      <c r="Y713" s="28"/>
      <c r="Z713" s="13"/>
      <c r="AA713" s="13"/>
      <c r="AB713" s="12"/>
      <c r="AC713" s="12"/>
      <c r="AE713" s="9"/>
      <c r="AH713" s="9"/>
    </row>
    <row r="714" spans="1:34" ht="15" customHeight="1" outlineLevel="2">
      <c r="A714" s="7" t="s">
        <v>153</v>
      </c>
      <c r="B714" s="36" t="s">
        <v>154</v>
      </c>
      <c r="C714" s="7" t="s">
        <v>154</v>
      </c>
      <c r="D714" s="7" t="s">
        <v>13</v>
      </c>
      <c r="E714" s="7" t="s">
        <v>366</v>
      </c>
      <c r="F714" s="7" t="s">
        <v>307</v>
      </c>
      <c r="G714" s="8">
        <v>0</v>
      </c>
      <c r="H714" s="8">
        <v>0</v>
      </c>
      <c r="I714" s="8">
        <v>0</v>
      </c>
      <c r="J714" s="8">
        <v>69216.33</v>
      </c>
      <c r="K714" s="8">
        <v>18983.900000000009</v>
      </c>
      <c r="L714" s="8">
        <v>0</v>
      </c>
      <c r="M714" s="8">
        <v>50843.47</v>
      </c>
      <c r="N714" s="40">
        <v>12857.359999999986</v>
      </c>
      <c r="O714" s="8">
        <v>1880.5199999999895</v>
      </c>
      <c r="P714" s="8"/>
      <c r="Q714" s="8"/>
      <c r="R714" s="8"/>
      <c r="S714" s="8"/>
      <c r="T714" s="8"/>
      <c r="U714" s="8"/>
      <c r="V714" s="8"/>
      <c r="W714" s="14">
        <f t="shared" ref="W714:W735" si="190">SUM(G714:V714)</f>
        <v>153781.57999999999</v>
      </c>
      <c r="X714" s="10"/>
      <c r="Y714" s="28" t="e">
        <f t="shared" ref="Y714:Y735" si="191">IF(AE$2="Y",IF(RIGHT(A714,4)="CITY",AH714,0),AH714)</f>
        <v>#REF!</v>
      </c>
      <c r="Z714" s="13"/>
      <c r="AA714" s="13" t="e">
        <f t="shared" si="188"/>
        <v>#REF!</v>
      </c>
      <c r="AB714" s="12">
        <v>1</v>
      </c>
      <c r="AC714" s="12">
        <v>1</v>
      </c>
      <c r="AE714" s="9" t="e">
        <f t="shared" si="177"/>
        <v>#REF!</v>
      </c>
      <c r="AG714" s="1" t="str">
        <f t="shared" ref="AG714:AG735" si="192">B714&amp;C714&amp;D714&amp;E714</f>
        <v>36036010004001</v>
      </c>
      <c r="AH714" s="9" t="e">
        <f>IF(AND(#REF!=2017,AE$4=1),-IFERROR(VLOOKUP(AG714,#REF!,9,0),0),IF(AND(#REF!=2017,AE$4=2),-IFERROR(VLOOKUP(AG714,#REF!,9,0),0),IFERROR(VLOOKUP(AG714,#REF!,12,0),0)))</f>
        <v>#REF!</v>
      </c>
    </row>
    <row r="715" spans="1:34" ht="15" customHeight="1" outlineLevel="2">
      <c r="A715" s="7" t="s">
        <v>153</v>
      </c>
      <c r="B715" s="36" t="s">
        <v>154</v>
      </c>
      <c r="C715" s="7" t="s">
        <v>154</v>
      </c>
      <c r="D715" s="7" t="s">
        <v>13</v>
      </c>
      <c r="E715" s="7" t="s">
        <v>387</v>
      </c>
      <c r="F715" s="7" t="s">
        <v>359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40">
        <v>0</v>
      </c>
      <c r="O715" s="8">
        <v>0</v>
      </c>
      <c r="P715" s="8"/>
      <c r="Q715" s="8"/>
      <c r="R715" s="8"/>
      <c r="S715" s="8"/>
      <c r="T715" s="8"/>
      <c r="U715" s="8"/>
      <c r="V715" s="8"/>
      <c r="W715" s="14">
        <f t="shared" si="190"/>
        <v>0</v>
      </c>
      <c r="X715" s="10"/>
      <c r="Y715" s="28" t="e">
        <f t="shared" si="191"/>
        <v>#REF!</v>
      </c>
      <c r="Z715" s="13"/>
      <c r="AA715" s="13" t="e">
        <f t="shared" si="188"/>
        <v>#REF!</v>
      </c>
      <c r="AB715" s="12">
        <v>1</v>
      </c>
      <c r="AC715" s="12">
        <v>1</v>
      </c>
      <c r="AE715" s="9" t="e">
        <f t="shared" si="177"/>
        <v>#REF!</v>
      </c>
      <c r="AG715" s="1" t="str">
        <f t="shared" si="192"/>
        <v>36036010004004</v>
      </c>
      <c r="AH715" s="9" t="e">
        <f>IF(AND(#REF!=2017,AE$4=1),-IFERROR(VLOOKUP(AG715,#REF!,9,0),0),IF(AND(#REF!=2017,AE$4=2),-IFERROR(VLOOKUP(AG715,#REF!,9,0),0),IFERROR(VLOOKUP(AG715,#REF!,12,0),0)))</f>
        <v>#REF!</v>
      </c>
    </row>
    <row r="716" spans="1:34" ht="15" customHeight="1" outlineLevel="2">
      <c r="A716" s="7" t="s">
        <v>153</v>
      </c>
      <c r="B716" s="36" t="s">
        <v>154</v>
      </c>
      <c r="C716" s="7" t="s">
        <v>154</v>
      </c>
      <c r="D716" s="7" t="s">
        <v>13</v>
      </c>
      <c r="E716" s="7" t="s">
        <v>368</v>
      </c>
      <c r="F716" s="7" t="s">
        <v>308</v>
      </c>
      <c r="G716" s="8">
        <v>0</v>
      </c>
      <c r="H716" s="8">
        <v>0</v>
      </c>
      <c r="I716" s="8">
        <v>0</v>
      </c>
      <c r="J716" s="8">
        <v>8854.1200000000008</v>
      </c>
      <c r="K716" s="8">
        <v>54.850000000000364</v>
      </c>
      <c r="L716" s="8">
        <v>0</v>
      </c>
      <c r="M716" s="8">
        <v>207.29000000000087</v>
      </c>
      <c r="N716" s="40">
        <v>-16.049999999999272</v>
      </c>
      <c r="O716" s="8">
        <v>14.119999999998981</v>
      </c>
      <c r="P716" s="8"/>
      <c r="Q716" s="8"/>
      <c r="R716" s="8"/>
      <c r="S716" s="8"/>
      <c r="T716" s="8"/>
      <c r="U716" s="8"/>
      <c r="V716" s="8"/>
      <c r="W716" s="14">
        <f t="shared" si="190"/>
        <v>9114.3300000000017</v>
      </c>
      <c r="X716" s="10"/>
      <c r="Y716" s="28" t="e">
        <f t="shared" si="191"/>
        <v>#REF!</v>
      </c>
      <c r="Z716" s="13"/>
      <c r="AA716" s="13" t="e">
        <f t="shared" si="188"/>
        <v>#REF!</v>
      </c>
      <c r="AB716" s="12">
        <v>1</v>
      </c>
      <c r="AC716" s="12">
        <v>1</v>
      </c>
      <c r="AE716" s="9" t="e">
        <f t="shared" si="177"/>
        <v>#REF!</v>
      </c>
      <c r="AG716" s="1" t="str">
        <f t="shared" si="192"/>
        <v>36036010004006</v>
      </c>
      <c r="AH716" s="9" t="e">
        <f>IF(AND(#REF!=2017,AE$4=1),-IFERROR(VLOOKUP(AG716,#REF!,9,0),0),IF(AND(#REF!=2017,AE$4=2),-IFERROR(VLOOKUP(AG716,#REF!,9,0),0),IFERROR(VLOOKUP(AG716,#REF!,12,0),0)))</f>
        <v>#REF!</v>
      </c>
    </row>
    <row r="717" spans="1:34" ht="15" customHeight="1" outlineLevel="2">
      <c r="A717" s="7" t="s">
        <v>153</v>
      </c>
      <c r="B717" s="36" t="s">
        <v>154</v>
      </c>
      <c r="C717" s="7" t="s">
        <v>154</v>
      </c>
      <c r="D717" s="7" t="s">
        <v>13</v>
      </c>
      <c r="E717" s="7" t="s">
        <v>370</v>
      </c>
      <c r="F717" s="7" t="s">
        <v>309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40">
        <v>0</v>
      </c>
      <c r="O717" s="8">
        <v>3170.42</v>
      </c>
      <c r="P717" s="8"/>
      <c r="Q717" s="8"/>
      <c r="R717" s="8"/>
      <c r="S717" s="8"/>
      <c r="T717" s="8"/>
      <c r="U717" s="8"/>
      <c r="V717" s="8"/>
      <c r="W717" s="14">
        <f t="shared" si="190"/>
        <v>3170.42</v>
      </c>
      <c r="X717" s="10"/>
      <c r="Y717" s="28" t="e">
        <f t="shared" si="191"/>
        <v>#REF!</v>
      </c>
      <c r="Z717" s="13"/>
      <c r="AA717" s="13" t="e">
        <f t="shared" si="188"/>
        <v>#REF!</v>
      </c>
      <c r="AB717" s="12"/>
      <c r="AC717" s="12"/>
      <c r="AE717" s="9" t="e">
        <f t="shared" si="177"/>
        <v>#REF!</v>
      </c>
      <c r="AG717" s="1" t="str">
        <f t="shared" si="192"/>
        <v>36036010004008</v>
      </c>
      <c r="AH717" s="9" t="e">
        <f>IF(AND(#REF!=2017,AE$4=1),-IFERROR(VLOOKUP(AG717,#REF!,9,0),0),IF(AND(#REF!=2017,AE$4=2),-IFERROR(VLOOKUP(AG717,#REF!,9,0),0),IFERROR(VLOOKUP(AG717,#REF!,12,0),0)))</f>
        <v>#REF!</v>
      </c>
    </row>
    <row r="718" spans="1:34" ht="15" customHeight="1" outlineLevel="2">
      <c r="A718" s="7" t="s">
        <v>153</v>
      </c>
      <c r="B718" s="36" t="s">
        <v>154</v>
      </c>
      <c r="C718" s="7" t="s">
        <v>154</v>
      </c>
      <c r="D718" s="7" t="s">
        <v>13</v>
      </c>
      <c r="E718" s="7" t="s">
        <v>372</v>
      </c>
      <c r="F718" s="7" t="s">
        <v>310</v>
      </c>
      <c r="G718" s="8">
        <v>0</v>
      </c>
      <c r="H718" s="8">
        <v>0</v>
      </c>
      <c r="I718" s="8">
        <v>0</v>
      </c>
      <c r="J718" s="8">
        <v>0</v>
      </c>
      <c r="K718" s="8">
        <v>87.72</v>
      </c>
      <c r="L718" s="8">
        <v>0</v>
      </c>
      <c r="M718" s="8">
        <v>0</v>
      </c>
      <c r="N718" s="40">
        <v>61.710000000000008</v>
      </c>
      <c r="O718" s="8">
        <v>136.97999999999996</v>
      </c>
      <c r="P718" s="8"/>
      <c r="Q718" s="8"/>
      <c r="R718" s="8"/>
      <c r="S718" s="8"/>
      <c r="T718" s="8"/>
      <c r="U718" s="8"/>
      <c r="V718" s="8"/>
      <c r="W718" s="14">
        <f t="shared" si="190"/>
        <v>286.40999999999997</v>
      </c>
      <c r="X718" s="10"/>
      <c r="Y718" s="28" t="e">
        <f t="shared" si="191"/>
        <v>#REF!</v>
      </c>
      <c r="Z718" s="13"/>
      <c r="AA718" s="13" t="e">
        <f t="shared" si="188"/>
        <v>#REF!</v>
      </c>
      <c r="AB718" s="12"/>
      <c r="AC718" s="12"/>
      <c r="AE718" s="9" t="e">
        <f t="shared" si="177"/>
        <v>#REF!</v>
      </c>
      <c r="AG718" s="1" t="str">
        <f t="shared" si="192"/>
        <v>36036010004009</v>
      </c>
      <c r="AH718" s="9" t="e">
        <f>IF(AND(#REF!=2017,AE$4=1),-IFERROR(VLOOKUP(AG718,#REF!,9,0),0),IF(AND(#REF!=2017,AE$4=2),-IFERROR(VLOOKUP(AG718,#REF!,9,0),0),IFERROR(VLOOKUP(AG718,#REF!,12,0),0)))</f>
        <v>#REF!</v>
      </c>
    </row>
    <row r="719" spans="1:34" ht="15" customHeight="1" outlineLevel="2">
      <c r="A719" s="7" t="s">
        <v>153</v>
      </c>
      <c r="B719" s="36" t="s">
        <v>154</v>
      </c>
      <c r="C719" s="7" t="s">
        <v>154</v>
      </c>
      <c r="D719" s="7" t="s">
        <v>13</v>
      </c>
      <c r="E719" s="7" t="s">
        <v>16</v>
      </c>
      <c r="F719" s="7" t="s">
        <v>315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40">
        <v>0</v>
      </c>
      <c r="O719" s="8">
        <v>0</v>
      </c>
      <c r="P719" s="8"/>
      <c r="Q719" s="8"/>
      <c r="R719" s="8"/>
      <c r="S719" s="8"/>
      <c r="T719" s="8"/>
      <c r="U719" s="8"/>
      <c r="V719" s="8"/>
      <c r="W719" s="14">
        <f t="shared" si="190"/>
        <v>0</v>
      </c>
      <c r="X719" s="10"/>
      <c r="Y719" s="28" t="e">
        <f t="shared" si="191"/>
        <v>#REF!</v>
      </c>
      <c r="Z719" s="13"/>
      <c r="AA719" s="13" t="e">
        <f t="shared" si="188"/>
        <v>#REF!</v>
      </c>
      <c r="AB719" s="12"/>
      <c r="AC719" s="12"/>
      <c r="AE719" s="9" t="e">
        <f t="shared" si="177"/>
        <v>#REF!</v>
      </c>
      <c r="AG719" s="1" t="str">
        <f t="shared" si="192"/>
        <v>36036010004010</v>
      </c>
      <c r="AH719" s="9" t="e">
        <f>IF(AND(#REF!=2017,AE$4=1),-IFERROR(VLOOKUP(AG719,#REF!,9,0),0),IF(AND(#REF!=2017,AE$4=2),-IFERROR(VLOOKUP(AG719,#REF!,9,0),0),IFERROR(VLOOKUP(AG719,#REF!,12,0),0)))</f>
        <v>#REF!</v>
      </c>
    </row>
    <row r="720" spans="1:34" ht="15" customHeight="1" outlineLevel="2">
      <c r="A720" s="7" t="s">
        <v>153</v>
      </c>
      <c r="B720" s="36" t="s">
        <v>154</v>
      </c>
      <c r="C720" s="7" t="s">
        <v>154</v>
      </c>
      <c r="D720" s="7" t="s">
        <v>13</v>
      </c>
      <c r="E720" s="7" t="s">
        <v>504</v>
      </c>
      <c r="F720" s="7" t="s">
        <v>305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40">
        <v>0</v>
      </c>
      <c r="O720" s="8">
        <v>0</v>
      </c>
      <c r="P720" s="8"/>
      <c r="Q720" s="8"/>
      <c r="R720" s="8"/>
      <c r="S720" s="8"/>
      <c r="T720" s="8"/>
      <c r="U720" s="8"/>
      <c r="V720" s="8"/>
      <c r="W720" s="14">
        <f t="shared" si="190"/>
        <v>0</v>
      </c>
      <c r="X720" s="10"/>
      <c r="Y720" s="28" t="e">
        <f t="shared" si="191"/>
        <v>#REF!</v>
      </c>
      <c r="Z720" s="13"/>
      <c r="AA720" s="13" t="e">
        <f t="shared" si="188"/>
        <v>#REF!</v>
      </c>
      <c r="AB720" s="12">
        <v>1</v>
      </c>
      <c r="AC720" s="12">
        <v>1</v>
      </c>
      <c r="AE720" s="9" t="e">
        <f t="shared" si="177"/>
        <v>#REF!</v>
      </c>
      <c r="AG720" s="1" t="str">
        <f t="shared" si="192"/>
        <v>36036010004014</v>
      </c>
      <c r="AH720" s="9" t="e">
        <f>IF(AND(#REF!=2017,AE$4=1),-IFERROR(VLOOKUP(AG720,#REF!,9,0),0),IF(AND(#REF!=2017,AE$4=2),-IFERROR(VLOOKUP(AG720,#REF!,9,0),0),IFERROR(VLOOKUP(AG720,#REF!,12,0),0)))</f>
        <v>#REF!</v>
      </c>
    </row>
    <row r="721" spans="1:34" ht="15" customHeight="1" outlineLevel="2">
      <c r="A721" s="7" t="s">
        <v>153</v>
      </c>
      <c r="B721" s="36" t="s">
        <v>154</v>
      </c>
      <c r="C721" s="7" t="s">
        <v>154</v>
      </c>
      <c r="D721" s="7" t="s">
        <v>13</v>
      </c>
      <c r="E721" s="7" t="s">
        <v>374</v>
      </c>
      <c r="F721" s="7" t="s">
        <v>361</v>
      </c>
      <c r="G721" s="8">
        <v>0</v>
      </c>
      <c r="H721" s="8">
        <v>0</v>
      </c>
      <c r="I721" s="8">
        <v>0</v>
      </c>
      <c r="J721" s="8">
        <v>0</v>
      </c>
      <c r="K721" s="8">
        <v>862.48</v>
      </c>
      <c r="L721" s="8">
        <v>0</v>
      </c>
      <c r="M721" s="8">
        <v>0</v>
      </c>
      <c r="N721" s="40">
        <v>832.38999999999987</v>
      </c>
      <c r="O721" s="8">
        <v>741.36999999999989</v>
      </c>
      <c r="P721" s="8"/>
      <c r="Q721" s="8"/>
      <c r="R721" s="8"/>
      <c r="S721" s="8"/>
      <c r="T721" s="8"/>
      <c r="U721" s="8"/>
      <c r="V721" s="8"/>
      <c r="W721" s="14">
        <f t="shared" si="190"/>
        <v>2436.2399999999998</v>
      </c>
      <c r="X721" s="10"/>
      <c r="Y721" s="28" t="e">
        <f t="shared" si="191"/>
        <v>#REF!</v>
      </c>
      <c r="Z721" s="13"/>
      <c r="AA721" s="13" t="e">
        <f t="shared" si="188"/>
        <v>#REF!</v>
      </c>
      <c r="AB721" s="12">
        <v>1</v>
      </c>
      <c r="AC721" s="12">
        <v>1</v>
      </c>
      <c r="AE721" s="9" t="e">
        <f t="shared" si="177"/>
        <v>#REF!</v>
      </c>
      <c r="AG721" s="1" t="str">
        <f t="shared" si="192"/>
        <v>36036010004030</v>
      </c>
      <c r="AH721" s="9" t="e">
        <f>IF(AND(#REF!=2017,AE$4=1),-IFERROR(VLOOKUP(AG721,#REF!,9,0),0),IF(AND(#REF!=2017,AE$4=2),-IFERROR(VLOOKUP(AG721,#REF!,9,0),0),IFERROR(VLOOKUP(AG721,#REF!,12,0),0)))</f>
        <v>#REF!</v>
      </c>
    </row>
    <row r="722" spans="1:34" ht="15" customHeight="1" outlineLevel="2">
      <c r="A722" s="7" t="s">
        <v>153</v>
      </c>
      <c r="B722" s="36" t="s">
        <v>154</v>
      </c>
      <c r="C722" s="7" t="s">
        <v>154</v>
      </c>
      <c r="D722" s="7" t="s">
        <v>13</v>
      </c>
      <c r="E722" s="7" t="s">
        <v>389</v>
      </c>
      <c r="F722" s="7" t="s">
        <v>360</v>
      </c>
      <c r="G722" s="8">
        <v>0</v>
      </c>
      <c r="H722" s="8">
        <v>0</v>
      </c>
      <c r="I722" s="8">
        <v>0</v>
      </c>
      <c r="J722" s="8">
        <v>0</v>
      </c>
      <c r="K722" s="8">
        <v>12.01</v>
      </c>
      <c r="L722" s="8">
        <v>0</v>
      </c>
      <c r="M722" s="8">
        <v>0</v>
      </c>
      <c r="N722" s="40">
        <v>3.99</v>
      </c>
      <c r="O722" s="8">
        <v>254.24</v>
      </c>
      <c r="P722" s="8"/>
      <c r="Q722" s="8"/>
      <c r="R722" s="8"/>
      <c r="S722" s="8"/>
      <c r="T722" s="8"/>
      <c r="U722" s="8"/>
      <c r="V722" s="8"/>
      <c r="W722" s="14">
        <f t="shared" si="190"/>
        <v>270.24</v>
      </c>
      <c r="X722" s="10"/>
      <c r="Y722" s="28" t="e">
        <f t="shared" si="191"/>
        <v>#REF!</v>
      </c>
      <c r="Z722" s="13"/>
      <c r="AA722" s="13" t="e">
        <f t="shared" si="188"/>
        <v>#REF!</v>
      </c>
      <c r="AB722" s="12">
        <v>1</v>
      </c>
      <c r="AC722" s="12">
        <v>1</v>
      </c>
      <c r="AE722" s="9" t="e">
        <f t="shared" si="177"/>
        <v>#REF!</v>
      </c>
      <c r="AG722" s="1" t="str">
        <f t="shared" si="192"/>
        <v>36036010004033</v>
      </c>
      <c r="AH722" s="9" t="e">
        <f>IF(AND(#REF!=2017,AE$4=1),-IFERROR(VLOOKUP(AG722,#REF!,9,0),0),IF(AND(#REF!=2017,AE$4=2),-IFERROR(VLOOKUP(AG722,#REF!,9,0),0),IFERROR(VLOOKUP(AG722,#REF!,12,0),0)))</f>
        <v>#REF!</v>
      </c>
    </row>
    <row r="723" spans="1:34" ht="15" customHeight="1" outlineLevel="2">
      <c r="A723" s="7" t="s">
        <v>153</v>
      </c>
      <c r="B723" s="36" t="s">
        <v>154</v>
      </c>
      <c r="C723" s="7" t="s">
        <v>154</v>
      </c>
      <c r="D723" s="7" t="s">
        <v>13</v>
      </c>
      <c r="E723" s="7" t="s">
        <v>393</v>
      </c>
      <c r="F723" s="7" t="s">
        <v>25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40">
        <v>0</v>
      </c>
      <c r="O723" s="8">
        <v>0</v>
      </c>
      <c r="P723" s="8"/>
      <c r="Q723" s="8"/>
      <c r="R723" s="8"/>
      <c r="S723" s="8"/>
      <c r="T723" s="8"/>
      <c r="U723" s="8"/>
      <c r="V723" s="8"/>
      <c r="W723" s="14">
        <f t="shared" si="190"/>
        <v>0</v>
      </c>
      <c r="X723" s="10"/>
      <c r="Y723" s="28" t="e">
        <f t="shared" si="191"/>
        <v>#REF!</v>
      </c>
      <c r="Z723" s="13"/>
      <c r="AA723" s="13" t="e">
        <f t="shared" si="188"/>
        <v>#REF!</v>
      </c>
      <c r="AB723" s="12"/>
      <c r="AC723" s="12"/>
      <c r="AE723" s="9" t="e">
        <f t="shared" si="177"/>
        <v>#REF!</v>
      </c>
      <c r="AG723" s="1" t="str">
        <f t="shared" si="192"/>
        <v>36036010004052</v>
      </c>
      <c r="AH723" s="9" t="e">
        <f>IF(AND(#REF!=2017,AE$4=1),-IFERROR(VLOOKUP(AG723,#REF!,9,0),0),IF(AND(#REF!=2017,AE$4=2),-IFERROR(VLOOKUP(AG723,#REF!,9,0),0),IFERROR(VLOOKUP(AG723,#REF!,12,0),0)))</f>
        <v>#REF!</v>
      </c>
    </row>
    <row r="724" spans="1:34" ht="15" customHeight="1" outlineLevel="2">
      <c r="A724" s="7" t="s">
        <v>153</v>
      </c>
      <c r="B724" s="36" t="s">
        <v>154</v>
      </c>
      <c r="C724" s="20" t="s">
        <v>154</v>
      </c>
      <c r="D724" s="7" t="s">
        <v>13</v>
      </c>
      <c r="E724" s="7" t="s">
        <v>397</v>
      </c>
      <c r="F724" s="7" t="s">
        <v>35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40">
        <v>0</v>
      </c>
      <c r="O724" s="8">
        <v>0</v>
      </c>
      <c r="P724" s="8"/>
      <c r="Q724" s="8"/>
      <c r="R724" s="8"/>
      <c r="S724" s="8"/>
      <c r="T724" s="8"/>
      <c r="U724" s="8"/>
      <c r="V724" s="8"/>
      <c r="W724" s="14">
        <f t="shared" si="190"/>
        <v>0</v>
      </c>
      <c r="X724" s="10"/>
      <c r="Y724" s="28" t="e">
        <f t="shared" si="191"/>
        <v>#REF!</v>
      </c>
      <c r="Z724" s="13"/>
      <c r="AA724" s="13" t="e">
        <f t="shared" si="188"/>
        <v>#REF!</v>
      </c>
      <c r="AB724" s="12">
        <v>1</v>
      </c>
      <c r="AC724" s="12">
        <v>1</v>
      </c>
      <c r="AE724" s="9" t="e">
        <f t="shared" si="177"/>
        <v>#REF!</v>
      </c>
      <c r="AG724" s="1" t="str">
        <f t="shared" si="192"/>
        <v>36036010004056</v>
      </c>
      <c r="AH724" s="9" t="e">
        <f>IF(AND(#REF!=2017,AE$4=1),-IFERROR(VLOOKUP(AG724,#REF!,9,0),0),IF(AND(#REF!=2017,AE$4=2),-IFERROR(VLOOKUP(AG724,#REF!,9,0),0),IFERROR(VLOOKUP(AG724,#REF!,12,0),0)))</f>
        <v>#REF!</v>
      </c>
    </row>
    <row r="725" spans="1:34" ht="15" customHeight="1" outlineLevel="2">
      <c r="A725" s="7" t="s">
        <v>153</v>
      </c>
      <c r="B725" s="36" t="s">
        <v>154</v>
      </c>
      <c r="C725" s="7">
        <v>360</v>
      </c>
      <c r="D725" s="7" t="s">
        <v>13</v>
      </c>
      <c r="E725" s="7" t="s">
        <v>376</v>
      </c>
      <c r="F725" s="7" t="s">
        <v>247</v>
      </c>
      <c r="G725" s="8">
        <v>0</v>
      </c>
      <c r="H725" s="8">
        <v>0</v>
      </c>
      <c r="I725" s="8">
        <v>0</v>
      </c>
      <c r="J725" s="8">
        <v>814</v>
      </c>
      <c r="K725" s="8">
        <v>0</v>
      </c>
      <c r="L725" s="8">
        <v>0</v>
      </c>
      <c r="M725" s="8">
        <v>0</v>
      </c>
      <c r="N725" s="40">
        <v>725</v>
      </c>
      <c r="O725" s="8">
        <v>0</v>
      </c>
      <c r="P725" s="8"/>
      <c r="Q725" s="8"/>
      <c r="R725" s="8"/>
      <c r="S725" s="8"/>
      <c r="T725" s="8"/>
      <c r="U725" s="8"/>
      <c r="V725" s="8"/>
      <c r="W725" s="14">
        <f t="shared" si="190"/>
        <v>1539</v>
      </c>
      <c r="X725" s="10"/>
      <c r="Y725" s="28" t="e">
        <f t="shared" si="191"/>
        <v>#REF!</v>
      </c>
      <c r="Z725" s="13"/>
      <c r="AA725" s="13" t="e">
        <f t="shared" si="188"/>
        <v>#REF!</v>
      </c>
      <c r="AB725" s="12">
        <v>1</v>
      </c>
      <c r="AC725" s="12">
        <v>1</v>
      </c>
      <c r="AE725" s="9" t="e">
        <f t="shared" si="177"/>
        <v>#REF!</v>
      </c>
      <c r="AG725" s="1" t="str">
        <f t="shared" si="192"/>
        <v>36036010004060</v>
      </c>
      <c r="AH725" s="9" t="e">
        <f>IF(AND(#REF!=2017,AE$4=1),-IFERROR(VLOOKUP(AG725,#REF!,9,0),0),IF(AND(#REF!=2017,AE$4=2),-IFERROR(VLOOKUP(AG725,#REF!,9,0),0),IFERROR(VLOOKUP(AG725,#REF!,12,0),0)))</f>
        <v>#REF!</v>
      </c>
    </row>
    <row r="726" spans="1:34" ht="15" customHeight="1" outlineLevel="2">
      <c r="A726" s="7" t="s">
        <v>153</v>
      </c>
      <c r="B726" s="36" t="s">
        <v>154</v>
      </c>
      <c r="C726" s="7">
        <v>360</v>
      </c>
      <c r="D726" s="7" t="s">
        <v>13</v>
      </c>
      <c r="E726" s="7" t="s">
        <v>378</v>
      </c>
      <c r="F726" s="7" t="s">
        <v>312</v>
      </c>
      <c r="G726" s="8">
        <v>0</v>
      </c>
      <c r="H726" s="8">
        <v>0</v>
      </c>
      <c r="I726" s="8">
        <v>0</v>
      </c>
      <c r="J726" s="8">
        <v>326</v>
      </c>
      <c r="K726" s="8">
        <v>0</v>
      </c>
      <c r="L726" s="8">
        <v>0</v>
      </c>
      <c r="M726" s="8">
        <v>0</v>
      </c>
      <c r="N726" s="40">
        <v>303</v>
      </c>
      <c r="O726" s="8">
        <v>0</v>
      </c>
      <c r="P726" s="8"/>
      <c r="Q726" s="8"/>
      <c r="R726" s="8"/>
      <c r="S726" s="8"/>
      <c r="T726" s="8"/>
      <c r="U726" s="8"/>
      <c r="V726" s="8"/>
      <c r="W726" s="14">
        <f t="shared" si="190"/>
        <v>629</v>
      </c>
      <c r="X726" s="10"/>
      <c r="Y726" s="28" t="e">
        <f t="shared" si="191"/>
        <v>#REF!</v>
      </c>
      <c r="Z726" s="13"/>
      <c r="AA726" s="13" t="e">
        <f t="shared" si="188"/>
        <v>#REF!</v>
      </c>
      <c r="AB726" s="12">
        <v>1</v>
      </c>
      <c r="AC726" s="12">
        <v>1</v>
      </c>
      <c r="AE726" s="9" t="e">
        <f t="shared" si="177"/>
        <v>#REF!</v>
      </c>
      <c r="AG726" s="1" t="str">
        <f t="shared" si="192"/>
        <v>36036010004069</v>
      </c>
      <c r="AH726" s="9" t="e">
        <f>IF(AND(#REF!=2017,AE$4=1),-IFERROR(VLOOKUP(AG726,#REF!,9,0),0),IF(AND(#REF!=2017,AE$4=2),-IFERROR(VLOOKUP(AG726,#REF!,9,0),0),IFERROR(VLOOKUP(AG726,#REF!,12,0),0)))</f>
        <v>#REF!</v>
      </c>
    </row>
    <row r="727" spans="1:34" ht="15" customHeight="1" outlineLevel="2">
      <c r="A727" s="7" t="s">
        <v>153</v>
      </c>
      <c r="B727" s="36" t="s">
        <v>154</v>
      </c>
      <c r="C727" s="7" t="s">
        <v>154</v>
      </c>
      <c r="D727" s="7" t="s">
        <v>13</v>
      </c>
      <c r="E727" s="7" t="s">
        <v>494</v>
      </c>
      <c r="F727" s="7" t="s">
        <v>363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40">
        <v>0</v>
      </c>
      <c r="O727" s="8">
        <v>0</v>
      </c>
      <c r="P727" s="8"/>
      <c r="Q727" s="8"/>
      <c r="R727" s="8"/>
      <c r="S727" s="8"/>
      <c r="T727" s="8"/>
      <c r="U727" s="8"/>
      <c r="V727" s="8"/>
      <c r="W727" s="14">
        <f t="shared" si="190"/>
        <v>0</v>
      </c>
      <c r="X727" s="10"/>
      <c r="Y727" s="28" t="e">
        <f t="shared" si="191"/>
        <v>#REF!</v>
      </c>
      <c r="Z727" s="13"/>
      <c r="AA727" s="13" t="e">
        <f t="shared" si="188"/>
        <v>#REF!</v>
      </c>
      <c r="AB727" s="12"/>
      <c r="AC727" s="12"/>
      <c r="AE727" s="9" t="e">
        <f t="shared" si="177"/>
        <v>#REF!</v>
      </c>
      <c r="AG727" s="1" t="str">
        <f t="shared" si="192"/>
        <v>36036010004075</v>
      </c>
      <c r="AH727" s="9" t="e">
        <f>IF(AND(#REF!=2017,AE$4=1),-IFERROR(VLOOKUP(AG727,#REF!,9,0),0),IF(AND(#REF!=2017,AE$4=2),-IFERROR(VLOOKUP(AG727,#REF!,9,0),0),IFERROR(VLOOKUP(AG727,#REF!,12,0),0)))</f>
        <v>#REF!</v>
      </c>
    </row>
    <row r="728" spans="1:34" ht="15" customHeight="1" outlineLevel="2">
      <c r="A728" s="7" t="s">
        <v>153</v>
      </c>
      <c r="B728" s="36" t="s">
        <v>154</v>
      </c>
      <c r="C728" s="7">
        <v>360</v>
      </c>
      <c r="D728" s="7" t="s">
        <v>13</v>
      </c>
      <c r="E728" s="7" t="s">
        <v>489</v>
      </c>
      <c r="F728" s="7" t="s">
        <v>364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40">
        <v>0</v>
      </c>
      <c r="O728" s="8">
        <v>0</v>
      </c>
      <c r="P728" s="8"/>
      <c r="Q728" s="8"/>
      <c r="R728" s="8"/>
      <c r="S728" s="8"/>
      <c r="T728" s="8"/>
      <c r="U728" s="8"/>
      <c r="V728" s="8"/>
      <c r="W728" s="14">
        <f t="shared" si="190"/>
        <v>0</v>
      </c>
      <c r="X728" s="10"/>
      <c r="Y728" s="28" t="e">
        <f t="shared" si="191"/>
        <v>#REF!</v>
      </c>
      <c r="Z728" s="13"/>
      <c r="AA728" s="13" t="e">
        <f t="shared" ref="AA728:AA763" si="193">Y728+Z728</f>
        <v>#REF!</v>
      </c>
      <c r="AB728" s="12"/>
      <c r="AC728" s="12"/>
      <c r="AE728" s="9" t="e">
        <f t="shared" si="177"/>
        <v>#REF!</v>
      </c>
      <c r="AG728" s="1" t="str">
        <f t="shared" si="192"/>
        <v>36036010004076</v>
      </c>
      <c r="AH728" s="9" t="e">
        <f>IF(AND(#REF!=2017,AE$4=1),-IFERROR(VLOOKUP(AG728,#REF!,9,0),0),IF(AND(#REF!=2017,AE$4=2),-IFERROR(VLOOKUP(AG728,#REF!,9,0),0),IFERROR(VLOOKUP(AG728,#REF!,12,0),0)))</f>
        <v>#REF!</v>
      </c>
    </row>
    <row r="729" spans="1:34" ht="15" customHeight="1" outlineLevel="2">
      <c r="A729" s="7" t="s">
        <v>153</v>
      </c>
      <c r="B729" s="36" t="s">
        <v>154</v>
      </c>
      <c r="C729" s="7" t="s">
        <v>154</v>
      </c>
      <c r="D729" s="7" t="s">
        <v>13</v>
      </c>
      <c r="E729" s="7" t="s">
        <v>380</v>
      </c>
      <c r="F729" s="7" t="s">
        <v>17</v>
      </c>
      <c r="G729" s="8">
        <v>0</v>
      </c>
      <c r="H729" s="8">
        <v>0</v>
      </c>
      <c r="I729" s="8">
        <v>0</v>
      </c>
      <c r="J729" s="8">
        <v>2.5099999999999998</v>
      </c>
      <c r="K729" s="8">
        <v>0</v>
      </c>
      <c r="L729" s="8">
        <v>0</v>
      </c>
      <c r="M729" s="8">
        <v>52.15</v>
      </c>
      <c r="N729" s="40">
        <v>0</v>
      </c>
      <c r="O729" s="8">
        <v>210.92</v>
      </c>
      <c r="P729" s="8"/>
      <c r="Q729" s="8"/>
      <c r="R729" s="8"/>
      <c r="S729" s="8"/>
      <c r="T729" s="8"/>
      <c r="U729" s="8"/>
      <c r="V729" s="8"/>
      <c r="W729" s="14">
        <f t="shared" si="190"/>
        <v>265.58</v>
      </c>
      <c r="X729" s="10"/>
      <c r="Y729" s="28" t="e">
        <f t="shared" si="191"/>
        <v>#REF!</v>
      </c>
      <c r="Z729" s="13"/>
      <c r="AA729" s="13" t="e">
        <f t="shared" si="193"/>
        <v>#REF!</v>
      </c>
      <c r="AB729" s="12">
        <v>1</v>
      </c>
      <c r="AC729" s="12">
        <v>1</v>
      </c>
      <c r="AE729" s="9" t="e">
        <f t="shared" si="177"/>
        <v>#REF!</v>
      </c>
      <c r="AG729" s="1" t="str">
        <f t="shared" si="192"/>
        <v>36036010004801</v>
      </c>
      <c r="AH729" s="9" t="e">
        <f>IF(AND(#REF!=2017,AE$4=1),-IFERROR(VLOOKUP(AG729,#REF!,9,0),0),IF(AND(#REF!=2017,AE$4=2),-IFERROR(VLOOKUP(AG729,#REF!,9,0),0),IFERROR(VLOOKUP(AG729,#REF!,12,0),0)))</f>
        <v>#REF!</v>
      </c>
    </row>
    <row r="730" spans="1:34" ht="15" customHeight="1" outlineLevel="2">
      <c r="A730" s="7" t="s">
        <v>153</v>
      </c>
      <c r="B730" s="36" t="s">
        <v>154</v>
      </c>
      <c r="C730" s="7" t="s">
        <v>154</v>
      </c>
      <c r="D730" s="7" t="s">
        <v>13</v>
      </c>
      <c r="E730" s="7" t="s">
        <v>381</v>
      </c>
      <c r="F730" s="7" t="s">
        <v>311</v>
      </c>
      <c r="G730" s="8">
        <v>0</v>
      </c>
      <c r="H730" s="8">
        <v>0</v>
      </c>
      <c r="I730" s="8">
        <v>0</v>
      </c>
      <c r="J730" s="8">
        <v>0</v>
      </c>
      <c r="K730" s="8">
        <v>714.59</v>
      </c>
      <c r="L730" s="8">
        <v>0</v>
      </c>
      <c r="M730" s="8">
        <v>0</v>
      </c>
      <c r="N730" s="40">
        <v>0</v>
      </c>
      <c r="O730" s="8">
        <v>714.59</v>
      </c>
      <c r="P730" s="8"/>
      <c r="Q730" s="8"/>
      <c r="R730" s="8"/>
      <c r="S730" s="8"/>
      <c r="T730" s="8"/>
      <c r="U730" s="8"/>
      <c r="V730" s="8"/>
      <c r="W730" s="14">
        <f t="shared" si="190"/>
        <v>1429.18</v>
      </c>
      <c r="X730" s="10"/>
      <c r="Y730" s="28" t="e">
        <f t="shared" si="191"/>
        <v>#REF!</v>
      </c>
      <c r="Z730" s="13"/>
      <c r="AA730" s="13" t="e">
        <f t="shared" si="193"/>
        <v>#REF!</v>
      </c>
      <c r="AB730" s="12">
        <v>1</v>
      </c>
      <c r="AC730" s="12">
        <v>1</v>
      </c>
      <c r="AE730" s="9" t="e">
        <f t="shared" si="177"/>
        <v>#REF!</v>
      </c>
      <c r="AG730" s="1" t="str">
        <f t="shared" si="192"/>
        <v>36036010005050</v>
      </c>
      <c r="AH730" s="9" t="e">
        <f>IF(AND(#REF!=2017,AE$4=1),-IFERROR(VLOOKUP(AG730,#REF!,9,0),0),IF(AND(#REF!=2017,AE$4=2),-IFERROR(VLOOKUP(AG730,#REF!,9,0),0),IFERROR(VLOOKUP(AG730,#REF!,12,0),0)))</f>
        <v>#REF!</v>
      </c>
    </row>
    <row r="731" spans="1:34" ht="15" customHeight="1" outlineLevel="2">
      <c r="A731" s="7" t="s">
        <v>153</v>
      </c>
      <c r="B731" s="36" t="s">
        <v>154</v>
      </c>
      <c r="C731" s="7" t="s">
        <v>154</v>
      </c>
      <c r="D731" s="7" t="s">
        <v>13</v>
      </c>
      <c r="E731" s="7" t="s">
        <v>401</v>
      </c>
      <c r="F731" s="7" t="s">
        <v>317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40">
        <v>0</v>
      </c>
      <c r="O731" s="8">
        <v>0</v>
      </c>
      <c r="P731" s="8"/>
      <c r="Q731" s="8"/>
      <c r="R731" s="8"/>
      <c r="S731" s="8"/>
      <c r="T731" s="8"/>
      <c r="U731" s="8"/>
      <c r="V731" s="8"/>
      <c r="W731" s="14">
        <f t="shared" si="190"/>
        <v>0</v>
      </c>
      <c r="X731" s="10"/>
      <c r="Y731" s="28" t="e">
        <f t="shared" si="191"/>
        <v>#REF!</v>
      </c>
      <c r="Z731" s="13"/>
      <c r="AA731" s="13" t="e">
        <f t="shared" si="193"/>
        <v>#REF!</v>
      </c>
      <c r="AB731" s="12">
        <v>1</v>
      </c>
      <c r="AC731" s="12">
        <v>1</v>
      </c>
      <c r="AE731" s="9" t="e">
        <f t="shared" si="177"/>
        <v>#REF!</v>
      </c>
      <c r="AG731" s="1" t="str">
        <f t="shared" si="192"/>
        <v>36036010005054</v>
      </c>
      <c r="AH731" s="9" t="e">
        <f>IF(AND(#REF!=2017,AE$4=1),-IFERROR(VLOOKUP(AG731,#REF!,9,0),0),IF(AND(#REF!=2017,AE$4=2),-IFERROR(VLOOKUP(AG731,#REF!,9,0),0),IFERROR(VLOOKUP(AG731,#REF!,12,0),0)))</f>
        <v>#REF!</v>
      </c>
    </row>
    <row r="732" spans="1:34" ht="15" customHeight="1" outlineLevel="2">
      <c r="A732" s="7" t="s">
        <v>153</v>
      </c>
      <c r="B732" s="36" t="s">
        <v>154</v>
      </c>
      <c r="C732" s="7" t="s">
        <v>154</v>
      </c>
      <c r="D732" s="7" t="s">
        <v>13</v>
      </c>
      <c r="E732" s="7" t="s">
        <v>417</v>
      </c>
      <c r="F732" s="7" t="s">
        <v>322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40">
        <v>0</v>
      </c>
      <c r="O732" s="8">
        <v>0</v>
      </c>
      <c r="P732" s="8"/>
      <c r="Q732" s="8"/>
      <c r="R732" s="8"/>
      <c r="S732" s="8"/>
      <c r="T732" s="8"/>
      <c r="U732" s="8"/>
      <c r="V732" s="8"/>
      <c r="W732" s="14">
        <f t="shared" si="190"/>
        <v>0</v>
      </c>
      <c r="X732" s="10"/>
      <c r="Y732" s="28" t="e">
        <f t="shared" si="191"/>
        <v>#REF!</v>
      </c>
      <c r="Z732" s="13"/>
      <c r="AA732" s="13" t="e">
        <f t="shared" si="193"/>
        <v>#REF!</v>
      </c>
      <c r="AB732" s="12">
        <v>1</v>
      </c>
      <c r="AC732" s="12">
        <v>1</v>
      </c>
      <c r="AE732" s="9" t="e">
        <f t="shared" si="177"/>
        <v>#REF!</v>
      </c>
      <c r="AG732" s="1" t="str">
        <f t="shared" si="192"/>
        <v>36036010005218</v>
      </c>
      <c r="AH732" s="9" t="e">
        <f>IF(AND(#REF!=2017,AE$4=1),-IFERROR(VLOOKUP(AG732,#REF!,9,0),0),IF(AND(#REF!=2017,AE$4=2),-IFERROR(VLOOKUP(AG732,#REF!,9,0),0),IFERROR(VLOOKUP(AG732,#REF!,12,0),0)))</f>
        <v>#REF!</v>
      </c>
    </row>
    <row r="733" spans="1:34" ht="15" customHeight="1" outlineLevel="2">
      <c r="A733" s="7" t="s">
        <v>153</v>
      </c>
      <c r="B733" s="36" t="s">
        <v>154</v>
      </c>
      <c r="C733" s="7" t="s">
        <v>154</v>
      </c>
      <c r="D733" s="7" t="s">
        <v>13</v>
      </c>
      <c r="E733" s="7" t="s">
        <v>396</v>
      </c>
      <c r="F733" s="7" t="s">
        <v>245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40">
        <v>0</v>
      </c>
      <c r="O733" s="8">
        <v>0</v>
      </c>
      <c r="P733" s="8"/>
      <c r="Q733" s="8"/>
      <c r="R733" s="8"/>
      <c r="S733" s="8"/>
      <c r="T733" s="8"/>
      <c r="U733" s="8"/>
      <c r="V733" s="8"/>
      <c r="W733" s="14">
        <f t="shared" si="190"/>
        <v>0</v>
      </c>
      <c r="X733" s="10"/>
      <c r="Y733" s="28" t="e">
        <f t="shared" si="191"/>
        <v>#REF!</v>
      </c>
      <c r="Z733" s="13"/>
      <c r="AA733" s="13" t="e">
        <f t="shared" si="193"/>
        <v>#REF!</v>
      </c>
      <c r="AB733" s="12">
        <v>1</v>
      </c>
      <c r="AC733" s="12">
        <v>1</v>
      </c>
      <c r="AE733" s="9" t="e">
        <f t="shared" si="177"/>
        <v>#REF!</v>
      </c>
      <c r="AG733" s="1" t="str">
        <f t="shared" si="192"/>
        <v>36036010005801</v>
      </c>
      <c r="AH733" s="9" t="e">
        <f>IF(AND(#REF!=2017,AE$4=1),-IFERROR(VLOOKUP(AG733,#REF!,9,0),0),IF(AND(#REF!=2017,AE$4=2),-IFERROR(VLOOKUP(AG733,#REF!,9,0),0),IFERROR(VLOOKUP(AG733,#REF!,12,0),0)))</f>
        <v>#REF!</v>
      </c>
    </row>
    <row r="734" spans="1:34" ht="15" customHeight="1" outlineLevel="2">
      <c r="A734" s="7" t="s">
        <v>153</v>
      </c>
      <c r="B734" s="36" t="s">
        <v>154</v>
      </c>
      <c r="C734" s="7" t="s">
        <v>154</v>
      </c>
      <c r="D734" s="7" t="s">
        <v>13</v>
      </c>
      <c r="E734" s="7" t="s">
        <v>506</v>
      </c>
      <c r="F734" s="7" t="s">
        <v>358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40">
        <v>0</v>
      </c>
      <c r="O734" s="8">
        <v>0</v>
      </c>
      <c r="P734" s="8"/>
      <c r="Q734" s="8"/>
      <c r="R734" s="8"/>
      <c r="S734" s="8"/>
      <c r="T734" s="8"/>
      <c r="U734" s="8"/>
      <c r="V734" s="8"/>
      <c r="W734" s="14">
        <f t="shared" si="190"/>
        <v>0</v>
      </c>
      <c r="X734" s="10"/>
      <c r="Y734" s="28" t="e">
        <f t="shared" si="191"/>
        <v>#REF!</v>
      </c>
      <c r="Z734" s="13"/>
      <c r="AA734" s="13" t="e">
        <f t="shared" si="193"/>
        <v>#REF!</v>
      </c>
      <c r="AB734" s="12"/>
      <c r="AC734" s="12"/>
      <c r="AE734" s="9" t="e">
        <f t="shared" ref="AE734:AE802" si="194">AA734-W734</f>
        <v>#REF!</v>
      </c>
      <c r="AG734" s="1" t="str">
        <f t="shared" si="192"/>
        <v>36036010005802</v>
      </c>
      <c r="AH734" s="9" t="e">
        <f>IF(AND(#REF!=2017,AE$4=1),-IFERROR(VLOOKUP(AG734,#REF!,9,0),0),IF(AND(#REF!=2017,AE$4=2),-IFERROR(VLOOKUP(AG734,#REF!,9,0),0),IFERROR(VLOOKUP(AG734,#REF!,12,0),0)))</f>
        <v>#REF!</v>
      </c>
    </row>
    <row r="735" spans="1:34" ht="15" customHeight="1" outlineLevel="2">
      <c r="A735" s="7" t="s">
        <v>153</v>
      </c>
      <c r="B735" s="36" t="s">
        <v>154</v>
      </c>
      <c r="C735" s="7" t="s">
        <v>154</v>
      </c>
      <c r="D735" s="7" t="s">
        <v>13</v>
      </c>
      <c r="E735" s="7" t="s">
        <v>507</v>
      </c>
      <c r="F735" s="7" t="s">
        <v>362</v>
      </c>
      <c r="G735" s="8">
        <v>0</v>
      </c>
      <c r="H735" s="8">
        <v>0</v>
      </c>
      <c r="I735" s="8">
        <v>0</v>
      </c>
      <c r="J735" s="8">
        <v>-2160</v>
      </c>
      <c r="K735" s="8">
        <v>0</v>
      </c>
      <c r="L735" s="8">
        <v>0</v>
      </c>
      <c r="M735" s="8">
        <v>-2160</v>
      </c>
      <c r="N735" s="40">
        <v>0</v>
      </c>
      <c r="O735" s="8">
        <v>0</v>
      </c>
      <c r="P735" s="8"/>
      <c r="Q735" s="8"/>
      <c r="R735" s="8"/>
      <c r="S735" s="8"/>
      <c r="T735" s="8"/>
      <c r="U735" s="8"/>
      <c r="V735" s="8"/>
      <c r="W735" s="14">
        <f t="shared" si="190"/>
        <v>-4320</v>
      </c>
      <c r="X735" s="10"/>
      <c r="Y735" s="28" t="e">
        <f t="shared" si="191"/>
        <v>#REF!</v>
      </c>
      <c r="Z735" s="13"/>
      <c r="AA735" s="13" t="e">
        <f t="shared" si="193"/>
        <v>#REF!</v>
      </c>
      <c r="AB735" s="12"/>
      <c r="AC735" s="12"/>
      <c r="AE735" s="9" t="e">
        <f t="shared" si="194"/>
        <v>#REF!</v>
      </c>
      <c r="AG735" s="1" t="str">
        <f t="shared" si="192"/>
        <v>36036010007003</v>
      </c>
      <c r="AH735" s="9" t="e">
        <f>IF(AND(#REF!=2017,AE$4=1),-IFERROR(VLOOKUP(AG735,#REF!,9,0),0),IF(AND(#REF!=2017,AE$4=2),-IFERROR(VLOOKUP(AG735,#REF!,9,0),0),IFERROR(VLOOKUP(AG735,#REF!,12,0),0)))</f>
        <v>#REF!</v>
      </c>
    </row>
    <row r="736" spans="1:34" ht="15" customHeight="1" outlineLevel="1">
      <c r="A736" s="42" t="s">
        <v>622</v>
      </c>
      <c r="B736" s="36"/>
      <c r="C736" s="7"/>
      <c r="D736" s="7"/>
      <c r="E736" s="7"/>
      <c r="F736" s="7"/>
      <c r="G736" s="8">
        <f t="shared" ref="G736:O736" si="195">SUBTOTAL(9,G714:G735)</f>
        <v>0</v>
      </c>
      <c r="H736" s="8">
        <f t="shared" si="195"/>
        <v>0</v>
      </c>
      <c r="I736" s="8">
        <f t="shared" si="195"/>
        <v>0</v>
      </c>
      <c r="J736" s="8">
        <f t="shared" si="195"/>
        <v>77052.959999999992</v>
      </c>
      <c r="K736" s="8">
        <f t="shared" si="195"/>
        <v>20715.550000000007</v>
      </c>
      <c r="L736" s="8">
        <f t="shared" si="195"/>
        <v>0</v>
      </c>
      <c r="M736" s="8">
        <f t="shared" si="195"/>
        <v>48942.91</v>
      </c>
      <c r="N736" s="40">
        <f t="shared" si="195"/>
        <v>14767.399999999985</v>
      </c>
      <c r="O736" s="8">
        <f t="shared" si="195"/>
        <v>7123.159999999988</v>
      </c>
      <c r="P736" s="8"/>
      <c r="Q736" s="8"/>
      <c r="R736" s="8"/>
      <c r="S736" s="8"/>
      <c r="T736" s="8"/>
      <c r="U736" s="8"/>
      <c r="V736" s="8"/>
      <c r="W736" s="14">
        <f>SUBTOTAL(9,W714:W735)</f>
        <v>168601.97999999995</v>
      </c>
      <c r="X736" s="10"/>
      <c r="Y736" s="28"/>
      <c r="Z736" s="13"/>
      <c r="AA736" s="13"/>
      <c r="AB736" s="12"/>
      <c r="AC736" s="12"/>
      <c r="AE736" s="9"/>
      <c r="AH736" s="9"/>
    </row>
    <row r="737" spans="1:34" ht="15" customHeight="1" outlineLevel="2">
      <c r="A737" s="7" t="s">
        <v>155</v>
      </c>
      <c r="B737" s="36" t="s">
        <v>156</v>
      </c>
      <c r="C737" s="7" t="s">
        <v>156</v>
      </c>
      <c r="D737" s="7" t="s">
        <v>13</v>
      </c>
      <c r="E737" s="35" t="s">
        <v>366</v>
      </c>
      <c r="F737" s="7" t="s">
        <v>307</v>
      </c>
      <c r="G737" s="8">
        <v>0</v>
      </c>
      <c r="H737" s="8">
        <v>0</v>
      </c>
      <c r="I737" s="8">
        <v>0</v>
      </c>
      <c r="J737" s="8">
        <v>126651.15</v>
      </c>
      <c r="K737" s="8">
        <v>43172.380000000005</v>
      </c>
      <c r="L737" s="8">
        <v>0.89999999999417923</v>
      </c>
      <c r="M737" s="8">
        <v>93031.840000000026</v>
      </c>
      <c r="N737" s="40">
        <v>31578.760000000009</v>
      </c>
      <c r="O737" s="8">
        <v>3531.0999999999767</v>
      </c>
      <c r="P737" s="8"/>
      <c r="Q737" s="8"/>
      <c r="R737" s="8"/>
      <c r="S737" s="8"/>
      <c r="T737" s="8"/>
      <c r="U737" s="8"/>
      <c r="V737" s="8"/>
      <c r="W737" s="14">
        <f t="shared" ref="W737:W768" si="196">SUM(G737:V737)</f>
        <v>297966.13</v>
      </c>
      <c r="X737" s="10"/>
      <c r="Y737" s="28" t="e">
        <f t="shared" ref="Y737:Y744" si="197">IF(AE$2="Y",IF(RIGHT(A737,4)="CITY",AH737,0),AH737)</f>
        <v>#REF!</v>
      </c>
      <c r="Z737" s="13"/>
      <c r="AA737" s="13" t="e">
        <f t="shared" si="193"/>
        <v>#REF!</v>
      </c>
      <c r="AB737" s="12">
        <v>1</v>
      </c>
      <c r="AC737" s="12">
        <v>1</v>
      </c>
      <c r="AE737" s="9" t="e">
        <f t="shared" si="194"/>
        <v>#REF!</v>
      </c>
      <c r="AG737" s="1" t="str">
        <f t="shared" ref="AG737:AG744" si="198">B737&amp;C737&amp;D737&amp;E737</f>
        <v>36136110004001</v>
      </c>
      <c r="AH737" s="9" t="e">
        <f>IF(AND(#REF!=2017,AE$4=1),-IFERROR(VLOOKUP(AG737,#REF!,9,0),0),IF(AND(#REF!=2017,AE$4=2),-IFERROR(VLOOKUP(AG737,#REF!,9,0),0),IFERROR(VLOOKUP(AG737,#REF!,12,0),0)))</f>
        <v>#REF!</v>
      </c>
    </row>
    <row r="738" spans="1:34" ht="15" customHeight="1" outlineLevel="2">
      <c r="A738" s="7" t="s">
        <v>155</v>
      </c>
      <c r="B738" s="36" t="s">
        <v>156</v>
      </c>
      <c r="C738" s="7" t="s">
        <v>156</v>
      </c>
      <c r="D738" s="7" t="s">
        <v>13</v>
      </c>
      <c r="E738" s="35" t="s">
        <v>387</v>
      </c>
      <c r="F738" s="7" t="s">
        <v>359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40">
        <v>0</v>
      </c>
      <c r="O738" s="8">
        <v>0</v>
      </c>
      <c r="P738" s="8"/>
      <c r="Q738" s="8"/>
      <c r="R738" s="8"/>
      <c r="S738" s="8"/>
      <c r="T738" s="8"/>
      <c r="U738" s="8"/>
      <c r="V738" s="8"/>
      <c r="W738" s="14">
        <f t="shared" si="196"/>
        <v>0</v>
      </c>
      <c r="X738" s="10"/>
      <c r="Y738" s="28" t="e">
        <f t="shared" si="197"/>
        <v>#REF!</v>
      </c>
      <c r="Z738" s="13"/>
      <c r="AA738" s="13" t="e">
        <f t="shared" si="193"/>
        <v>#REF!</v>
      </c>
      <c r="AB738" s="12">
        <v>1</v>
      </c>
      <c r="AC738" s="12">
        <v>1</v>
      </c>
      <c r="AE738" s="9" t="e">
        <f t="shared" si="194"/>
        <v>#REF!</v>
      </c>
      <c r="AG738" s="1" t="str">
        <f t="shared" si="198"/>
        <v>36136110004004</v>
      </c>
      <c r="AH738" s="9" t="e">
        <f>IF(AND(#REF!=2017,AE$4=1),-IFERROR(VLOOKUP(AG738,#REF!,9,0),0),IF(AND(#REF!=2017,AE$4=2),-IFERROR(VLOOKUP(AG738,#REF!,9,0),0),IFERROR(VLOOKUP(AG738,#REF!,12,0),0)))</f>
        <v>#REF!</v>
      </c>
    </row>
    <row r="739" spans="1:34" ht="15" customHeight="1" outlineLevel="2">
      <c r="A739" s="7" t="s">
        <v>155</v>
      </c>
      <c r="B739" s="36" t="s">
        <v>156</v>
      </c>
      <c r="C739" s="7" t="s">
        <v>156</v>
      </c>
      <c r="D739" s="7" t="s">
        <v>13</v>
      </c>
      <c r="E739" s="35" t="s">
        <v>368</v>
      </c>
      <c r="F739" s="7" t="s">
        <v>308</v>
      </c>
      <c r="G739" s="8">
        <v>0</v>
      </c>
      <c r="H739" s="8">
        <v>0</v>
      </c>
      <c r="I739" s="8">
        <v>0</v>
      </c>
      <c r="J739" s="8">
        <v>16201.15</v>
      </c>
      <c r="K739" s="8">
        <v>100.3700000000008</v>
      </c>
      <c r="L739" s="8">
        <v>0</v>
      </c>
      <c r="M739" s="8">
        <v>379.29999999999927</v>
      </c>
      <c r="N739" s="40">
        <v>-29.369999999998981</v>
      </c>
      <c r="O739" s="8">
        <v>25.849999999998545</v>
      </c>
      <c r="P739" s="8"/>
      <c r="Q739" s="8"/>
      <c r="R739" s="8"/>
      <c r="S739" s="8"/>
      <c r="T739" s="8"/>
      <c r="U739" s="8"/>
      <c r="V739" s="8"/>
      <c r="W739" s="14">
        <f t="shared" si="196"/>
        <v>16677.3</v>
      </c>
      <c r="X739" s="10"/>
      <c r="Y739" s="28" t="e">
        <f t="shared" si="197"/>
        <v>#REF!</v>
      </c>
      <c r="Z739" s="13"/>
      <c r="AA739" s="13" t="e">
        <f t="shared" si="193"/>
        <v>#REF!</v>
      </c>
      <c r="AB739" s="12">
        <v>1</v>
      </c>
      <c r="AC739" s="12">
        <v>1</v>
      </c>
      <c r="AE739" s="9" t="e">
        <f t="shared" si="194"/>
        <v>#REF!</v>
      </c>
      <c r="AG739" s="1" t="str">
        <f t="shared" si="198"/>
        <v>36136110004006</v>
      </c>
      <c r="AH739" s="9" t="e">
        <f>IF(AND(#REF!=2017,AE$4=1),-IFERROR(VLOOKUP(AG739,#REF!,9,0),0),IF(AND(#REF!=2017,AE$4=2),-IFERROR(VLOOKUP(AG739,#REF!,9,0),0),IFERROR(VLOOKUP(AG739,#REF!,12,0),0)))</f>
        <v>#REF!</v>
      </c>
    </row>
    <row r="740" spans="1:34" ht="15" customHeight="1" outlineLevel="2">
      <c r="A740" s="7" t="s">
        <v>155</v>
      </c>
      <c r="B740" s="36" t="s">
        <v>156</v>
      </c>
      <c r="C740" s="7" t="s">
        <v>156</v>
      </c>
      <c r="D740" s="7" t="s">
        <v>13</v>
      </c>
      <c r="E740" s="35" t="s">
        <v>370</v>
      </c>
      <c r="F740" s="7" t="s">
        <v>309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40">
        <v>0</v>
      </c>
      <c r="O740" s="8">
        <v>5670.75</v>
      </c>
      <c r="P740" s="8"/>
      <c r="Q740" s="8"/>
      <c r="R740" s="8"/>
      <c r="S740" s="8"/>
      <c r="T740" s="8"/>
      <c r="U740" s="8"/>
      <c r="V740" s="8"/>
      <c r="W740" s="14">
        <f t="shared" si="196"/>
        <v>5670.75</v>
      </c>
      <c r="X740" s="10"/>
      <c r="Y740" s="28" t="e">
        <f t="shared" si="197"/>
        <v>#REF!</v>
      </c>
      <c r="Z740" s="13"/>
      <c r="AA740" s="13" t="e">
        <f t="shared" si="193"/>
        <v>#REF!</v>
      </c>
      <c r="AB740" s="12"/>
      <c r="AC740" s="12"/>
      <c r="AE740" s="9" t="e">
        <f t="shared" si="194"/>
        <v>#REF!</v>
      </c>
      <c r="AG740" s="1" t="str">
        <f t="shared" si="198"/>
        <v>36136110004008</v>
      </c>
      <c r="AH740" s="9" t="e">
        <f>IF(AND(#REF!=2017,AE$4=1),-IFERROR(VLOOKUP(AG740,#REF!,9,0),0),IF(AND(#REF!=2017,AE$4=2),-IFERROR(VLOOKUP(AG740,#REF!,9,0),0),IFERROR(VLOOKUP(AG740,#REF!,12,0),0)))</f>
        <v>#REF!</v>
      </c>
    </row>
    <row r="741" spans="1:34" ht="15" customHeight="1" outlineLevel="2">
      <c r="A741" s="7" t="s">
        <v>155</v>
      </c>
      <c r="B741" s="36" t="s">
        <v>156</v>
      </c>
      <c r="C741" s="7" t="s">
        <v>156</v>
      </c>
      <c r="D741" s="7" t="s">
        <v>13</v>
      </c>
      <c r="E741" s="35" t="s">
        <v>372</v>
      </c>
      <c r="F741" s="7" t="s">
        <v>310</v>
      </c>
      <c r="G741" s="8">
        <v>0</v>
      </c>
      <c r="H741" s="8">
        <v>0</v>
      </c>
      <c r="I741" s="8">
        <v>0</v>
      </c>
      <c r="J741" s="8">
        <v>0</v>
      </c>
      <c r="K741" s="8">
        <v>159.82</v>
      </c>
      <c r="L741" s="8">
        <v>0</v>
      </c>
      <c r="M741" s="8">
        <v>0</v>
      </c>
      <c r="N741" s="40">
        <v>112.43</v>
      </c>
      <c r="O741" s="8">
        <v>249.58000000000004</v>
      </c>
      <c r="P741" s="8"/>
      <c r="Q741" s="8"/>
      <c r="R741" s="8"/>
      <c r="S741" s="8"/>
      <c r="T741" s="8"/>
      <c r="U741" s="8"/>
      <c r="V741" s="8"/>
      <c r="W741" s="14">
        <f t="shared" si="196"/>
        <v>521.83000000000004</v>
      </c>
      <c r="X741" s="10"/>
      <c r="Y741" s="28" t="e">
        <f t="shared" si="197"/>
        <v>#REF!</v>
      </c>
      <c r="Z741" s="13"/>
      <c r="AA741" s="13" t="e">
        <f t="shared" si="193"/>
        <v>#REF!</v>
      </c>
      <c r="AB741" s="12"/>
      <c r="AC741" s="12"/>
      <c r="AE741" s="9" t="e">
        <f t="shared" si="194"/>
        <v>#REF!</v>
      </c>
      <c r="AG741" s="1" t="str">
        <f t="shared" si="198"/>
        <v>36136110004009</v>
      </c>
      <c r="AH741" s="9" t="e">
        <f>IF(AND(#REF!=2017,AE$4=1),-IFERROR(VLOOKUP(AG741,#REF!,9,0),0),IF(AND(#REF!=2017,AE$4=2),-IFERROR(VLOOKUP(AG741,#REF!,9,0),0),IFERROR(VLOOKUP(AG741,#REF!,12,0),0)))</f>
        <v>#REF!</v>
      </c>
    </row>
    <row r="742" spans="1:34" ht="15" customHeight="1" outlineLevel="2">
      <c r="A742" s="7" t="s">
        <v>155</v>
      </c>
      <c r="B742" s="36" t="s">
        <v>156</v>
      </c>
      <c r="C742" s="7" t="s">
        <v>156</v>
      </c>
      <c r="D742" s="7" t="s">
        <v>13</v>
      </c>
      <c r="E742" s="35" t="s">
        <v>385</v>
      </c>
      <c r="F742" s="7" t="s">
        <v>314</v>
      </c>
      <c r="G742" s="8">
        <v>0</v>
      </c>
      <c r="H742" s="8">
        <v>0</v>
      </c>
      <c r="I742" s="8">
        <v>0</v>
      </c>
      <c r="J742" s="8">
        <v>521470</v>
      </c>
      <c r="K742" s="8">
        <v>0</v>
      </c>
      <c r="L742" s="8">
        <v>0</v>
      </c>
      <c r="M742" s="8">
        <v>521470</v>
      </c>
      <c r="N742" s="40">
        <v>0</v>
      </c>
      <c r="O742" s="8">
        <v>0</v>
      </c>
      <c r="P742" s="8"/>
      <c r="Q742" s="8"/>
      <c r="R742" s="8"/>
      <c r="S742" s="8"/>
      <c r="T742" s="8"/>
      <c r="U742" s="8"/>
      <c r="V742" s="8"/>
      <c r="W742" s="14">
        <f t="shared" si="196"/>
        <v>1042940</v>
      </c>
      <c r="X742" s="10"/>
      <c r="Y742" s="28" t="e">
        <f t="shared" si="197"/>
        <v>#REF!</v>
      </c>
      <c r="Z742" s="13"/>
      <c r="AA742" s="13" t="e">
        <f t="shared" si="193"/>
        <v>#REF!</v>
      </c>
      <c r="AB742" s="12">
        <v>1</v>
      </c>
      <c r="AC742" s="12">
        <v>1</v>
      </c>
      <c r="AE742" s="9" t="e">
        <f t="shared" si="194"/>
        <v>#REF!</v>
      </c>
      <c r="AG742" s="1" t="str">
        <f t="shared" si="198"/>
        <v>36136110004011</v>
      </c>
      <c r="AH742" s="9" t="e">
        <f>IF(AND(#REF!=2017,AE$4=1),-IFERROR(VLOOKUP(AG742,#REF!,9,0),0),IF(AND(#REF!=2017,AE$4=2),-IFERROR(VLOOKUP(AG742,#REF!,9,0),0),IFERROR(VLOOKUP(AG742,#REF!,12,0),0)))</f>
        <v>#REF!</v>
      </c>
    </row>
    <row r="743" spans="1:34" ht="15" customHeight="1" outlineLevel="2">
      <c r="A743" s="7" t="s">
        <v>155</v>
      </c>
      <c r="B743" s="36" t="s">
        <v>156</v>
      </c>
      <c r="C743" s="7" t="s">
        <v>156</v>
      </c>
      <c r="D743" s="7" t="s">
        <v>13</v>
      </c>
      <c r="E743" s="35" t="s">
        <v>374</v>
      </c>
      <c r="F743" s="7" t="s">
        <v>361</v>
      </c>
      <c r="G743" s="8">
        <v>0</v>
      </c>
      <c r="H743" s="8">
        <v>0</v>
      </c>
      <c r="I743" s="8">
        <v>0</v>
      </c>
      <c r="J743" s="8">
        <v>0</v>
      </c>
      <c r="K743" s="8">
        <v>3548.52</v>
      </c>
      <c r="L743" s="8">
        <v>0</v>
      </c>
      <c r="M743" s="8">
        <v>0</v>
      </c>
      <c r="N743" s="40">
        <v>3441.6200000000003</v>
      </c>
      <c r="O743" s="8">
        <v>3090.6799999999994</v>
      </c>
      <c r="P743" s="8"/>
      <c r="Q743" s="8"/>
      <c r="R743" s="8"/>
      <c r="S743" s="8"/>
      <c r="T743" s="8"/>
      <c r="U743" s="8"/>
      <c r="V743" s="8"/>
      <c r="W743" s="14">
        <f t="shared" si="196"/>
        <v>10080.82</v>
      </c>
      <c r="X743" s="10"/>
      <c r="Y743" s="28" t="e">
        <f t="shared" si="197"/>
        <v>#REF!</v>
      </c>
      <c r="Z743" s="13"/>
      <c r="AA743" s="13" t="e">
        <f t="shared" si="193"/>
        <v>#REF!</v>
      </c>
      <c r="AB743" s="12">
        <v>1</v>
      </c>
      <c r="AC743" s="12">
        <v>1</v>
      </c>
      <c r="AE743" s="9" t="e">
        <f t="shared" si="194"/>
        <v>#REF!</v>
      </c>
      <c r="AG743" s="1" t="str">
        <f t="shared" si="198"/>
        <v>36136110004030</v>
      </c>
      <c r="AH743" s="9" t="e">
        <f>IF(AND(#REF!=2017,AE$4=1),-IFERROR(VLOOKUP(AG743,#REF!,9,0),0),IF(AND(#REF!=2017,AE$4=2),-IFERROR(VLOOKUP(AG743,#REF!,9,0),0),IFERROR(VLOOKUP(AG743,#REF!,12,0),0)))</f>
        <v>#REF!</v>
      </c>
    </row>
    <row r="744" spans="1:34" ht="15" customHeight="1" outlineLevel="2">
      <c r="A744" s="7" t="s">
        <v>155</v>
      </c>
      <c r="B744" s="36" t="s">
        <v>156</v>
      </c>
      <c r="C744" s="7" t="s">
        <v>156</v>
      </c>
      <c r="D744" s="7" t="s">
        <v>13</v>
      </c>
      <c r="E744" s="35" t="s">
        <v>389</v>
      </c>
      <c r="F744" s="7" t="s">
        <v>360</v>
      </c>
      <c r="G744" s="8">
        <v>0</v>
      </c>
      <c r="H744" s="8">
        <v>0</v>
      </c>
      <c r="I744" s="8">
        <v>0</v>
      </c>
      <c r="J744" s="8">
        <v>0</v>
      </c>
      <c r="K744" s="8">
        <v>49.3</v>
      </c>
      <c r="L744" s="8">
        <v>0</v>
      </c>
      <c r="M744" s="8">
        <v>0</v>
      </c>
      <c r="N744" s="40">
        <v>16.75</v>
      </c>
      <c r="O744" s="8">
        <v>999.36000000000013</v>
      </c>
      <c r="P744" s="8"/>
      <c r="Q744" s="8"/>
      <c r="R744" s="8"/>
      <c r="S744" s="8"/>
      <c r="T744" s="8"/>
      <c r="U744" s="8"/>
      <c r="V744" s="8"/>
      <c r="W744" s="14">
        <f t="shared" si="196"/>
        <v>1065.4100000000001</v>
      </c>
      <c r="X744" s="10"/>
      <c r="Y744" s="28" t="e">
        <f t="shared" si="197"/>
        <v>#REF!</v>
      </c>
      <c r="Z744" s="13"/>
      <c r="AA744" s="13" t="e">
        <f t="shared" si="193"/>
        <v>#REF!</v>
      </c>
      <c r="AB744" s="12">
        <v>1</v>
      </c>
      <c r="AC744" s="12">
        <v>1</v>
      </c>
      <c r="AE744" s="9" t="e">
        <f t="shared" si="194"/>
        <v>#REF!</v>
      </c>
      <c r="AG744" s="1" t="str">
        <f t="shared" si="198"/>
        <v>36136110004033</v>
      </c>
      <c r="AH744" s="9" t="e">
        <f>IF(AND(#REF!=2017,AE$4=1),-IFERROR(VLOOKUP(AG744,#REF!,9,0),0),IF(AND(#REF!=2017,AE$4=2),-IFERROR(VLOOKUP(AG744,#REF!,9,0),0),IFERROR(VLOOKUP(AG744,#REF!,12,0),0)))</f>
        <v>#REF!</v>
      </c>
    </row>
    <row r="745" spans="1:34" ht="15" customHeight="1" outlineLevel="2">
      <c r="A745" s="7" t="s">
        <v>155</v>
      </c>
      <c r="B745" s="36" t="s">
        <v>156</v>
      </c>
      <c r="C745" s="7" t="s">
        <v>156</v>
      </c>
      <c r="D745" s="7" t="s">
        <v>13</v>
      </c>
      <c r="E745" s="35" t="s">
        <v>480</v>
      </c>
      <c r="F745" s="7" t="s">
        <v>355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40">
        <v>0</v>
      </c>
      <c r="O745" s="8">
        <v>0</v>
      </c>
      <c r="P745" s="8"/>
      <c r="Q745" s="8"/>
      <c r="R745" s="8"/>
      <c r="S745" s="8"/>
      <c r="T745" s="8"/>
      <c r="U745" s="8"/>
      <c r="V745" s="8"/>
      <c r="W745" s="14">
        <f t="shared" si="196"/>
        <v>0</v>
      </c>
      <c r="X745" s="10"/>
      <c r="Y745" s="28"/>
      <c r="Z745" s="13"/>
      <c r="AA745" s="13"/>
      <c r="AB745" s="12"/>
      <c r="AC745" s="12"/>
      <c r="AE745" s="9"/>
      <c r="AH745" s="9"/>
    </row>
    <row r="746" spans="1:34" ht="15" customHeight="1" outlineLevel="2">
      <c r="A746" s="7" t="s">
        <v>155</v>
      </c>
      <c r="B746" s="36" t="s">
        <v>156</v>
      </c>
      <c r="C746" s="7" t="s">
        <v>156</v>
      </c>
      <c r="D746" s="7" t="s">
        <v>13</v>
      </c>
      <c r="E746" s="35" t="s">
        <v>383</v>
      </c>
      <c r="F746" s="7" t="s">
        <v>313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40">
        <v>0</v>
      </c>
      <c r="O746" s="8">
        <v>0</v>
      </c>
      <c r="P746" s="8"/>
      <c r="Q746" s="8"/>
      <c r="R746" s="8"/>
      <c r="S746" s="8"/>
      <c r="T746" s="8"/>
      <c r="U746" s="8"/>
      <c r="V746" s="8"/>
      <c r="W746" s="14">
        <f t="shared" si="196"/>
        <v>0</v>
      </c>
      <c r="X746" s="10"/>
      <c r="Y746" s="28" t="e">
        <f>IF(AE$2="Y",IF(RIGHT(A746,4)="CITY",AH746,0),AH746)</f>
        <v>#REF!</v>
      </c>
      <c r="Z746" s="13"/>
      <c r="AA746" s="13" t="e">
        <f t="shared" si="193"/>
        <v>#REF!</v>
      </c>
      <c r="AB746" s="12">
        <v>1</v>
      </c>
      <c r="AC746" s="12">
        <v>1</v>
      </c>
      <c r="AE746" s="9" t="e">
        <f t="shared" si="194"/>
        <v>#REF!</v>
      </c>
      <c r="AG746" s="1" t="str">
        <f>B746&amp;C746&amp;D746&amp;E746</f>
        <v>36136110004038</v>
      </c>
      <c r="AH746" s="9" t="e">
        <f>IF(AND(#REF!=2017,AE$4=1),-IFERROR(VLOOKUP(AG746,#REF!,9,0),0),IF(AND(#REF!=2017,AE$4=2),-IFERROR(VLOOKUP(AG746,#REF!,9,0),0),IFERROR(VLOOKUP(AG746,#REF!,12,0),0)))</f>
        <v>#REF!</v>
      </c>
    </row>
    <row r="747" spans="1:34" ht="15" customHeight="1" outlineLevel="2">
      <c r="A747" s="7" t="s">
        <v>155</v>
      </c>
      <c r="B747" s="36" t="s">
        <v>156</v>
      </c>
      <c r="C747" s="7" t="s">
        <v>156</v>
      </c>
      <c r="D747" s="7" t="s">
        <v>13</v>
      </c>
      <c r="E747" s="35" t="s">
        <v>421</v>
      </c>
      <c r="F747" s="7" t="s">
        <v>325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40">
        <v>0</v>
      </c>
      <c r="O747" s="8">
        <v>0</v>
      </c>
      <c r="P747" s="8"/>
      <c r="Q747" s="8"/>
      <c r="R747" s="8"/>
      <c r="S747" s="8"/>
      <c r="T747" s="8"/>
      <c r="U747" s="8"/>
      <c r="V747" s="8"/>
      <c r="W747" s="14">
        <f t="shared" si="196"/>
        <v>0</v>
      </c>
      <c r="X747" s="10"/>
      <c r="Y747" s="28"/>
      <c r="Z747" s="13"/>
      <c r="AA747" s="13"/>
      <c r="AB747" s="12"/>
      <c r="AC747" s="12"/>
      <c r="AE747" s="9"/>
      <c r="AH747" s="9"/>
    </row>
    <row r="748" spans="1:34" ht="15" customHeight="1" outlineLevel="2">
      <c r="A748" s="7" t="s">
        <v>155</v>
      </c>
      <c r="B748" s="36" t="s">
        <v>156</v>
      </c>
      <c r="C748" s="7" t="s">
        <v>156</v>
      </c>
      <c r="D748" s="7" t="s">
        <v>13</v>
      </c>
      <c r="E748" s="35" t="s">
        <v>423</v>
      </c>
      <c r="F748" s="7" t="s">
        <v>326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40">
        <v>0</v>
      </c>
      <c r="O748" s="8">
        <v>0</v>
      </c>
      <c r="P748" s="8"/>
      <c r="Q748" s="8"/>
      <c r="R748" s="8"/>
      <c r="S748" s="8"/>
      <c r="T748" s="8"/>
      <c r="U748" s="8"/>
      <c r="V748" s="8"/>
      <c r="W748" s="14">
        <f t="shared" si="196"/>
        <v>0</v>
      </c>
      <c r="X748" s="10"/>
      <c r="Y748" s="28" t="e">
        <f t="shared" ref="Y748:Y756" si="199">IF(AE$2="Y",IF(RIGHT(A748,4)="CITY",AH748,0),AH748)</f>
        <v>#REF!</v>
      </c>
      <c r="Z748" s="13"/>
      <c r="AA748" s="13" t="e">
        <f t="shared" si="193"/>
        <v>#REF!</v>
      </c>
      <c r="AB748" s="12">
        <v>1</v>
      </c>
      <c r="AC748" s="12">
        <v>1</v>
      </c>
      <c r="AE748" s="9" t="e">
        <f t="shared" si="194"/>
        <v>#REF!</v>
      </c>
      <c r="AG748" s="1" t="str">
        <f t="shared" ref="AG748:AG756" si="200">B748&amp;C748&amp;D748&amp;E748</f>
        <v>36136110004047</v>
      </c>
      <c r="AH748" s="9" t="e">
        <f>IF(AND(#REF!=2017,AE$4=1),-IFERROR(VLOOKUP(AG748,#REF!,9,0),0),IF(AND(#REF!=2017,AE$4=2),-IFERROR(VLOOKUP(AG748,#REF!,9,0),0),IFERROR(VLOOKUP(AG748,#REF!,12,0),0)))</f>
        <v>#REF!</v>
      </c>
    </row>
    <row r="749" spans="1:34" ht="15" customHeight="1" outlineLevel="2">
      <c r="A749" s="7" t="s">
        <v>155</v>
      </c>
      <c r="B749" s="36" t="s">
        <v>156</v>
      </c>
      <c r="C749" s="7" t="s">
        <v>156</v>
      </c>
      <c r="D749" s="7" t="s">
        <v>13</v>
      </c>
      <c r="E749" s="35" t="s">
        <v>425</v>
      </c>
      <c r="F749" s="7" t="s">
        <v>327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40">
        <v>0</v>
      </c>
      <c r="O749" s="8">
        <v>0</v>
      </c>
      <c r="P749" s="8"/>
      <c r="Q749" s="8"/>
      <c r="R749" s="8"/>
      <c r="S749" s="8"/>
      <c r="T749" s="8"/>
      <c r="U749" s="8"/>
      <c r="V749" s="8"/>
      <c r="W749" s="14">
        <f t="shared" si="196"/>
        <v>0</v>
      </c>
      <c r="X749" s="10"/>
      <c r="Y749" s="28" t="e">
        <f t="shared" si="199"/>
        <v>#REF!</v>
      </c>
      <c r="Z749" s="13"/>
      <c r="AA749" s="13" t="e">
        <f t="shared" si="193"/>
        <v>#REF!</v>
      </c>
      <c r="AB749" s="12">
        <v>1</v>
      </c>
      <c r="AC749" s="12">
        <v>1</v>
      </c>
      <c r="AE749" s="9" t="e">
        <f t="shared" si="194"/>
        <v>#REF!</v>
      </c>
      <c r="AG749" s="1" t="str">
        <f t="shared" si="200"/>
        <v>36136110004048</v>
      </c>
      <c r="AH749" s="9" t="e">
        <f>IF(AND(#REF!=2017,AE$4=1),-IFERROR(VLOOKUP(AG749,#REF!,9,0),0),IF(AND(#REF!=2017,AE$4=2),-IFERROR(VLOOKUP(AG749,#REF!,9,0),0),IFERROR(VLOOKUP(AG749,#REF!,12,0),0)))</f>
        <v>#REF!</v>
      </c>
    </row>
    <row r="750" spans="1:34" ht="15" customHeight="1" outlineLevel="2">
      <c r="A750" s="7" t="s">
        <v>155</v>
      </c>
      <c r="B750" s="36" t="s">
        <v>156</v>
      </c>
      <c r="C750" s="7" t="s">
        <v>156</v>
      </c>
      <c r="D750" s="7" t="s">
        <v>13</v>
      </c>
      <c r="E750" s="35" t="s">
        <v>429</v>
      </c>
      <c r="F750" s="7" t="s">
        <v>329</v>
      </c>
      <c r="G750" s="8">
        <v>0</v>
      </c>
      <c r="H750" s="8">
        <v>130724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40">
        <v>0</v>
      </c>
      <c r="O750" s="8">
        <v>0</v>
      </c>
      <c r="P750" s="8"/>
      <c r="Q750" s="8"/>
      <c r="R750" s="8"/>
      <c r="S750" s="8"/>
      <c r="T750" s="8"/>
      <c r="U750" s="8"/>
      <c r="V750" s="8"/>
      <c r="W750" s="14">
        <f t="shared" si="196"/>
        <v>130724</v>
      </c>
      <c r="X750" s="10"/>
      <c r="Y750" s="28" t="e">
        <f t="shared" si="199"/>
        <v>#REF!</v>
      </c>
      <c r="Z750" s="13"/>
      <c r="AA750" s="13" t="e">
        <f t="shared" si="193"/>
        <v>#REF!</v>
      </c>
      <c r="AB750" s="12">
        <v>1</v>
      </c>
      <c r="AC750" s="12">
        <v>1</v>
      </c>
      <c r="AE750" s="9" t="e">
        <f t="shared" si="194"/>
        <v>#REF!</v>
      </c>
      <c r="AG750" s="1" t="str">
        <f t="shared" si="200"/>
        <v>36136110004051</v>
      </c>
      <c r="AH750" s="9" t="e">
        <f>IF(AND(#REF!=2017,AE$4=1),-IFERROR(VLOOKUP(AG750,#REF!,9,0),0),IF(AND(#REF!=2017,AE$4=2),-IFERROR(VLOOKUP(AG750,#REF!,9,0),0),IFERROR(VLOOKUP(AG750,#REF!,12,0),0)))</f>
        <v>#REF!</v>
      </c>
    </row>
    <row r="751" spans="1:34" ht="15" customHeight="1" outlineLevel="2">
      <c r="A751" s="7" t="s">
        <v>155</v>
      </c>
      <c r="B751" s="36" t="s">
        <v>156</v>
      </c>
      <c r="C751" s="7" t="s">
        <v>156</v>
      </c>
      <c r="D751" s="7" t="s">
        <v>13</v>
      </c>
      <c r="E751" s="35" t="s">
        <v>393</v>
      </c>
      <c r="F751" s="7" t="s">
        <v>25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40">
        <v>0</v>
      </c>
      <c r="O751" s="8">
        <v>0</v>
      </c>
      <c r="P751" s="8"/>
      <c r="Q751" s="8"/>
      <c r="R751" s="8"/>
      <c r="S751" s="8"/>
      <c r="T751" s="8"/>
      <c r="U751" s="8"/>
      <c r="V751" s="8"/>
      <c r="W751" s="14">
        <f t="shared" si="196"/>
        <v>0</v>
      </c>
      <c r="X751" s="10"/>
      <c r="Y751" s="28" t="e">
        <f t="shared" si="199"/>
        <v>#REF!</v>
      </c>
      <c r="Z751" s="13"/>
      <c r="AA751" s="13" t="e">
        <f t="shared" si="193"/>
        <v>#REF!</v>
      </c>
      <c r="AB751" s="12">
        <v>1</v>
      </c>
      <c r="AC751" s="12">
        <v>1</v>
      </c>
      <c r="AE751" s="9" t="e">
        <f t="shared" si="194"/>
        <v>#REF!</v>
      </c>
      <c r="AG751" s="1" t="str">
        <f t="shared" si="200"/>
        <v>36136110004052</v>
      </c>
      <c r="AH751" s="9" t="e">
        <f>IF(AND(#REF!=2017,AE$4=1),-IFERROR(VLOOKUP(AG751,#REF!,9,0),0),IF(AND(#REF!=2017,AE$4=2),-IFERROR(VLOOKUP(AG751,#REF!,9,0),0),IFERROR(VLOOKUP(AG751,#REF!,12,0),0)))</f>
        <v>#REF!</v>
      </c>
    </row>
    <row r="752" spans="1:34" ht="15" customHeight="1" outlineLevel="2">
      <c r="A752" s="7" t="s">
        <v>155</v>
      </c>
      <c r="B752" s="36" t="s">
        <v>156</v>
      </c>
      <c r="C752" s="7" t="s">
        <v>156</v>
      </c>
      <c r="D752" s="7" t="s">
        <v>13</v>
      </c>
      <c r="E752" s="35" t="s">
        <v>431</v>
      </c>
      <c r="F752" s="7" t="s">
        <v>330</v>
      </c>
      <c r="G752" s="8">
        <v>942.69</v>
      </c>
      <c r="H752" s="8">
        <v>3131.42</v>
      </c>
      <c r="I752" s="8">
        <v>1772.0900000000001</v>
      </c>
      <c r="J752" s="8">
        <v>3389.0799999999995</v>
      </c>
      <c r="K752" s="8">
        <v>0</v>
      </c>
      <c r="L752" s="8">
        <v>1291.6599999999994</v>
      </c>
      <c r="M752" s="8">
        <v>1412.9199999999996</v>
      </c>
      <c r="N752" s="40">
        <v>1680.52</v>
      </c>
      <c r="O752" s="8">
        <v>3187.7599999999998</v>
      </c>
      <c r="P752" s="8"/>
      <c r="Q752" s="8"/>
      <c r="R752" s="8"/>
      <c r="S752" s="8"/>
      <c r="T752" s="8"/>
      <c r="U752" s="8"/>
      <c r="V752" s="8"/>
      <c r="W752" s="14">
        <f t="shared" si="196"/>
        <v>16808.14</v>
      </c>
      <c r="X752" s="10"/>
      <c r="Y752" s="28" t="e">
        <f t="shared" si="199"/>
        <v>#REF!</v>
      </c>
      <c r="Z752" s="13"/>
      <c r="AA752" s="13" t="e">
        <f t="shared" si="193"/>
        <v>#REF!</v>
      </c>
      <c r="AB752" s="12">
        <v>1</v>
      </c>
      <c r="AC752" s="12">
        <v>1</v>
      </c>
      <c r="AE752" s="9" t="e">
        <f t="shared" si="194"/>
        <v>#REF!</v>
      </c>
      <c r="AG752" s="1" t="str">
        <f t="shared" si="200"/>
        <v>36136110004054</v>
      </c>
      <c r="AH752" s="9" t="e">
        <f>IF(AND(#REF!=2017,AE$4=1),-IFERROR(VLOOKUP(AG752,#REF!,9,0),0),IF(AND(#REF!=2017,AE$4=2),-IFERROR(VLOOKUP(AG752,#REF!,9,0),0),IFERROR(VLOOKUP(AG752,#REF!,12,0),0)))</f>
        <v>#REF!</v>
      </c>
    </row>
    <row r="753" spans="1:34" ht="15" customHeight="1" outlineLevel="2">
      <c r="A753" s="7" t="s">
        <v>155</v>
      </c>
      <c r="B753" s="36" t="s">
        <v>156</v>
      </c>
      <c r="C753" s="7" t="s">
        <v>156</v>
      </c>
      <c r="D753" s="7" t="s">
        <v>13</v>
      </c>
      <c r="E753" s="35" t="s">
        <v>397</v>
      </c>
      <c r="F753" s="7" t="s">
        <v>35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40">
        <v>0</v>
      </c>
      <c r="O753" s="8">
        <v>0</v>
      </c>
      <c r="P753" s="8"/>
      <c r="Q753" s="8"/>
      <c r="R753" s="8"/>
      <c r="S753" s="8"/>
      <c r="T753" s="8"/>
      <c r="U753" s="8"/>
      <c r="V753" s="8"/>
      <c r="W753" s="14">
        <f t="shared" si="196"/>
        <v>0</v>
      </c>
      <c r="X753" s="10"/>
      <c r="Y753" s="28" t="e">
        <f t="shared" si="199"/>
        <v>#REF!</v>
      </c>
      <c r="Z753" s="13"/>
      <c r="AA753" s="13" t="e">
        <f t="shared" si="193"/>
        <v>#REF!</v>
      </c>
      <c r="AB753" s="12">
        <v>1</v>
      </c>
      <c r="AC753" s="12">
        <v>1</v>
      </c>
      <c r="AE753" s="9" t="e">
        <f t="shared" si="194"/>
        <v>#REF!</v>
      </c>
      <c r="AG753" s="1" t="str">
        <f t="shared" si="200"/>
        <v>36136110004056</v>
      </c>
      <c r="AH753" s="9" t="e">
        <f>IF(AND(#REF!=2017,AE$4=1),-IFERROR(VLOOKUP(AG753,#REF!,9,0),0),IF(AND(#REF!=2017,AE$4=2),-IFERROR(VLOOKUP(AG753,#REF!,9,0),0),IFERROR(VLOOKUP(AG753,#REF!,12,0),0)))</f>
        <v>#REF!</v>
      </c>
    </row>
    <row r="754" spans="1:34" ht="15" customHeight="1" outlineLevel="2">
      <c r="A754" s="7" t="s">
        <v>155</v>
      </c>
      <c r="B754" s="36" t="s">
        <v>156</v>
      </c>
      <c r="C754" s="7">
        <v>361</v>
      </c>
      <c r="D754" s="7" t="s">
        <v>13</v>
      </c>
      <c r="E754" s="35" t="s">
        <v>376</v>
      </c>
      <c r="F754" s="7" t="s">
        <v>247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40">
        <v>0</v>
      </c>
      <c r="O754" s="8">
        <v>0</v>
      </c>
      <c r="P754" s="8"/>
      <c r="Q754" s="8"/>
      <c r="R754" s="8"/>
      <c r="S754" s="8"/>
      <c r="T754" s="8"/>
      <c r="U754" s="8"/>
      <c r="V754" s="8"/>
      <c r="W754" s="14">
        <f t="shared" si="196"/>
        <v>0</v>
      </c>
      <c r="X754" s="10"/>
      <c r="Y754" s="28" t="e">
        <f t="shared" si="199"/>
        <v>#REF!</v>
      </c>
      <c r="Z754" s="13"/>
      <c r="AA754" s="13" t="e">
        <f t="shared" si="193"/>
        <v>#REF!</v>
      </c>
      <c r="AB754" s="12">
        <v>1</v>
      </c>
      <c r="AC754" s="12">
        <v>1</v>
      </c>
      <c r="AE754" s="9" t="e">
        <f t="shared" si="194"/>
        <v>#REF!</v>
      </c>
      <c r="AG754" s="1" t="str">
        <f t="shared" si="200"/>
        <v>36136110004060</v>
      </c>
      <c r="AH754" s="9" t="e">
        <f>IF(AND(#REF!=2017,AE$4=1),-IFERROR(VLOOKUP(AG754,#REF!,9,0),0),IF(AND(#REF!=2017,AE$4=2),-IFERROR(VLOOKUP(AG754,#REF!,9,0),0),IFERROR(VLOOKUP(AG754,#REF!,12,0),0)))</f>
        <v>#REF!</v>
      </c>
    </row>
    <row r="755" spans="1:34" ht="15" customHeight="1" outlineLevel="2">
      <c r="A755" s="7" t="s">
        <v>155</v>
      </c>
      <c r="B755" s="36" t="s">
        <v>156</v>
      </c>
      <c r="C755" s="7">
        <v>361</v>
      </c>
      <c r="D755" s="7" t="s">
        <v>13</v>
      </c>
      <c r="E755" s="35" t="s">
        <v>378</v>
      </c>
      <c r="F755" s="7" t="s">
        <v>312</v>
      </c>
      <c r="G755" s="8">
        <v>0</v>
      </c>
      <c r="H755" s="8">
        <v>0</v>
      </c>
      <c r="I755" s="8">
        <v>0</v>
      </c>
      <c r="J755" s="8">
        <v>19148</v>
      </c>
      <c r="K755" s="8">
        <v>0</v>
      </c>
      <c r="L755" s="8">
        <v>0</v>
      </c>
      <c r="M755" s="8">
        <v>0</v>
      </c>
      <c r="N755" s="40">
        <v>18066</v>
      </c>
      <c r="O755" s="8">
        <v>0</v>
      </c>
      <c r="P755" s="8"/>
      <c r="Q755" s="8"/>
      <c r="R755" s="8"/>
      <c r="S755" s="8"/>
      <c r="T755" s="8"/>
      <c r="U755" s="8"/>
      <c r="V755" s="8"/>
      <c r="W755" s="14">
        <f t="shared" si="196"/>
        <v>37214</v>
      </c>
      <c r="X755" s="10"/>
      <c r="Y755" s="28" t="e">
        <f t="shared" si="199"/>
        <v>#REF!</v>
      </c>
      <c r="Z755" s="13"/>
      <c r="AA755" s="13" t="e">
        <f t="shared" si="193"/>
        <v>#REF!</v>
      </c>
      <c r="AB755" s="12">
        <v>1</v>
      </c>
      <c r="AC755" s="12">
        <v>1</v>
      </c>
      <c r="AE755" s="9" t="e">
        <f t="shared" si="194"/>
        <v>#REF!</v>
      </c>
      <c r="AG755" s="1" t="str">
        <f t="shared" si="200"/>
        <v>36136110004069</v>
      </c>
      <c r="AH755" s="9" t="e">
        <f>IF(AND(#REF!=2017,AE$4=1),-IFERROR(VLOOKUP(AG755,#REF!,9,0),0),IF(AND(#REF!=2017,AE$4=2),-IFERROR(VLOOKUP(AG755,#REF!,9,0),0),IFERROR(VLOOKUP(AG755,#REF!,12,0),0)))</f>
        <v>#REF!</v>
      </c>
    </row>
    <row r="756" spans="1:34" ht="15" customHeight="1" outlineLevel="2">
      <c r="A756" s="7" t="s">
        <v>155</v>
      </c>
      <c r="B756" s="36" t="s">
        <v>156</v>
      </c>
      <c r="C756" s="7">
        <v>361</v>
      </c>
      <c r="D756" s="7" t="s">
        <v>13</v>
      </c>
      <c r="E756" s="35" t="s">
        <v>489</v>
      </c>
      <c r="F756" s="7" t="s">
        <v>364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40">
        <v>0</v>
      </c>
      <c r="O756" s="8">
        <v>0</v>
      </c>
      <c r="P756" s="8"/>
      <c r="Q756" s="8"/>
      <c r="R756" s="8"/>
      <c r="S756" s="8"/>
      <c r="T756" s="8"/>
      <c r="U756" s="8"/>
      <c r="V756" s="8"/>
      <c r="W756" s="14">
        <f t="shared" si="196"/>
        <v>0</v>
      </c>
      <c r="X756" s="10"/>
      <c r="Y756" s="28" t="e">
        <f t="shared" si="199"/>
        <v>#REF!</v>
      </c>
      <c r="Z756" s="13"/>
      <c r="AA756" s="13" t="e">
        <f t="shared" si="193"/>
        <v>#REF!</v>
      </c>
      <c r="AB756" s="12">
        <v>1</v>
      </c>
      <c r="AC756" s="12">
        <v>1</v>
      </c>
      <c r="AE756" s="9" t="e">
        <f t="shared" si="194"/>
        <v>#REF!</v>
      </c>
      <c r="AG756" s="1" t="str">
        <f t="shared" si="200"/>
        <v>36136110004076</v>
      </c>
      <c r="AH756" s="9" t="e">
        <f>IF(AND(#REF!=2017,AE$4=1),-IFERROR(VLOOKUP(AG756,#REF!,9,0),0),IF(AND(#REF!=2017,AE$4=2),-IFERROR(VLOOKUP(AG756,#REF!,9,0),0),IFERROR(VLOOKUP(AG756,#REF!,12,0),0)))</f>
        <v>#REF!</v>
      </c>
    </row>
    <row r="757" spans="1:34" ht="15" customHeight="1" outlineLevel="2">
      <c r="A757" s="7" t="s">
        <v>155</v>
      </c>
      <c r="B757" s="36" t="s">
        <v>156</v>
      </c>
      <c r="C757" s="7">
        <v>361</v>
      </c>
      <c r="D757" s="7" t="s">
        <v>13</v>
      </c>
      <c r="E757" s="35" t="s">
        <v>485</v>
      </c>
      <c r="F757" s="7" t="s">
        <v>534</v>
      </c>
      <c r="G757" s="8">
        <v>3355.03</v>
      </c>
      <c r="H757" s="8">
        <v>13261.62</v>
      </c>
      <c r="I757" s="8">
        <v>0</v>
      </c>
      <c r="J757" s="8">
        <v>13111</v>
      </c>
      <c r="K757" s="8">
        <v>0</v>
      </c>
      <c r="L757" s="8">
        <v>0</v>
      </c>
      <c r="M757" s="8">
        <v>0</v>
      </c>
      <c r="N757" s="40">
        <v>0</v>
      </c>
      <c r="O757" s="8">
        <v>5636.260000000002</v>
      </c>
      <c r="P757" s="8"/>
      <c r="Q757" s="8"/>
      <c r="R757" s="8"/>
      <c r="S757" s="8"/>
      <c r="T757" s="8"/>
      <c r="U757" s="8"/>
      <c r="V757" s="8"/>
      <c r="W757" s="14">
        <f t="shared" si="196"/>
        <v>35363.910000000003</v>
      </c>
      <c r="X757" s="10"/>
      <c r="Y757" s="28"/>
      <c r="Z757" s="13"/>
      <c r="AA757" s="13"/>
      <c r="AB757" s="12"/>
      <c r="AC757" s="12"/>
      <c r="AE757" s="9"/>
      <c r="AH757" s="9"/>
    </row>
    <row r="758" spans="1:34" ht="15" customHeight="1" outlineLevel="2">
      <c r="A758" s="7" t="s">
        <v>155</v>
      </c>
      <c r="B758" s="36" t="s">
        <v>156</v>
      </c>
      <c r="C758" s="7" t="s">
        <v>156</v>
      </c>
      <c r="D758" s="7" t="s">
        <v>13</v>
      </c>
      <c r="E758" s="35" t="s">
        <v>433</v>
      </c>
      <c r="F758" s="7" t="s">
        <v>331</v>
      </c>
      <c r="G758" s="8">
        <v>4.76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11.040000000000001</v>
      </c>
      <c r="N758" s="40">
        <v>0</v>
      </c>
      <c r="O758" s="8">
        <v>0</v>
      </c>
      <c r="P758" s="8"/>
      <c r="Q758" s="8"/>
      <c r="R758" s="8"/>
      <c r="S758" s="8"/>
      <c r="T758" s="8"/>
      <c r="U758" s="8"/>
      <c r="V758" s="8"/>
      <c r="W758" s="14">
        <f t="shared" si="196"/>
        <v>15.8</v>
      </c>
      <c r="X758" s="10"/>
      <c r="Y758" s="28" t="e">
        <f t="shared" ref="Y758:Y793" si="201">IF(AE$2="Y",IF(RIGHT(A758,4)="CITY",AH758,0),AH758)</f>
        <v>#REF!</v>
      </c>
      <c r="Z758" s="13"/>
      <c r="AA758" s="13" t="e">
        <f t="shared" si="193"/>
        <v>#REF!</v>
      </c>
      <c r="AB758" s="12">
        <v>1</v>
      </c>
      <c r="AC758" s="12">
        <v>1</v>
      </c>
      <c r="AE758" s="9" t="e">
        <f t="shared" si="194"/>
        <v>#REF!</v>
      </c>
      <c r="AG758" s="1" t="str">
        <f t="shared" ref="AG758:AG793" si="202">B758&amp;C758&amp;D758&amp;E758</f>
        <v>36136110004402</v>
      </c>
      <c r="AH758" s="9" t="e">
        <f>IF(AND(#REF!=2017,AE$4=1),-IFERROR(VLOOKUP(AG758,#REF!,9,0),0),IF(AND(#REF!=2017,AE$4=2),-IFERROR(VLOOKUP(AG758,#REF!,9,0),0),IFERROR(VLOOKUP(AG758,#REF!,12,0),0)))</f>
        <v>#REF!</v>
      </c>
    </row>
    <row r="759" spans="1:34" ht="15" customHeight="1" outlineLevel="2">
      <c r="A759" s="7" t="s">
        <v>155</v>
      </c>
      <c r="B759" s="36" t="s">
        <v>156</v>
      </c>
      <c r="C759" s="7" t="s">
        <v>156</v>
      </c>
      <c r="D759" s="7" t="s">
        <v>13</v>
      </c>
      <c r="E759" s="35" t="s">
        <v>435</v>
      </c>
      <c r="F759" s="7" t="s">
        <v>332</v>
      </c>
      <c r="G759" s="8">
        <v>0</v>
      </c>
      <c r="H759" s="8">
        <v>0</v>
      </c>
      <c r="I759" s="8">
        <v>0</v>
      </c>
      <c r="J759" s="8">
        <v>0.2</v>
      </c>
      <c r="K759" s="8">
        <v>0</v>
      </c>
      <c r="L759" s="8">
        <v>97.64</v>
      </c>
      <c r="M759" s="8">
        <v>0</v>
      </c>
      <c r="N759" s="40">
        <v>0</v>
      </c>
      <c r="O759" s="8">
        <v>122.6</v>
      </c>
      <c r="P759" s="8"/>
      <c r="Q759" s="8"/>
      <c r="R759" s="8"/>
      <c r="S759" s="8"/>
      <c r="T759" s="8"/>
      <c r="U759" s="8"/>
      <c r="V759" s="8"/>
      <c r="W759" s="14">
        <f t="shared" si="196"/>
        <v>220.44</v>
      </c>
      <c r="X759" s="10"/>
      <c r="Y759" s="28" t="e">
        <f t="shared" si="201"/>
        <v>#REF!</v>
      </c>
      <c r="Z759" s="13"/>
      <c r="AA759" s="13" t="e">
        <f t="shared" si="193"/>
        <v>#REF!</v>
      </c>
      <c r="AB759" s="12">
        <v>1</v>
      </c>
      <c r="AC759" s="12">
        <v>1</v>
      </c>
      <c r="AE759" s="9" t="e">
        <f t="shared" si="194"/>
        <v>#REF!</v>
      </c>
      <c r="AG759" s="1" t="str">
        <f t="shared" si="202"/>
        <v>36136110004403</v>
      </c>
      <c r="AH759" s="9" t="e">
        <f>IF(AND(#REF!=2017,AE$4=1),-IFERROR(VLOOKUP(AG759,#REF!,9,0),0),IF(AND(#REF!=2017,AE$4=2),-IFERROR(VLOOKUP(AG759,#REF!,9,0),0),IFERROR(VLOOKUP(AG759,#REF!,12,0),0)))</f>
        <v>#REF!</v>
      </c>
    </row>
    <row r="760" spans="1:34" ht="15" customHeight="1" outlineLevel="2">
      <c r="A760" s="7" t="s">
        <v>155</v>
      </c>
      <c r="B760" s="36" t="s">
        <v>156</v>
      </c>
      <c r="C760" s="7" t="s">
        <v>156</v>
      </c>
      <c r="D760" s="7" t="s">
        <v>13</v>
      </c>
      <c r="E760" s="35" t="s">
        <v>407</v>
      </c>
      <c r="F760" s="7" t="s">
        <v>318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40">
        <v>0</v>
      </c>
      <c r="O760" s="8">
        <v>0</v>
      </c>
      <c r="P760" s="8"/>
      <c r="Q760" s="8"/>
      <c r="R760" s="8"/>
      <c r="S760" s="8"/>
      <c r="T760" s="8"/>
      <c r="U760" s="8"/>
      <c r="V760" s="8"/>
      <c r="W760" s="14">
        <f t="shared" si="196"/>
        <v>0</v>
      </c>
      <c r="X760" s="10"/>
      <c r="Y760" s="28" t="e">
        <f t="shared" si="201"/>
        <v>#REF!</v>
      </c>
      <c r="Z760" s="13"/>
      <c r="AA760" s="13" t="e">
        <f t="shared" si="193"/>
        <v>#REF!</v>
      </c>
      <c r="AB760" s="12">
        <v>1</v>
      </c>
      <c r="AC760" s="12">
        <v>1</v>
      </c>
      <c r="AE760" s="9" t="e">
        <f t="shared" si="194"/>
        <v>#REF!</v>
      </c>
      <c r="AG760" s="1" t="str">
        <f t="shared" si="202"/>
        <v>36136110004406</v>
      </c>
      <c r="AH760" s="9" t="e">
        <f>IF(AND(#REF!=2017,AE$4=1),-IFERROR(VLOOKUP(AG760,#REF!,9,0),0),IF(AND(#REF!=2017,AE$4=2),-IFERROR(VLOOKUP(AG760,#REF!,9,0),0),IFERROR(VLOOKUP(AG760,#REF!,12,0),0)))</f>
        <v>#REF!</v>
      </c>
    </row>
    <row r="761" spans="1:34" ht="15" customHeight="1" outlineLevel="2">
      <c r="A761" s="7" t="s">
        <v>155</v>
      </c>
      <c r="B761" s="36" t="s">
        <v>156</v>
      </c>
      <c r="C761" s="7" t="s">
        <v>156</v>
      </c>
      <c r="D761" s="7" t="s">
        <v>13</v>
      </c>
      <c r="E761" s="35" t="s">
        <v>475</v>
      </c>
      <c r="F761" s="7" t="s">
        <v>352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40">
        <v>0</v>
      </c>
      <c r="O761" s="8">
        <v>0</v>
      </c>
      <c r="P761" s="8"/>
      <c r="Q761" s="8"/>
      <c r="R761" s="8"/>
      <c r="S761" s="8"/>
      <c r="T761" s="8"/>
      <c r="U761" s="8"/>
      <c r="V761" s="8"/>
      <c r="W761" s="14">
        <f t="shared" si="196"/>
        <v>0</v>
      </c>
      <c r="X761" s="10"/>
      <c r="Y761" s="28" t="e">
        <f t="shared" si="201"/>
        <v>#REF!</v>
      </c>
      <c r="Z761" s="13"/>
      <c r="AA761" s="13" t="e">
        <f t="shared" si="193"/>
        <v>#REF!</v>
      </c>
      <c r="AB761" s="12">
        <v>1</v>
      </c>
      <c r="AC761" s="12">
        <v>0</v>
      </c>
      <c r="AE761" s="9" t="e">
        <f t="shared" si="194"/>
        <v>#REF!</v>
      </c>
      <c r="AG761" s="1" t="str">
        <f t="shared" si="202"/>
        <v>36136110004411</v>
      </c>
      <c r="AH761" s="9" t="e">
        <f>IF(AND(#REF!=2017,AE$4=1),-IFERROR(VLOOKUP(AG761,#REF!,9,0),0),IF(AND(#REF!=2017,AE$4=2),-IFERROR(VLOOKUP(AG761,#REF!,9,0),0),IFERROR(VLOOKUP(AG761,#REF!,12,0),0)))</f>
        <v>#REF!</v>
      </c>
    </row>
    <row r="762" spans="1:34" ht="15" customHeight="1" outlineLevel="2">
      <c r="A762" s="7" t="s">
        <v>155</v>
      </c>
      <c r="B762" s="36" t="s">
        <v>156</v>
      </c>
      <c r="C762" s="7" t="s">
        <v>156</v>
      </c>
      <c r="D762" s="7" t="s">
        <v>13</v>
      </c>
      <c r="E762" s="35" t="s">
        <v>437</v>
      </c>
      <c r="F762" s="7" t="s">
        <v>333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40">
        <v>0</v>
      </c>
      <c r="O762" s="8">
        <v>0</v>
      </c>
      <c r="P762" s="8"/>
      <c r="Q762" s="8"/>
      <c r="R762" s="8"/>
      <c r="S762" s="8"/>
      <c r="T762" s="8"/>
      <c r="U762" s="8"/>
      <c r="V762" s="8"/>
      <c r="W762" s="14">
        <f t="shared" si="196"/>
        <v>0</v>
      </c>
      <c r="X762" s="10"/>
      <c r="Y762" s="28" t="e">
        <f t="shared" si="201"/>
        <v>#REF!</v>
      </c>
      <c r="Z762" s="13"/>
      <c r="AA762" s="13" t="e">
        <f t="shared" si="193"/>
        <v>#REF!</v>
      </c>
      <c r="AB762" s="12">
        <v>1</v>
      </c>
      <c r="AC762" s="12">
        <v>1</v>
      </c>
      <c r="AE762" s="9" t="e">
        <f t="shared" si="194"/>
        <v>#REF!</v>
      </c>
      <c r="AG762" s="1" t="str">
        <f t="shared" si="202"/>
        <v>36136110004413</v>
      </c>
      <c r="AH762" s="9" t="e">
        <f>IF(AND(#REF!=2017,AE$4=1),-IFERROR(VLOOKUP(AG762,#REF!,9,0),0),IF(AND(#REF!=2017,AE$4=2),-IFERROR(VLOOKUP(AG762,#REF!,9,0),0),IFERROR(VLOOKUP(AG762,#REF!,12,0),0)))</f>
        <v>#REF!</v>
      </c>
    </row>
    <row r="763" spans="1:34" ht="15" customHeight="1" outlineLevel="2">
      <c r="A763" s="7" t="s">
        <v>155</v>
      </c>
      <c r="B763" s="36" t="s">
        <v>156</v>
      </c>
      <c r="C763" s="7" t="s">
        <v>156</v>
      </c>
      <c r="D763" s="7" t="s">
        <v>13</v>
      </c>
      <c r="E763" s="35" t="s">
        <v>439</v>
      </c>
      <c r="F763" s="7" t="s">
        <v>334</v>
      </c>
      <c r="G763" s="8">
        <v>18.07</v>
      </c>
      <c r="H763" s="8">
        <v>21.9</v>
      </c>
      <c r="I763" s="8">
        <v>14.14</v>
      </c>
      <c r="J763" s="8">
        <v>22.86</v>
      </c>
      <c r="K763" s="8">
        <v>0</v>
      </c>
      <c r="L763" s="8">
        <v>1.9999999999996021E-2</v>
      </c>
      <c r="M763" s="8">
        <v>2.3199999999999932</v>
      </c>
      <c r="N763" s="40">
        <v>0</v>
      </c>
      <c r="O763" s="8">
        <v>2.710000000000008</v>
      </c>
      <c r="P763" s="8"/>
      <c r="Q763" s="8"/>
      <c r="R763" s="8"/>
      <c r="S763" s="8"/>
      <c r="T763" s="8"/>
      <c r="U763" s="8"/>
      <c r="V763" s="8"/>
      <c r="W763" s="14">
        <f t="shared" si="196"/>
        <v>82.02</v>
      </c>
      <c r="X763" s="10"/>
      <c r="Y763" s="28" t="e">
        <f t="shared" si="201"/>
        <v>#REF!</v>
      </c>
      <c r="Z763" s="13"/>
      <c r="AA763" s="13" t="e">
        <f t="shared" si="193"/>
        <v>#REF!</v>
      </c>
      <c r="AB763" s="12">
        <v>1</v>
      </c>
      <c r="AC763" s="12">
        <v>1</v>
      </c>
      <c r="AE763" s="9" t="e">
        <f t="shared" si="194"/>
        <v>#REF!</v>
      </c>
      <c r="AG763" s="1" t="str">
        <f t="shared" si="202"/>
        <v>36136110004414</v>
      </c>
      <c r="AH763" s="9" t="e">
        <f>IF(AND(#REF!=2017,AE$4=1),-IFERROR(VLOOKUP(AG763,#REF!,9,0),0),IF(AND(#REF!=2017,AE$4=2),-IFERROR(VLOOKUP(AG763,#REF!,9,0),0),IFERROR(VLOOKUP(AG763,#REF!,12,0),0)))</f>
        <v>#REF!</v>
      </c>
    </row>
    <row r="764" spans="1:34" ht="15" customHeight="1" outlineLevel="2">
      <c r="A764" s="7" t="s">
        <v>155</v>
      </c>
      <c r="B764" s="36" t="s">
        <v>156</v>
      </c>
      <c r="C764" s="7" t="s">
        <v>156</v>
      </c>
      <c r="D764" s="7" t="s">
        <v>13</v>
      </c>
      <c r="E764" s="35" t="s">
        <v>441</v>
      </c>
      <c r="F764" s="7" t="s">
        <v>335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40">
        <v>0</v>
      </c>
      <c r="O764" s="8">
        <v>0</v>
      </c>
      <c r="P764" s="8"/>
      <c r="Q764" s="8"/>
      <c r="R764" s="8"/>
      <c r="S764" s="8"/>
      <c r="T764" s="8"/>
      <c r="U764" s="8"/>
      <c r="V764" s="8"/>
      <c r="W764" s="14">
        <f t="shared" si="196"/>
        <v>0</v>
      </c>
      <c r="X764" s="10"/>
      <c r="Y764" s="28" t="e">
        <f t="shared" si="201"/>
        <v>#REF!</v>
      </c>
      <c r="Z764" s="13"/>
      <c r="AA764" s="13" t="e">
        <f t="shared" ref="AA764:AA796" si="203">Y764+Z764</f>
        <v>#REF!</v>
      </c>
      <c r="AB764" s="12">
        <v>1</v>
      </c>
      <c r="AC764" s="12">
        <v>1</v>
      </c>
      <c r="AE764" s="9" t="e">
        <f t="shared" si="194"/>
        <v>#REF!</v>
      </c>
      <c r="AG764" s="1" t="str">
        <f t="shared" si="202"/>
        <v>36136110004417</v>
      </c>
      <c r="AH764" s="9" t="e">
        <f>IF(AND(#REF!=2017,AE$4=1),-IFERROR(VLOOKUP(AG764,#REF!,9,0),0),IF(AND(#REF!=2017,AE$4=2),-IFERROR(VLOOKUP(AG764,#REF!,9,0),0),IFERROR(VLOOKUP(AG764,#REF!,12,0),0)))</f>
        <v>#REF!</v>
      </c>
    </row>
    <row r="765" spans="1:34" ht="15" customHeight="1" outlineLevel="2">
      <c r="A765" s="7" t="s">
        <v>155</v>
      </c>
      <c r="B765" s="36" t="s">
        <v>156</v>
      </c>
      <c r="C765" s="7" t="s">
        <v>156</v>
      </c>
      <c r="D765" s="7" t="s">
        <v>13</v>
      </c>
      <c r="E765" s="35" t="s">
        <v>443</v>
      </c>
      <c r="F765" s="7" t="s">
        <v>336</v>
      </c>
      <c r="G765" s="8">
        <v>1.83</v>
      </c>
      <c r="H765" s="8">
        <v>2.41</v>
      </c>
      <c r="I765" s="8">
        <v>0</v>
      </c>
      <c r="J765" s="8">
        <v>7.6799999999999979</v>
      </c>
      <c r="K765" s="8">
        <v>0</v>
      </c>
      <c r="L765" s="8">
        <v>10.14</v>
      </c>
      <c r="M765" s="8">
        <v>2.4699999999999989</v>
      </c>
      <c r="N765" s="40">
        <v>0</v>
      </c>
      <c r="O765" s="8">
        <v>4.1000000000000014</v>
      </c>
      <c r="P765" s="8"/>
      <c r="Q765" s="8"/>
      <c r="R765" s="8"/>
      <c r="S765" s="8"/>
      <c r="T765" s="8"/>
      <c r="U765" s="8"/>
      <c r="V765" s="8"/>
      <c r="W765" s="14">
        <f t="shared" si="196"/>
        <v>28.63</v>
      </c>
      <c r="X765" s="10"/>
      <c r="Y765" s="28" t="e">
        <f t="shared" si="201"/>
        <v>#REF!</v>
      </c>
      <c r="Z765" s="13"/>
      <c r="AA765" s="13" t="e">
        <f t="shared" si="203"/>
        <v>#REF!</v>
      </c>
      <c r="AB765" s="12">
        <v>1</v>
      </c>
      <c r="AC765" s="12">
        <v>1</v>
      </c>
      <c r="AE765" s="9" t="e">
        <f t="shared" si="194"/>
        <v>#REF!</v>
      </c>
      <c r="AG765" s="1" t="str">
        <f t="shared" si="202"/>
        <v>36136110004423</v>
      </c>
      <c r="AH765" s="9" t="e">
        <f>IF(AND(#REF!=2017,AE$4=1),-IFERROR(VLOOKUP(AG765,#REF!,9,0),0),IF(AND(#REF!=2017,AE$4=2),-IFERROR(VLOOKUP(AG765,#REF!,9,0),0),IFERROR(VLOOKUP(AG765,#REF!,12,0),0)))</f>
        <v>#REF!</v>
      </c>
    </row>
    <row r="766" spans="1:34" ht="15" customHeight="1" outlineLevel="2">
      <c r="A766" s="7" t="s">
        <v>155</v>
      </c>
      <c r="B766" s="36" t="s">
        <v>156</v>
      </c>
      <c r="C766" s="7" t="s">
        <v>156</v>
      </c>
      <c r="D766" s="7" t="s">
        <v>13</v>
      </c>
      <c r="E766" s="35" t="s">
        <v>445</v>
      </c>
      <c r="F766" s="7" t="s">
        <v>337</v>
      </c>
      <c r="G766" s="8">
        <v>1507.32</v>
      </c>
      <c r="H766" s="8">
        <v>1921.7900000000002</v>
      </c>
      <c r="I766" s="8">
        <v>848.78999999999951</v>
      </c>
      <c r="J766" s="8">
        <v>2737.51</v>
      </c>
      <c r="K766" s="8">
        <v>0</v>
      </c>
      <c r="L766" s="8">
        <v>2182.5999999999985</v>
      </c>
      <c r="M766" s="8">
        <v>2769.2100000000009</v>
      </c>
      <c r="N766" s="40">
        <v>0</v>
      </c>
      <c r="O766" s="8">
        <v>3160.6900000000005</v>
      </c>
      <c r="P766" s="8"/>
      <c r="Q766" s="8"/>
      <c r="R766" s="8"/>
      <c r="S766" s="8"/>
      <c r="T766" s="8"/>
      <c r="U766" s="8"/>
      <c r="V766" s="8"/>
      <c r="W766" s="14">
        <f t="shared" si="196"/>
        <v>15127.91</v>
      </c>
      <c r="X766" s="10"/>
      <c r="Y766" s="28" t="e">
        <f t="shared" si="201"/>
        <v>#REF!</v>
      </c>
      <c r="Z766" s="13"/>
      <c r="AA766" s="13" t="e">
        <f t="shared" si="203"/>
        <v>#REF!</v>
      </c>
      <c r="AB766" s="12">
        <v>1</v>
      </c>
      <c r="AC766" s="12">
        <v>1</v>
      </c>
      <c r="AE766" s="9" t="e">
        <f t="shared" si="194"/>
        <v>#REF!</v>
      </c>
      <c r="AG766" s="1" t="str">
        <f t="shared" si="202"/>
        <v>36136110004429</v>
      </c>
      <c r="AH766" s="9" t="e">
        <f>IF(AND(#REF!=2017,AE$4=1),-IFERROR(VLOOKUP(AG766,#REF!,9,0),0),IF(AND(#REF!=2017,AE$4=2),-IFERROR(VLOOKUP(AG766,#REF!,9,0),0),IFERROR(VLOOKUP(AG766,#REF!,12,0),0)))</f>
        <v>#REF!</v>
      </c>
    </row>
    <row r="767" spans="1:34" ht="15" customHeight="1" outlineLevel="2">
      <c r="A767" s="7" t="s">
        <v>155</v>
      </c>
      <c r="B767" s="36" t="s">
        <v>156</v>
      </c>
      <c r="C767" s="7" t="s">
        <v>156</v>
      </c>
      <c r="D767" s="7" t="s">
        <v>13</v>
      </c>
      <c r="E767" s="35" t="s">
        <v>447</v>
      </c>
      <c r="F767" s="7" t="s">
        <v>338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40">
        <v>0</v>
      </c>
      <c r="O767" s="8">
        <v>0</v>
      </c>
      <c r="P767" s="8"/>
      <c r="Q767" s="8"/>
      <c r="R767" s="8"/>
      <c r="S767" s="8"/>
      <c r="T767" s="8"/>
      <c r="U767" s="8"/>
      <c r="V767" s="8"/>
      <c r="W767" s="14">
        <f t="shared" si="196"/>
        <v>0</v>
      </c>
      <c r="X767" s="10"/>
      <c r="Y767" s="28" t="e">
        <f t="shared" si="201"/>
        <v>#REF!</v>
      </c>
      <c r="Z767" s="13"/>
      <c r="AA767" s="13" t="e">
        <f t="shared" si="203"/>
        <v>#REF!</v>
      </c>
      <c r="AB767" s="12">
        <v>1</v>
      </c>
      <c r="AC767" s="12">
        <v>1</v>
      </c>
      <c r="AE767" s="9" t="e">
        <f t="shared" si="194"/>
        <v>#REF!</v>
      </c>
      <c r="AG767" s="1" t="str">
        <f t="shared" si="202"/>
        <v>36136110004430</v>
      </c>
      <c r="AH767" s="9" t="e">
        <f>IF(AND(#REF!=2017,AE$4=1),-IFERROR(VLOOKUP(AG767,#REF!,9,0),0),IF(AND(#REF!=2017,AE$4=2),-IFERROR(VLOOKUP(AG767,#REF!,9,0),0),IFERROR(VLOOKUP(AG767,#REF!,12,0),0)))</f>
        <v>#REF!</v>
      </c>
    </row>
    <row r="768" spans="1:34" ht="15" customHeight="1" outlineLevel="2">
      <c r="A768" s="7" t="s">
        <v>155</v>
      </c>
      <c r="B768" s="36" t="s">
        <v>156</v>
      </c>
      <c r="C768" s="7" t="s">
        <v>156</v>
      </c>
      <c r="D768" s="7" t="s">
        <v>13</v>
      </c>
      <c r="E768" s="35" t="s">
        <v>449</v>
      </c>
      <c r="F768" s="7" t="s">
        <v>339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40">
        <v>0</v>
      </c>
      <c r="O768" s="8">
        <v>0</v>
      </c>
      <c r="P768" s="8"/>
      <c r="Q768" s="8"/>
      <c r="R768" s="8"/>
      <c r="S768" s="8"/>
      <c r="T768" s="8"/>
      <c r="U768" s="8"/>
      <c r="V768" s="8"/>
      <c r="W768" s="14">
        <f t="shared" si="196"/>
        <v>0</v>
      </c>
      <c r="X768" s="10"/>
      <c r="Y768" s="28" t="e">
        <f t="shared" si="201"/>
        <v>#REF!</v>
      </c>
      <c r="Z768" s="13"/>
      <c r="AA768" s="13" t="e">
        <f t="shared" si="203"/>
        <v>#REF!</v>
      </c>
      <c r="AB768" s="12">
        <v>1</v>
      </c>
      <c r="AC768" s="12">
        <v>1</v>
      </c>
      <c r="AE768" s="9" t="e">
        <f t="shared" si="194"/>
        <v>#REF!</v>
      </c>
      <c r="AG768" s="1" t="str">
        <f t="shared" si="202"/>
        <v>36136110004434</v>
      </c>
      <c r="AH768" s="9" t="e">
        <f>IF(AND(#REF!=2017,AE$4=1),-IFERROR(VLOOKUP(AG768,#REF!,9,0),0),IF(AND(#REF!=2017,AE$4=2),-IFERROR(VLOOKUP(AG768,#REF!,9,0),0),IFERROR(VLOOKUP(AG768,#REF!,12,0),0)))</f>
        <v>#REF!</v>
      </c>
    </row>
    <row r="769" spans="1:34" ht="15" customHeight="1" outlineLevel="2">
      <c r="A769" s="7" t="s">
        <v>155</v>
      </c>
      <c r="B769" s="36" t="s">
        <v>156</v>
      </c>
      <c r="C769" s="7" t="s">
        <v>156</v>
      </c>
      <c r="D769" s="7" t="s">
        <v>13</v>
      </c>
      <c r="E769" s="35" t="s">
        <v>451</v>
      </c>
      <c r="F769" s="7" t="s">
        <v>112</v>
      </c>
      <c r="G769" s="8">
        <v>0</v>
      </c>
      <c r="H769" s="8">
        <v>1001.93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40">
        <v>0</v>
      </c>
      <c r="O769" s="8">
        <v>0</v>
      </c>
      <c r="P769" s="8"/>
      <c r="Q769" s="8"/>
      <c r="R769" s="8"/>
      <c r="S769" s="8"/>
      <c r="T769" s="8"/>
      <c r="U769" s="8"/>
      <c r="V769" s="8"/>
      <c r="W769" s="14">
        <f t="shared" ref="W769:W793" si="204">SUM(G769:V769)</f>
        <v>1001.93</v>
      </c>
      <c r="X769" s="10"/>
      <c r="Y769" s="28" t="e">
        <f t="shared" si="201"/>
        <v>#REF!</v>
      </c>
      <c r="Z769" s="13"/>
      <c r="AA769" s="13" t="e">
        <f t="shared" si="203"/>
        <v>#REF!</v>
      </c>
      <c r="AB769" s="12">
        <v>1</v>
      </c>
      <c r="AC769" s="12">
        <v>1</v>
      </c>
      <c r="AE769" s="9" t="e">
        <f t="shared" si="194"/>
        <v>#REF!</v>
      </c>
      <c r="AG769" s="1" t="str">
        <f t="shared" si="202"/>
        <v>36136110004442</v>
      </c>
      <c r="AH769" s="9" t="e">
        <f>IF(AND(#REF!=2017,AE$4=1),-IFERROR(VLOOKUP(AG769,#REF!,9,0),0),IF(AND(#REF!=2017,AE$4=2),-IFERROR(VLOOKUP(AG769,#REF!,9,0),0),IFERROR(VLOOKUP(AG769,#REF!,12,0),0)))</f>
        <v>#REF!</v>
      </c>
    </row>
    <row r="770" spans="1:34" ht="15" customHeight="1" outlineLevel="2">
      <c r="A770" s="7" t="s">
        <v>155</v>
      </c>
      <c r="B770" s="36" t="s">
        <v>156</v>
      </c>
      <c r="C770" s="7" t="s">
        <v>156</v>
      </c>
      <c r="D770" s="7" t="s">
        <v>13</v>
      </c>
      <c r="E770" s="35" t="s">
        <v>452</v>
      </c>
      <c r="F770" s="7" t="s">
        <v>340</v>
      </c>
      <c r="G770" s="8">
        <v>0</v>
      </c>
      <c r="H770" s="8">
        <v>5.69</v>
      </c>
      <c r="I770" s="8">
        <v>2.8699999999999983</v>
      </c>
      <c r="J770" s="8">
        <v>5.7199999999999989</v>
      </c>
      <c r="K770" s="8">
        <v>0</v>
      </c>
      <c r="L770" s="8">
        <v>5.7200000000000024</v>
      </c>
      <c r="M770" s="8">
        <v>4.0799999999999983</v>
      </c>
      <c r="N770" s="40">
        <v>0</v>
      </c>
      <c r="O770" s="8">
        <v>4.1700000000000017</v>
      </c>
      <c r="P770" s="8"/>
      <c r="Q770" s="8"/>
      <c r="R770" s="8"/>
      <c r="S770" s="8"/>
      <c r="T770" s="8"/>
      <c r="U770" s="8"/>
      <c r="V770" s="8"/>
      <c r="W770" s="14">
        <f t="shared" si="204"/>
        <v>28.25</v>
      </c>
      <c r="X770" s="10"/>
      <c r="Y770" s="28" t="e">
        <f t="shared" si="201"/>
        <v>#REF!</v>
      </c>
      <c r="Z770" s="13"/>
      <c r="AA770" s="13" t="e">
        <f t="shared" si="203"/>
        <v>#REF!</v>
      </c>
      <c r="AB770" s="12">
        <v>1</v>
      </c>
      <c r="AC770" s="12">
        <v>1</v>
      </c>
      <c r="AE770" s="9" t="e">
        <f t="shared" si="194"/>
        <v>#REF!</v>
      </c>
      <c r="AG770" s="1" t="str">
        <f t="shared" si="202"/>
        <v>36136110004470</v>
      </c>
      <c r="AH770" s="9" t="e">
        <f>IF(AND(#REF!=2017,AE$4=1),-IFERROR(VLOOKUP(AG770,#REF!,9,0),0),IF(AND(#REF!=2017,AE$4=2),-IFERROR(VLOOKUP(AG770,#REF!,9,0),0),IFERROR(VLOOKUP(AG770,#REF!,12,0),0)))</f>
        <v>#REF!</v>
      </c>
    </row>
    <row r="771" spans="1:34" ht="15" customHeight="1" outlineLevel="2">
      <c r="A771" s="7" t="s">
        <v>155</v>
      </c>
      <c r="B771" s="36" t="s">
        <v>156</v>
      </c>
      <c r="C771" s="7" t="s">
        <v>156</v>
      </c>
      <c r="D771" s="7" t="s">
        <v>13</v>
      </c>
      <c r="E771" s="35" t="s">
        <v>380</v>
      </c>
      <c r="F771" s="7" t="s">
        <v>17</v>
      </c>
      <c r="G771" s="8">
        <v>0</v>
      </c>
      <c r="H771" s="8">
        <v>0</v>
      </c>
      <c r="I771" s="8">
        <v>272.58999999999997</v>
      </c>
      <c r="J771" s="8">
        <v>0</v>
      </c>
      <c r="K771" s="8">
        <v>0</v>
      </c>
      <c r="L771" s="8">
        <v>292.25999999999993</v>
      </c>
      <c r="M771" s="8">
        <v>104.60000000000014</v>
      </c>
      <c r="N771" s="40">
        <v>0</v>
      </c>
      <c r="O771" s="8">
        <v>666.47999999999979</v>
      </c>
      <c r="P771" s="8"/>
      <c r="Q771" s="8"/>
      <c r="R771" s="8"/>
      <c r="S771" s="8"/>
      <c r="T771" s="8"/>
      <c r="U771" s="8"/>
      <c r="V771" s="8"/>
      <c r="W771" s="14">
        <f t="shared" si="204"/>
        <v>1335.9299999999998</v>
      </c>
      <c r="X771" s="10"/>
      <c r="Y771" s="28" t="e">
        <f t="shared" si="201"/>
        <v>#REF!</v>
      </c>
      <c r="Z771" s="13"/>
      <c r="AA771" s="13" t="e">
        <f t="shared" si="203"/>
        <v>#REF!</v>
      </c>
      <c r="AB771" s="12">
        <v>1</v>
      </c>
      <c r="AC771" s="12">
        <v>1</v>
      </c>
      <c r="AE771" s="9" t="e">
        <f t="shared" si="194"/>
        <v>#REF!</v>
      </c>
      <c r="AG771" s="1" t="str">
        <f t="shared" si="202"/>
        <v>36136110004801</v>
      </c>
      <c r="AH771" s="9" t="e">
        <f>IF(AND(#REF!=2017,AE$4=1),-IFERROR(VLOOKUP(AG771,#REF!,9,0),0),IF(AND(#REF!=2017,AE$4=2),-IFERROR(VLOOKUP(AG771,#REF!,9,0),0),IFERROR(VLOOKUP(AG771,#REF!,12,0),0)))</f>
        <v>#REF!</v>
      </c>
    </row>
    <row r="772" spans="1:34" ht="15" customHeight="1" outlineLevel="2">
      <c r="A772" s="7" t="s">
        <v>155</v>
      </c>
      <c r="B772" s="36" t="s">
        <v>156</v>
      </c>
      <c r="C772" s="7" t="s">
        <v>156</v>
      </c>
      <c r="D772" s="7" t="s">
        <v>13</v>
      </c>
      <c r="E772" s="35" t="s">
        <v>398</v>
      </c>
      <c r="F772" s="7" t="s">
        <v>316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40">
        <v>0</v>
      </c>
      <c r="O772" s="8">
        <v>0</v>
      </c>
      <c r="P772" s="8"/>
      <c r="Q772" s="8"/>
      <c r="R772" s="8"/>
      <c r="S772" s="8"/>
      <c r="T772" s="8"/>
      <c r="U772" s="8"/>
      <c r="V772" s="8"/>
      <c r="W772" s="14">
        <f t="shared" si="204"/>
        <v>0</v>
      </c>
      <c r="X772" s="10"/>
      <c r="Y772" s="28" t="e">
        <f t="shared" si="201"/>
        <v>#REF!</v>
      </c>
      <c r="Z772" s="13"/>
      <c r="AA772" s="13" t="e">
        <f t="shared" si="203"/>
        <v>#REF!</v>
      </c>
      <c r="AB772" s="12">
        <v>1</v>
      </c>
      <c r="AC772" s="12">
        <v>1</v>
      </c>
      <c r="AE772" s="9" t="e">
        <f t="shared" si="194"/>
        <v>#REF!</v>
      </c>
      <c r="AG772" s="1" t="str">
        <f t="shared" si="202"/>
        <v>36136110005017</v>
      </c>
      <c r="AH772" s="9" t="e">
        <f>IF(AND(#REF!=2017,AE$4=1),-IFERROR(VLOOKUP(AG772,#REF!,9,0),0),IF(AND(#REF!=2017,AE$4=2),-IFERROR(VLOOKUP(AG772,#REF!,9,0),0),IFERROR(VLOOKUP(AG772,#REF!,12,0),0)))</f>
        <v>#REF!</v>
      </c>
    </row>
    <row r="773" spans="1:34" ht="15" customHeight="1" outlineLevel="2">
      <c r="A773" s="7" t="s">
        <v>155</v>
      </c>
      <c r="B773" s="36" t="s">
        <v>156</v>
      </c>
      <c r="C773" s="7" t="s">
        <v>156</v>
      </c>
      <c r="D773" s="7" t="s">
        <v>13</v>
      </c>
      <c r="E773" s="35" t="s">
        <v>381</v>
      </c>
      <c r="F773" s="7" t="s">
        <v>311</v>
      </c>
      <c r="G773" s="8">
        <v>0</v>
      </c>
      <c r="H773" s="8">
        <v>0</v>
      </c>
      <c r="I773" s="8">
        <v>0</v>
      </c>
      <c r="J773" s="8">
        <v>0</v>
      </c>
      <c r="K773" s="8">
        <v>1328.84</v>
      </c>
      <c r="L773" s="8">
        <v>0</v>
      </c>
      <c r="M773" s="8">
        <v>0</v>
      </c>
      <c r="N773" s="40">
        <v>0</v>
      </c>
      <c r="O773" s="8">
        <v>1328.84</v>
      </c>
      <c r="P773" s="8"/>
      <c r="Q773" s="8"/>
      <c r="R773" s="8"/>
      <c r="S773" s="8"/>
      <c r="T773" s="8"/>
      <c r="U773" s="8"/>
      <c r="V773" s="8"/>
      <c r="W773" s="14">
        <f t="shared" si="204"/>
        <v>2657.68</v>
      </c>
      <c r="X773" s="10"/>
      <c r="Y773" s="28" t="e">
        <f t="shared" si="201"/>
        <v>#REF!</v>
      </c>
      <c r="Z773" s="13"/>
      <c r="AA773" s="13" t="e">
        <f t="shared" si="203"/>
        <v>#REF!</v>
      </c>
      <c r="AB773" s="12">
        <v>1</v>
      </c>
      <c r="AC773" s="12">
        <v>1</v>
      </c>
      <c r="AE773" s="9" t="e">
        <f t="shared" si="194"/>
        <v>#REF!</v>
      </c>
      <c r="AG773" s="1" t="str">
        <f t="shared" si="202"/>
        <v>36136110005050</v>
      </c>
      <c r="AH773" s="9" t="e">
        <f>IF(AND(#REF!=2017,AE$4=1),-IFERROR(VLOOKUP(AG773,#REF!,9,0),0),IF(AND(#REF!=2017,AE$4=2),-IFERROR(VLOOKUP(AG773,#REF!,9,0),0),IFERROR(VLOOKUP(AG773,#REF!,12,0),0)))</f>
        <v>#REF!</v>
      </c>
    </row>
    <row r="774" spans="1:34" ht="15" customHeight="1" outlineLevel="2">
      <c r="A774" s="7" t="s">
        <v>155</v>
      </c>
      <c r="B774" s="36" t="s">
        <v>156</v>
      </c>
      <c r="C774" s="7" t="s">
        <v>156</v>
      </c>
      <c r="D774" s="7" t="s">
        <v>13</v>
      </c>
      <c r="E774" s="35" t="s">
        <v>401</v>
      </c>
      <c r="F774" s="7" t="s">
        <v>317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40">
        <v>0</v>
      </c>
      <c r="O774" s="8">
        <v>0</v>
      </c>
      <c r="P774" s="8"/>
      <c r="Q774" s="8"/>
      <c r="R774" s="8"/>
      <c r="S774" s="8"/>
      <c r="T774" s="8"/>
      <c r="U774" s="8"/>
      <c r="V774" s="8"/>
      <c r="W774" s="14">
        <f t="shared" si="204"/>
        <v>0</v>
      </c>
      <c r="X774" s="10"/>
      <c r="Y774" s="28" t="e">
        <f t="shared" si="201"/>
        <v>#REF!</v>
      </c>
      <c r="Z774" s="13"/>
      <c r="AA774" s="13" t="e">
        <f t="shared" si="203"/>
        <v>#REF!</v>
      </c>
      <c r="AB774" s="12">
        <v>1</v>
      </c>
      <c r="AC774" s="12">
        <v>1</v>
      </c>
      <c r="AE774" s="9" t="e">
        <f t="shared" si="194"/>
        <v>#REF!</v>
      </c>
      <c r="AG774" s="1" t="str">
        <f t="shared" si="202"/>
        <v>36136110005054</v>
      </c>
      <c r="AH774" s="9" t="e">
        <f>IF(AND(#REF!=2017,AE$4=1),-IFERROR(VLOOKUP(AG774,#REF!,9,0),0),IF(AND(#REF!=2017,AE$4=2),-IFERROR(VLOOKUP(AG774,#REF!,9,0),0),IFERROR(VLOOKUP(AG774,#REF!,12,0),0)))</f>
        <v>#REF!</v>
      </c>
    </row>
    <row r="775" spans="1:34" ht="15" customHeight="1" outlineLevel="2">
      <c r="A775" s="7" t="s">
        <v>155</v>
      </c>
      <c r="B775" s="36" t="s">
        <v>156</v>
      </c>
      <c r="C775" s="7" t="s">
        <v>156</v>
      </c>
      <c r="D775" s="7" t="s">
        <v>13</v>
      </c>
      <c r="E775" s="35" t="s">
        <v>454</v>
      </c>
      <c r="F775" s="7" t="s">
        <v>341</v>
      </c>
      <c r="G775" s="8">
        <v>5101.1499999999996</v>
      </c>
      <c r="H775" s="8">
        <v>4274.57</v>
      </c>
      <c r="I775" s="8">
        <v>3985.3600000000006</v>
      </c>
      <c r="J775" s="8">
        <v>9024.35</v>
      </c>
      <c r="K775" s="8">
        <v>0</v>
      </c>
      <c r="L775" s="8">
        <v>13989.800000000003</v>
      </c>
      <c r="M775" s="8">
        <v>3974.3100000000049</v>
      </c>
      <c r="N775" s="40">
        <v>3606.2099999999846</v>
      </c>
      <c r="O775" s="8">
        <v>9440.5800000000163</v>
      </c>
      <c r="P775" s="8"/>
      <c r="Q775" s="8"/>
      <c r="R775" s="8"/>
      <c r="S775" s="8"/>
      <c r="T775" s="8"/>
      <c r="U775" s="8"/>
      <c r="V775" s="8"/>
      <c r="W775" s="14">
        <f t="shared" si="204"/>
        <v>53396.330000000009</v>
      </c>
      <c r="X775" s="10"/>
      <c r="Y775" s="28" t="e">
        <f t="shared" si="201"/>
        <v>#REF!</v>
      </c>
      <c r="Z775" s="13"/>
      <c r="AA775" s="13" t="e">
        <f t="shared" si="203"/>
        <v>#REF!</v>
      </c>
      <c r="AB775" s="12">
        <v>1</v>
      </c>
      <c r="AC775" s="12">
        <v>1</v>
      </c>
      <c r="AE775" s="9" t="e">
        <f t="shared" si="194"/>
        <v>#REF!</v>
      </c>
      <c r="AG775" s="1" t="str">
        <f t="shared" si="202"/>
        <v>36136110005084</v>
      </c>
      <c r="AH775" s="9" t="e">
        <f>IF(AND(#REF!=2017,AE$4=1),-IFERROR(VLOOKUP(AG775,#REF!,9,0),0),IF(AND(#REF!=2017,AE$4=2),-IFERROR(VLOOKUP(AG775,#REF!,9,0),0),IFERROR(VLOOKUP(AG775,#REF!,12,0),0)))</f>
        <v>#REF!</v>
      </c>
    </row>
    <row r="776" spans="1:34" ht="15" customHeight="1" outlineLevel="2">
      <c r="A776" s="7" t="s">
        <v>155</v>
      </c>
      <c r="B776" s="36" t="s">
        <v>156</v>
      </c>
      <c r="C776" s="7" t="s">
        <v>156</v>
      </c>
      <c r="D776" s="7" t="s">
        <v>13</v>
      </c>
      <c r="E776" s="35" t="s">
        <v>505</v>
      </c>
      <c r="F776" s="7" t="s">
        <v>240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40">
        <v>0</v>
      </c>
      <c r="O776" s="8">
        <v>0</v>
      </c>
      <c r="P776" s="8"/>
      <c r="Q776" s="8"/>
      <c r="R776" s="8"/>
      <c r="S776" s="8"/>
      <c r="T776" s="8"/>
      <c r="U776" s="8"/>
      <c r="V776" s="8"/>
      <c r="W776" s="14">
        <f t="shared" si="204"/>
        <v>0</v>
      </c>
      <c r="X776" s="10"/>
      <c r="Y776" s="28" t="e">
        <f t="shared" si="201"/>
        <v>#REF!</v>
      </c>
      <c r="Z776" s="13"/>
      <c r="AA776" s="13" t="e">
        <f t="shared" si="203"/>
        <v>#REF!</v>
      </c>
      <c r="AB776" s="12"/>
      <c r="AC776" s="12"/>
      <c r="AE776" s="9" t="e">
        <f t="shared" si="194"/>
        <v>#REF!</v>
      </c>
      <c r="AG776" s="1" t="str">
        <f t="shared" si="202"/>
        <v>36136110005204</v>
      </c>
      <c r="AH776" s="9" t="e">
        <f>IF(AND(#REF!=2017,AE$4=1),-IFERROR(VLOOKUP(AG776,#REF!,9,0),0),IF(AND(#REF!=2017,AE$4=2),-IFERROR(VLOOKUP(AG776,#REF!,9,0),0),IFERROR(VLOOKUP(AG776,#REF!,12,0),0)))</f>
        <v>#REF!</v>
      </c>
    </row>
    <row r="777" spans="1:34" ht="15" customHeight="1" outlineLevel="2">
      <c r="A777" s="7" t="s">
        <v>155</v>
      </c>
      <c r="B777" s="36" t="s">
        <v>156</v>
      </c>
      <c r="C777" s="7" t="s">
        <v>156</v>
      </c>
      <c r="D777" s="7" t="s">
        <v>13</v>
      </c>
      <c r="E777" s="35" t="s">
        <v>419</v>
      </c>
      <c r="F777" s="7" t="s">
        <v>324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40">
        <v>0</v>
      </c>
      <c r="O777" s="8">
        <v>0</v>
      </c>
      <c r="P777" s="8"/>
      <c r="Q777" s="8"/>
      <c r="R777" s="8"/>
      <c r="S777" s="8"/>
      <c r="T777" s="8"/>
      <c r="U777" s="8"/>
      <c r="V777" s="8"/>
      <c r="W777" s="14">
        <f t="shared" si="204"/>
        <v>0</v>
      </c>
      <c r="X777" s="10"/>
      <c r="Y777" s="28" t="e">
        <f t="shared" si="201"/>
        <v>#REF!</v>
      </c>
      <c r="Z777" s="13"/>
      <c r="AA777" s="13" t="e">
        <f t="shared" si="203"/>
        <v>#REF!</v>
      </c>
      <c r="AB777" s="12"/>
      <c r="AC777" s="12"/>
      <c r="AE777" s="9" t="e">
        <f t="shared" si="194"/>
        <v>#REF!</v>
      </c>
      <c r="AG777" s="1" t="str">
        <f t="shared" si="202"/>
        <v>36136110005459</v>
      </c>
      <c r="AH777" s="9" t="e">
        <f>IF(AND(#REF!=2017,AE$4=1),-IFERROR(VLOOKUP(AG777,#REF!,9,0),0),IF(AND(#REF!=2017,AE$4=2),-IFERROR(VLOOKUP(AG777,#REF!,9,0),0),IFERROR(VLOOKUP(AG777,#REF!,12,0),0)))</f>
        <v>#REF!</v>
      </c>
    </row>
    <row r="778" spans="1:34" ht="15" customHeight="1" outlineLevel="2">
      <c r="A778" s="7" t="s">
        <v>155</v>
      </c>
      <c r="B778" s="36" t="s">
        <v>156</v>
      </c>
      <c r="C778" s="7" t="s">
        <v>156</v>
      </c>
      <c r="D778" s="7" t="s">
        <v>13</v>
      </c>
      <c r="E778" s="35" t="s">
        <v>456</v>
      </c>
      <c r="F778" s="7" t="s">
        <v>342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40">
        <v>0</v>
      </c>
      <c r="O778" s="8">
        <v>0</v>
      </c>
      <c r="P778" s="8"/>
      <c r="Q778" s="8"/>
      <c r="R778" s="8"/>
      <c r="S778" s="8"/>
      <c r="T778" s="8"/>
      <c r="U778" s="8"/>
      <c r="V778" s="8"/>
      <c r="W778" s="14">
        <f t="shared" si="204"/>
        <v>0</v>
      </c>
      <c r="X778" s="10"/>
      <c r="Y778" s="28" t="e">
        <f t="shared" si="201"/>
        <v>#REF!</v>
      </c>
      <c r="Z778" s="13"/>
      <c r="AA778" s="13" t="e">
        <f t="shared" si="203"/>
        <v>#REF!</v>
      </c>
      <c r="AB778" s="12"/>
      <c r="AC778" s="12"/>
      <c r="AE778" s="9" t="e">
        <f t="shared" si="194"/>
        <v>#REF!</v>
      </c>
      <c r="AG778" s="1" t="str">
        <f t="shared" si="202"/>
        <v>36136110005461</v>
      </c>
      <c r="AH778" s="9" t="e">
        <f>IF(AND(#REF!=2017,AE$4=1),-IFERROR(VLOOKUP(AG778,#REF!,9,0),0),IF(AND(#REF!=2017,AE$4=2),-IFERROR(VLOOKUP(AG778,#REF!,9,0),0),IFERROR(VLOOKUP(AG778,#REF!,12,0),0)))</f>
        <v>#REF!</v>
      </c>
    </row>
    <row r="779" spans="1:34" ht="15" customHeight="1" outlineLevel="2">
      <c r="A779" s="7" t="s">
        <v>155</v>
      </c>
      <c r="B779" s="36" t="s">
        <v>156</v>
      </c>
      <c r="C779" s="7" t="s">
        <v>156</v>
      </c>
      <c r="D779" s="7" t="s">
        <v>13</v>
      </c>
      <c r="E779" s="35" t="s">
        <v>458</v>
      </c>
      <c r="F779" s="7" t="s">
        <v>343</v>
      </c>
      <c r="G779" s="8">
        <v>0</v>
      </c>
      <c r="H779" s="8">
        <v>39416.410000000003</v>
      </c>
      <c r="I779" s="8">
        <v>20302.539999999994</v>
      </c>
      <c r="J779" s="8">
        <v>11239.380000000005</v>
      </c>
      <c r="K779" s="8">
        <v>0</v>
      </c>
      <c r="L779" s="8">
        <v>34748.400000000009</v>
      </c>
      <c r="M779" s="8">
        <v>11402.550000000017</v>
      </c>
      <c r="N779" s="40">
        <v>12431.020000000004</v>
      </c>
      <c r="O779" s="8">
        <v>9876.089999999982</v>
      </c>
      <c r="P779" s="8"/>
      <c r="Q779" s="8"/>
      <c r="R779" s="8"/>
      <c r="S779" s="8"/>
      <c r="T779" s="8"/>
      <c r="U779" s="8"/>
      <c r="V779" s="8"/>
      <c r="W779" s="14">
        <f t="shared" si="204"/>
        <v>139416.39000000001</v>
      </c>
      <c r="X779" s="10"/>
      <c r="Y779" s="28" t="e">
        <f t="shared" si="201"/>
        <v>#REF!</v>
      </c>
      <c r="Z779" s="13"/>
      <c r="AA779" s="13" t="e">
        <f t="shared" si="203"/>
        <v>#REF!</v>
      </c>
      <c r="AB779" s="12">
        <v>1</v>
      </c>
      <c r="AC779" s="12">
        <v>1</v>
      </c>
      <c r="AE779" s="9" t="e">
        <f t="shared" si="194"/>
        <v>#REF!</v>
      </c>
      <c r="AG779" s="1" t="str">
        <f t="shared" si="202"/>
        <v>36136110005467</v>
      </c>
      <c r="AH779" s="9" t="e">
        <f>IF(AND(#REF!=2017,AE$4=1),-IFERROR(VLOOKUP(AG779,#REF!,9,0),0),IF(AND(#REF!=2017,AE$4=2),-IFERROR(VLOOKUP(AG779,#REF!,9,0),0),IFERROR(VLOOKUP(AG779,#REF!,12,0),0)))</f>
        <v>#REF!</v>
      </c>
    </row>
    <row r="780" spans="1:34" ht="15" customHeight="1" outlineLevel="2">
      <c r="A780" s="7" t="s">
        <v>155</v>
      </c>
      <c r="B780" s="36" t="s">
        <v>156</v>
      </c>
      <c r="C780" s="7" t="s">
        <v>156</v>
      </c>
      <c r="D780" s="7" t="s">
        <v>13</v>
      </c>
      <c r="E780" s="35" t="s">
        <v>460</v>
      </c>
      <c r="F780" s="7" t="s">
        <v>344</v>
      </c>
      <c r="G780" s="8">
        <v>10.77</v>
      </c>
      <c r="H780" s="8">
        <v>4.3499999999999996</v>
      </c>
      <c r="I780" s="8">
        <v>1.2200000000000006</v>
      </c>
      <c r="J780" s="8">
        <v>9.34</v>
      </c>
      <c r="K780" s="8">
        <v>0</v>
      </c>
      <c r="L780" s="8">
        <v>1.6599999999999966</v>
      </c>
      <c r="M780" s="8">
        <v>10.93</v>
      </c>
      <c r="N780" s="40">
        <v>0</v>
      </c>
      <c r="O780" s="8">
        <v>8.7000000000000028</v>
      </c>
      <c r="P780" s="8"/>
      <c r="Q780" s="8"/>
      <c r="R780" s="8"/>
      <c r="S780" s="8"/>
      <c r="T780" s="8"/>
      <c r="U780" s="8"/>
      <c r="V780" s="8"/>
      <c r="W780" s="14">
        <f t="shared" si="204"/>
        <v>46.97</v>
      </c>
      <c r="X780" s="10"/>
      <c r="Y780" s="28" t="e">
        <f t="shared" si="201"/>
        <v>#REF!</v>
      </c>
      <c r="Z780" s="13"/>
      <c r="AA780" s="13" t="e">
        <f t="shared" si="203"/>
        <v>#REF!</v>
      </c>
      <c r="AB780" s="12">
        <v>1</v>
      </c>
      <c r="AC780" s="12">
        <v>1</v>
      </c>
      <c r="AE780" s="9" t="e">
        <f t="shared" si="194"/>
        <v>#REF!</v>
      </c>
      <c r="AG780" s="1" t="str">
        <f t="shared" si="202"/>
        <v>36136110005474</v>
      </c>
      <c r="AH780" s="9" t="e">
        <f>IF(AND(#REF!=2017,AE$4=1),-IFERROR(VLOOKUP(AG780,#REF!,9,0),0),IF(AND(#REF!=2017,AE$4=2),-IFERROR(VLOOKUP(AG780,#REF!,9,0),0),IFERROR(VLOOKUP(AG780,#REF!,12,0),0)))</f>
        <v>#REF!</v>
      </c>
    </row>
    <row r="781" spans="1:34" ht="15" customHeight="1" outlineLevel="2">
      <c r="A781" s="7" t="s">
        <v>155</v>
      </c>
      <c r="B781" s="36" t="s">
        <v>156</v>
      </c>
      <c r="C781" s="7" t="s">
        <v>156</v>
      </c>
      <c r="D781" s="7" t="s">
        <v>13</v>
      </c>
      <c r="E781" s="35" t="s">
        <v>462</v>
      </c>
      <c r="F781" s="7" t="s">
        <v>345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8.0299999999999994</v>
      </c>
      <c r="N781" s="40">
        <v>0</v>
      </c>
      <c r="O781" s="8">
        <v>0</v>
      </c>
      <c r="P781" s="8"/>
      <c r="Q781" s="8"/>
      <c r="R781" s="8"/>
      <c r="S781" s="8"/>
      <c r="T781" s="8"/>
      <c r="U781" s="8"/>
      <c r="V781" s="8"/>
      <c r="W781" s="14">
        <f t="shared" si="204"/>
        <v>8.0299999999999994</v>
      </c>
      <c r="X781" s="10"/>
      <c r="Y781" s="28" t="e">
        <f t="shared" si="201"/>
        <v>#REF!</v>
      </c>
      <c r="Z781" s="13"/>
      <c r="AA781" s="13" t="e">
        <f t="shared" si="203"/>
        <v>#REF!</v>
      </c>
      <c r="AB781" s="12">
        <v>1</v>
      </c>
      <c r="AC781" s="12">
        <v>1</v>
      </c>
      <c r="AE781" s="9" t="e">
        <f t="shared" si="194"/>
        <v>#REF!</v>
      </c>
      <c r="AG781" s="1" t="str">
        <f t="shared" si="202"/>
        <v>36136110005500</v>
      </c>
      <c r="AH781" s="9" t="e">
        <f>IF(AND(#REF!=2017,AE$4=1),-IFERROR(VLOOKUP(AG781,#REF!,9,0),0),IF(AND(#REF!=2017,AE$4=2),-IFERROR(VLOOKUP(AG781,#REF!,9,0),0),IFERROR(VLOOKUP(AG781,#REF!,12,0),0)))</f>
        <v>#REF!</v>
      </c>
    </row>
    <row r="782" spans="1:34" ht="15" customHeight="1" outlineLevel="2">
      <c r="A782" s="7" t="s">
        <v>155</v>
      </c>
      <c r="B782" s="36" t="s">
        <v>156</v>
      </c>
      <c r="C782" s="7" t="s">
        <v>156</v>
      </c>
      <c r="D782" s="7" t="s">
        <v>13</v>
      </c>
      <c r="E782" s="35" t="s">
        <v>391</v>
      </c>
      <c r="F782" s="7" t="s">
        <v>306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40">
        <v>0</v>
      </c>
      <c r="O782" s="8">
        <v>0</v>
      </c>
      <c r="P782" s="8"/>
      <c r="Q782" s="8"/>
      <c r="R782" s="8"/>
      <c r="S782" s="8"/>
      <c r="T782" s="8"/>
      <c r="U782" s="8"/>
      <c r="V782" s="8"/>
      <c r="W782" s="14">
        <f t="shared" si="204"/>
        <v>0</v>
      </c>
      <c r="X782" s="10"/>
      <c r="Y782" s="28" t="e">
        <f t="shared" si="201"/>
        <v>#REF!</v>
      </c>
      <c r="Z782" s="13"/>
      <c r="AA782" s="13" t="e">
        <f t="shared" si="203"/>
        <v>#REF!</v>
      </c>
      <c r="AB782" s="12">
        <v>1</v>
      </c>
      <c r="AC782" s="12">
        <v>1</v>
      </c>
      <c r="AE782" s="9" t="e">
        <f t="shared" si="194"/>
        <v>#REF!</v>
      </c>
      <c r="AG782" s="1" t="str">
        <f t="shared" si="202"/>
        <v>36136110005537</v>
      </c>
      <c r="AH782" s="9" t="e">
        <f>IF(AND(#REF!=2017,AE$4=1),-IFERROR(VLOOKUP(AG782,#REF!,9,0),0),IF(AND(#REF!=2017,AE$4=2),-IFERROR(VLOOKUP(AG782,#REF!,9,0),0),IFERROR(VLOOKUP(AG782,#REF!,12,0),0)))</f>
        <v>#REF!</v>
      </c>
    </row>
    <row r="783" spans="1:34" ht="15" customHeight="1" outlineLevel="2">
      <c r="A783" s="7" t="s">
        <v>155</v>
      </c>
      <c r="B783" s="36" t="s">
        <v>156</v>
      </c>
      <c r="C783" s="7" t="s">
        <v>156</v>
      </c>
      <c r="D783" s="7" t="s">
        <v>13</v>
      </c>
      <c r="E783" s="35" t="s">
        <v>396</v>
      </c>
      <c r="F783" s="7" t="s">
        <v>245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40">
        <v>0</v>
      </c>
      <c r="O783" s="8">
        <v>0</v>
      </c>
      <c r="P783" s="8"/>
      <c r="Q783" s="8"/>
      <c r="R783" s="8"/>
      <c r="S783" s="8"/>
      <c r="T783" s="8"/>
      <c r="U783" s="8"/>
      <c r="V783" s="8"/>
      <c r="W783" s="14">
        <f t="shared" si="204"/>
        <v>0</v>
      </c>
      <c r="X783" s="10"/>
      <c r="Y783" s="28" t="e">
        <f t="shared" si="201"/>
        <v>#REF!</v>
      </c>
      <c r="Z783" s="13"/>
      <c r="AA783" s="13" t="e">
        <f t="shared" si="203"/>
        <v>#REF!</v>
      </c>
      <c r="AB783" s="12">
        <v>1</v>
      </c>
      <c r="AC783" s="12">
        <v>1</v>
      </c>
      <c r="AE783" s="9" t="e">
        <f t="shared" si="194"/>
        <v>#REF!</v>
      </c>
      <c r="AG783" s="1" t="str">
        <f t="shared" si="202"/>
        <v>36136110005801</v>
      </c>
      <c r="AH783" s="9" t="e">
        <f>IF(AND(#REF!=2017,AE$4=1),-IFERROR(VLOOKUP(AG783,#REF!,9,0),0),IF(AND(#REF!=2017,AE$4=2),-IFERROR(VLOOKUP(AG783,#REF!,9,0),0),IFERROR(VLOOKUP(AG783,#REF!,12,0),0)))</f>
        <v>#REF!</v>
      </c>
    </row>
    <row r="784" spans="1:34" ht="15" customHeight="1" outlineLevel="2">
      <c r="A784" s="7" t="s">
        <v>155</v>
      </c>
      <c r="B784" s="36" t="s">
        <v>156</v>
      </c>
      <c r="C784" s="7" t="s">
        <v>156</v>
      </c>
      <c r="D784" s="7">
        <v>1000</v>
      </c>
      <c r="E784" s="35" t="s">
        <v>507</v>
      </c>
      <c r="F784" s="7" t="s">
        <v>362</v>
      </c>
      <c r="G784" s="8">
        <v>0</v>
      </c>
      <c r="H784" s="8">
        <v>0</v>
      </c>
      <c r="I784" s="8">
        <v>0</v>
      </c>
      <c r="J784" s="8">
        <v>-4175</v>
      </c>
      <c r="K784" s="8">
        <v>0</v>
      </c>
      <c r="L784" s="8">
        <v>0</v>
      </c>
      <c r="M784" s="8">
        <v>-4175</v>
      </c>
      <c r="N784" s="40">
        <v>0</v>
      </c>
      <c r="O784" s="8">
        <v>0</v>
      </c>
      <c r="P784" s="8"/>
      <c r="Q784" s="8"/>
      <c r="R784" s="8"/>
      <c r="S784" s="8"/>
      <c r="T784" s="8"/>
      <c r="U784" s="8"/>
      <c r="V784" s="8"/>
      <c r="W784" s="14">
        <f t="shared" si="204"/>
        <v>-8350</v>
      </c>
      <c r="X784" s="10"/>
      <c r="Y784" s="28" t="e">
        <f t="shared" si="201"/>
        <v>#REF!</v>
      </c>
      <c r="Z784" s="13"/>
      <c r="AA784" s="13" t="e">
        <f t="shared" si="203"/>
        <v>#REF!</v>
      </c>
      <c r="AB784" s="12">
        <v>1</v>
      </c>
      <c r="AC784" s="12">
        <v>1</v>
      </c>
      <c r="AE784" s="9" t="e">
        <f t="shared" si="194"/>
        <v>#REF!</v>
      </c>
      <c r="AG784" s="1" t="str">
        <f t="shared" si="202"/>
        <v>36136110007003</v>
      </c>
      <c r="AH784" s="9" t="e">
        <f>IF(AND(#REF!=2017,AE$4=1),-IFERROR(VLOOKUP(AG784,#REF!,9,0),0),IF(AND(#REF!=2017,AE$4=2),-IFERROR(VLOOKUP(AG784,#REF!,9,0),0),IFERROR(VLOOKUP(AG784,#REF!,12,0),0)))</f>
        <v>#REF!</v>
      </c>
    </row>
    <row r="785" spans="1:34" ht="15" customHeight="1" outlineLevel="2">
      <c r="A785" s="7" t="s">
        <v>155</v>
      </c>
      <c r="B785" s="36" t="s">
        <v>156</v>
      </c>
      <c r="C785" s="7" t="s">
        <v>156</v>
      </c>
      <c r="D785" s="7" t="s">
        <v>157</v>
      </c>
      <c r="E785" s="35" t="s">
        <v>391</v>
      </c>
      <c r="F785" s="7" t="s">
        <v>306</v>
      </c>
      <c r="G785" s="8">
        <v>0</v>
      </c>
      <c r="H785" s="8">
        <v>0</v>
      </c>
      <c r="I785" s="8">
        <v>0</v>
      </c>
      <c r="J785" s="8">
        <v>10829.44</v>
      </c>
      <c r="K785" s="8">
        <v>350.27999999999884</v>
      </c>
      <c r="L785" s="8">
        <v>0</v>
      </c>
      <c r="M785" s="8">
        <v>10012.120000000004</v>
      </c>
      <c r="N785" s="40">
        <v>0</v>
      </c>
      <c r="O785" s="8">
        <v>0</v>
      </c>
      <c r="P785" s="8"/>
      <c r="Q785" s="8"/>
      <c r="R785" s="8"/>
      <c r="S785" s="8"/>
      <c r="T785" s="8"/>
      <c r="U785" s="8"/>
      <c r="V785" s="8"/>
      <c r="W785" s="14">
        <f t="shared" si="204"/>
        <v>21191.840000000004</v>
      </c>
      <c r="X785" s="10"/>
      <c r="Y785" s="28" t="e">
        <f t="shared" si="201"/>
        <v>#REF!</v>
      </c>
      <c r="Z785" s="13"/>
      <c r="AA785" s="13" t="e">
        <f t="shared" si="203"/>
        <v>#REF!</v>
      </c>
      <c r="AB785" s="12">
        <v>1</v>
      </c>
      <c r="AC785" s="12">
        <v>0</v>
      </c>
      <c r="AE785" s="9" t="e">
        <f t="shared" si="194"/>
        <v>#REF!</v>
      </c>
      <c r="AG785" s="1" t="str">
        <f t="shared" si="202"/>
        <v>36136110805537</v>
      </c>
      <c r="AH785" s="9" t="e">
        <f>IF(AND(#REF!=2017,AE$4=1),-IFERROR(VLOOKUP(AG785,#REF!,9,0),0),IF(AND(#REF!=2017,AE$4=2),-IFERROR(VLOOKUP(AG785,#REF!,9,0),0),IFERROR(VLOOKUP(AG785,#REF!,12,0),0)))</f>
        <v>#REF!</v>
      </c>
    </row>
    <row r="786" spans="1:34" ht="15" customHeight="1" outlineLevel="2">
      <c r="A786" s="7" t="s">
        <v>155</v>
      </c>
      <c r="B786" s="36" t="s">
        <v>156</v>
      </c>
      <c r="C786" s="7" t="s">
        <v>156</v>
      </c>
      <c r="D786" s="7" t="s">
        <v>158</v>
      </c>
      <c r="E786" s="35" t="s">
        <v>391</v>
      </c>
      <c r="F786" s="7" t="s">
        <v>306</v>
      </c>
      <c r="G786" s="8">
        <v>0</v>
      </c>
      <c r="H786" s="8">
        <v>0</v>
      </c>
      <c r="I786" s="8">
        <v>0</v>
      </c>
      <c r="J786" s="8">
        <v>3375.98</v>
      </c>
      <c r="K786" s="8">
        <v>0</v>
      </c>
      <c r="L786" s="8">
        <v>0</v>
      </c>
      <c r="M786" s="8">
        <v>3008.14</v>
      </c>
      <c r="N786" s="40">
        <v>0</v>
      </c>
      <c r="O786" s="8">
        <v>0</v>
      </c>
      <c r="P786" s="8"/>
      <c r="Q786" s="8"/>
      <c r="R786" s="8"/>
      <c r="S786" s="8"/>
      <c r="T786" s="8"/>
      <c r="U786" s="8"/>
      <c r="V786" s="8"/>
      <c r="W786" s="14">
        <f t="shared" si="204"/>
        <v>6384.12</v>
      </c>
      <c r="X786" s="10"/>
      <c r="Y786" s="28" t="e">
        <f t="shared" si="201"/>
        <v>#REF!</v>
      </c>
      <c r="Z786" s="13"/>
      <c r="AA786" s="13" t="e">
        <f t="shared" si="203"/>
        <v>#REF!</v>
      </c>
      <c r="AB786" s="12">
        <v>1</v>
      </c>
      <c r="AC786" s="12">
        <v>0</v>
      </c>
      <c r="AE786" s="9" t="e">
        <f t="shared" si="194"/>
        <v>#REF!</v>
      </c>
      <c r="AG786" s="1" t="str">
        <f t="shared" si="202"/>
        <v>36136110815537</v>
      </c>
      <c r="AH786" s="9" t="e">
        <f>IF(AND(#REF!=2017,AE$4=1),-IFERROR(VLOOKUP(AG786,#REF!,9,0),0),IF(AND(#REF!=2017,AE$4=2),-IFERROR(VLOOKUP(AG786,#REF!,9,0),0),IFERROR(VLOOKUP(AG786,#REF!,12,0),0)))</f>
        <v>#REF!</v>
      </c>
    </row>
    <row r="787" spans="1:34" ht="15" customHeight="1" outlineLevel="2">
      <c r="A787" s="7" t="s">
        <v>155</v>
      </c>
      <c r="B787" s="36" t="s">
        <v>156</v>
      </c>
      <c r="C787" s="7" t="s">
        <v>156</v>
      </c>
      <c r="D787" s="7" t="s">
        <v>159</v>
      </c>
      <c r="E787" s="35" t="s">
        <v>391</v>
      </c>
      <c r="F787" s="7" t="s">
        <v>306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40">
        <v>0</v>
      </c>
      <c r="O787" s="8">
        <v>0</v>
      </c>
      <c r="P787" s="8"/>
      <c r="Q787" s="8"/>
      <c r="R787" s="8"/>
      <c r="S787" s="8"/>
      <c r="T787" s="8"/>
      <c r="U787" s="8"/>
      <c r="V787" s="8"/>
      <c r="W787" s="14">
        <f t="shared" si="204"/>
        <v>0</v>
      </c>
      <c r="X787" s="10"/>
      <c r="Y787" s="28" t="e">
        <f t="shared" si="201"/>
        <v>#REF!</v>
      </c>
      <c r="Z787" s="13"/>
      <c r="AA787" s="13" t="e">
        <f t="shared" si="203"/>
        <v>#REF!</v>
      </c>
      <c r="AB787" s="12">
        <v>1</v>
      </c>
      <c r="AC787" s="12">
        <v>0</v>
      </c>
      <c r="AE787" s="9" t="e">
        <f t="shared" si="194"/>
        <v>#REF!</v>
      </c>
      <c r="AG787" s="1" t="str">
        <f t="shared" si="202"/>
        <v>36136110825537</v>
      </c>
      <c r="AH787" s="9" t="e">
        <f>IF(AND(#REF!=2017,AE$4=1),-IFERROR(VLOOKUP(AG787,#REF!,9,0),0),IF(AND(#REF!=2017,AE$4=2),-IFERROR(VLOOKUP(AG787,#REF!,9,0),0),IFERROR(VLOOKUP(AG787,#REF!,12,0),0)))</f>
        <v>#REF!</v>
      </c>
    </row>
    <row r="788" spans="1:34" ht="15" customHeight="1" outlineLevel="2">
      <c r="A788" s="7" t="s">
        <v>155</v>
      </c>
      <c r="B788" s="36" t="s">
        <v>156</v>
      </c>
      <c r="C788" s="7" t="s">
        <v>156</v>
      </c>
      <c r="D788" s="7" t="s">
        <v>160</v>
      </c>
      <c r="E788" s="35" t="s">
        <v>391</v>
      </c>
      <c r="F788" s="7" t="s">
        <v>306</v>
      </c>
      <c r="G788" s="8">
        <v>0</v>
      </c>
      <c r="H788" s="8">
        <v>0</v>
      </c>
      <c r="I788" s="8">
        <v>0</v>
      </c>
      <c r="J788" s="8">
        <v>3638.24</v>
      </c>
      <c r="K788" s="8">
        <v>0</v>
      </c>
      <c r="L788" s="8">
        <v>0</v>
      </c>
      <c r="M788" s="8">
        <v>3210.9400000000005</v>
      </c>
      <c r="N788" s="40">
        <v>85.460000000000036</v>
      </c>
      <c r="O788" s="8">
        <v>0</v>
      </c>
      <c r="P788" s="8"/>
      <c r="Q788" s="8"/>
      <c r="R788" s="8"/>
      <c r="S788" s="8"/>
      <c r="T788" s="8"/>
      <c r="U788" s="8"/>
      <c r="V788" s="8"/>
      <c r="W788" s="14">
        <f t="shared" si="204"/>
        <v>6934.64</v>
      </c>
      <c r="X788" s="10"/>
      <c r="Y788" s="28" t="e">
        <f t="shared" si="201"/>
        <v>#REF!</v>
      </c>
      <c r="Z788" s="13"/>
      <c r="AA788" s="13" t="e">
        <f t="shared" si="203"/>
        <v>#REF!</v>
      </c>
      <c r="AB788" s="12">
        <v>1</v>
      </c>
      <c r="AC788" s="12">
        <v>0</v>
      </c>
      <c r="AE788" s="9" t="e">
        <f t="shared" si="194"/>
        <v>#REF!</v>
      </c>
      <c r="AG788" s="1" t="str">
        <f t="shared" si="202"/>
        <v>36136110835537</v>
      </c>
      <c r="AH788" s="9" t="e">
        <f>IF(AND(#REF!=2017,AE$4=1),-IFERROR(VLOOKUP(AG788,#REF!,9,0),0),IF(AND(#REF!=2017,AE$4=2),-IFERROR(VLOOKUP(AG788,#REF!,9,0),0),IFERROR(VLOOKUP(AG788,#REF!,12,0),0)))</f>
        <v>#REF!</v>
      </c>
    </row>
    <row r="789" spans="1:34" ht="15" customHeight="1" outlineLevel="2">
      <c r="A789" s="7" t="s">
        <v>155</v>
      </c>
      <c r="B789" s="36" t="s">
        <v>156</v>
      </c>
      <c r="C789" s="7" t="s">
        <v>156</v>
      </c>
      <c r="D789" s="7" t="s">
        <v>161</v>
      </c>
      <c r="E789" s="35" t="s">
        <v>391</v>
      </c>
      <c r="F789" s="7" t="s">
        <v>306</v>
      </c>
      <c r="G789" s="8">
        <v>0</v>
      </c>
      <c r="H789" s="8">
        <v>0</v>
      </c>
      <c r="I789" s="8">
        <v>0</v>
      </c>
      <c r="J789" s="8">
        <v>2057.84</v>
      </c>
      <c r="K789" s="8">
        <v>360.13999999999987</v>
      </c>
      <c r="L789" s="8">
        <v>0</v>
      </c>
      <c r="M789" s="8">
        <v>1697.7000000000003</v>
      </c>
      <c r="N789" s="40">
        <v>0</v>
      </c>
      <c r="O789" s="8">
        <v>0</v>
      </c>
      <c r="P789" s="8"/>
      <c r="Q789" s="8"/>
      <c r="R789" s="8"/>
      <c r="S789" s="8"/>
      <c r="T789" s="8"/>
      <c r="U789" s="8"/>
      <c r="V789" s="8"/>
      <c r="W789" s="14">
        <f t="shared" si="204"/>
        <v>4115.68</v>
      </c>
      <c r="X789" s="10"/>
      <c r="Y789" s="28" t="e">
        <f t="shared" si="201"/>
        <v>#REF!</v>
      </c>
      <c r="Z789" s="13"/>
      <c r="AA789" s="13" t="e">
        <f t="shared" si="203"/>
        <v>#REF!</v>
      </c>
      <c r="AB789" s="12">
        <v>1</v>
      </c>
      <c r="AC789" s="12">
        <v>0</v>
      </c>
      <c r="AE789" s="9" t="e">
        <f t="shared" si="194"/>
        <v>#REF!</v>
      </c>
      <c r="AG789" s="1" t="str">
        <f t="shared" si="202"/>
        <v>36136110845537</v>
      </c>
      <c r="AH789" s="9" t="e">
        <f>IF(AND(#REF!=2017,AE$4=1),-IFERROR(VLOOKUP(AG789,#REF!,9,0),0),IF(AND(#REF!=2017,AE$4=2),-IFERROR(VLOOKUP(AG789,#REF!,9,0),0),IFERROR(VLOOKUP(AG789,#REF!,12,0),0)))</f>
        <v>#REF!</v>
      </c>
    </row>
    <row r="790" spans="1:34" ht="15" customHeight="1" outlineLevel="2">
      <c r="A790" s="7" t="s">
        <v>155</v>
      </c>
      <c r="B790" s="36" t="s">
        <v>156</v>
      </c>
      <c r="C790" s="7" t="s">
        <v>156</v>
      </c>
      <c r="D790" s="7" t="s">
        <v>162</v>
      </c>
      <c r="E790" s="35" t="s">
        <v>391</v>
      </c>
      <c r="F790" s="7" t="s">
        <v>306</v>
      </c>
      <c r="G790" s="8">
        <v>0</v>
      </c>
      <c r="H790" s="8">
        <v>0</v>
      </c>
      <c r="I790" s="8">
        <v>0</v>
      </c>
      <c r="J790" s="8">
        <v>4641.8</v>
      </c>
      <c r="K790" s="8">
        <v>395.64999999999964</v>
      </c>
      <c r="L790" s="8">
        <v>0</v>
      </c>
      <c r="M790" s="8">
        <v>3850.5000000000009</v>
      </c>
      <c r="N790" s="40">
        <v>395.64999999999964</v>
      </c>
      <c r="O790" s="8">
        <v>0</v>
      </c>
      <c r="P790" s="8"/>
      <c r="Q790" s="8"/>
      <c r="R790" s="8"/>
      <c r="S790" s="8"/>
      <c r="T790" s="8"/>
      <c r="U790" s="8"/>
      <c r="V790" s="8"/>
      <c r="W790" s="14">
        <f t="shared" si="204"/>
        <v>9283.6</v>
      </c>
      <c r="X790" s="10"/>
      <c r="Y790" s="28" t="e">
        <f t="shared" si="201"/>
        <v>#REF!</v>
      </c>
      <c r="Z790" s="13"/>
      <c r="AA790" s="13" t="e">
        <f t="shared" si="203"/>
        <v>#REF!</v>
      </c>
      <c r="AB790" s="12">
        <v>1</v>
      </c>
      <c r="AC790" s="12">
        <v>0</v>
      </c>
      <c r="AE790" s="9" t="e">
        <f t="shared" si="194"/>
        <v>#REF!</v>
      </c>
      <c r="AG790" s="1" t="str">
        <f t="shared" si="202"/>
        <v>36136110855537</v>
      </c>
      <c r="AH790" s="9" t="e">
        <f>IF(AND(#REF!=2017,AE$4=1),-IFERROR(VLOOKUP(AG790,#REF!,9,0),0),IF(AND(#REF!=2017,AE$4=2),-IFERROR(VLOOKUP(AG790,#REF!,9,0),0),IFERROR(VLOOKUP(AG790,#REF!,12,0),0)))</f>
        <v>#REF!</v>
      </c>
    </row>
    <row r="791" spans="1:34" ht="15" customHeight="1" outlineLevel="2">
      <c r="A791" s="7" t="s">
        <v>155</v>
      </c>
      <c r="B791" s="36" t="s">
        <v>156</v>
      </c>
      <c r="C791" s="7" t="s">
        <v>156</v>
      </c>
      <c r="D791" s="7" t="s">
        <v>163</v>
      </c>
      <c r="E791" s="35" t="s">
        <v>391</v>
      </c>
      <c r="F791" s="7" t="s">
        <v>306</v>
      </c>
      <c r="G791" s="8">
        <v>0</v>
      </c>
      <c r="H791" s="8">
        <v>0</v>
      </c>
      <c r="I791" s="8">
        <v>0</v>
      </c>
      <c r="J791" s="8">
        <v>4667.4799999999996</v>
      </c>
      <c r="K791" s="8">
        <v>0</v>
      </c>
      <c r="L791" s="8">
        <v>0</v>
      </c>
      <c r="M791" s="8">
        <v>4164.6399999999994</v>
      </c>
      <c r="N791" s="40">
        <v>251.42000000000007</v>
      </c>
      <c r="O791" s="8">
        <v>406.70000000000073</v>
      </c>
      <c r="P791" s="8"/>
      <c r="Q791" s="8"/>
      <c r="R791" s="8"/>
      <c r="S791" s="8"/>
      <c r="T791" s="8"/>
      <c r="U791" s="8"/>
      <c r="V791" s="8"/>
      <c r="W791" s="14">
        <f t="shared" si="204"/>
        <v>9490.24</v>
      </c>
      <c r="X791" s="10"/>
      <c r="Y791" s="28" t="e">
        <f t="shared" si="201"/>
        <v>#REF!</v>
      </c>
      <c r="Z791" s="13"/>
      <c r="AA791" s="13" t="e">
        <f t="shared" si="203"/>
        <v>#REF!</v>
      </c>
      <c r="AB791" s="12">
        <v>1</v>
      </c>
      <c r="AC791" s="12">
        <v>1</v>
      </c>
      <c r="AE791" s="9" t="e">
        <f t="shared" si="194"/>
        <v>#REF!</v>
      </c>
      <c r="AG791" s="1" t="str">
        <f t="shared" si="202"/>
        <v>36136110865537</v>
      </c>
      <c r="AH791" s="9" t="e">
        <f>IF(AND(#REF!=2017,AE$4=1),-IFERROR(VLOOKUP(AG791,#REF!,9,0),0),IF(AND(#REF!=2017,AE$4=2),-IFERROR(VLOOKUP(AG791,#REF!,9,0),0),IFERROR(VLOOKUP(AG791,#REF!,12,0),0)))</f>
        <v>#REF!</v>
      </c>
    </row>
    <row r="792" spans="1:34" ht="15" customHeight="1" outlineLevel="2">
      <c r="A792" s="7" t="s">
        <v>155</v>
      </c>
      <c r="B792" s="36" t="s">
        <v>156</v>
      </c>
      <c r="C792" s="7" t="s">
        <v>156</v>
      </c>
      <c r="D792" s="7" t="s">
        <v>164</v>
      </c>
      <c r="E792" s="35" t="s">
        <v>391</v>
      </c>
      <c r="F792" s="7" t="s">
        <v>306</v>
      </c>
      <c r="G792" s="8">
        <v>0</v>
      </c>
      <c r="H792" s="8">
        <v>0</v>
      </c>
      <c r="I792" s="8">
        <v>0</v>
      </c>
      <c r="J792" s="8">
        <v>1489.46</v>
      </c>
      <c r="K792" s="8">
        <v>0</v>
      </c>
      <c r="L792" s="8">
        <v>0</v>
      </c>
      <c r="M792" s="8">
        <v>1104.3499999999999</v>
      </c>
      <c r="N792" s="40">
        <v>0</v>
      </c>
      <c r="O792" s="8">
        <v>35.010000000000218</v>
      </c>
      <c r="P792" s="8"/>
      <c r="Q792" s="8"/>
      <c r="R792" s="8"/>
      <c r="S792" s="8"/>
      <c r="T792" s="8"/>
      <c r="U792" s="8"/>
      <c r="V792" s="8"/>
      <c r="W792" s="14">
        <f t="shared" si="204"/>
        <v>2628.82</v>
      </c>
      <c r="X792" s="10"/>
      <c r="Y792" s="28" t="e">
        <f t="shared" si="201"/>
        <v>#REF!</v>
      </c>
      <c r="Z792" s="13"/>
      <c r="AA792" s="13" t="e">
        <f t="shared" si="203"/>
        <v>#REF!</v>
      </c>
      <c r="AB792" s="12">
        <v>1</v>
      </c>
      <c r="AC792" s="12">
        <v>1</v>
      </c>
      <c r="AE792" s="9" t="e">
        <f t="shared" si="194"/>
        <v>#REF!</v>
      </c>
      <c r="AG792" s="1" t="str">
        <f t="shared" si="202"/>
        <v>36136110875537</v>
      </c>
      <c r="AH792" s="9" t="e">
        <f>IF(AND(#REF!=2017,AE$4=1),-IFERROR(VLOOKUP(AG792,#REF!,9,0),0),IF(AND(#REF!=2017,AE$4=2),-IFERROR(VLOOKUP(AG792,#REF!,9,0),0),IFERROR(VLOOKUP(AG792,#REF!,12,0),0)))</f>
        <v>#REF!</v>
      </c>
    </row>
    <row r="793" spans="1:34" ht="15" customHeight="1" outlineLevel="2">
      <c r="A793" s="7" t="s">
        <v>155</v>
      </c>
      <c r="B793" s="36" t="s">
        <v>156</v>
      </c>
      <c r="C793" s="7" t="s">
        <v>156</v>
      </c>
      <c r="D793" s="35" t="s">
        <v>258</v>
      </c>
      <c r="E793" s="35" t="s">
        <v>391</v>
      </c>
      <c r="F793" s="7" t="s">
        <v>306</v>
      </c>
      <c r="G793" s="8">
        <v>0</v>
      </c>
      <c r="H793" s="8">
        <v>0</v>
      </c>
      <c r="I793" s="8">
        <v>0</v>
      </c>
      <c r="J793" s="8">
        <v>7774.72</v>
      </c>
      <c r="K793" s="8">
        <v>242.67000000000007</v>
      </c>
      <c r="L793" s="8">
        <v>0</v>
      </c>
      <c r="M793" s="8">
        <v>8664.510000000002</v>
      </c>
      <c r="N793" s="40">
        <v>0</v>
      </c>
      <c r="O793" s="8">
        <v>9060.510000000002</v>
      </c>
      <c r="P793" s="8"/>
      <c r="Q793" s="8"/>
      <c r="R793" s="8"/>
      <c r="S793" s="8"/>
      <c r="T793" s="8"/>
      <c r="U793" s="8"/>
      <c r="V793" s="8"/>
      <c r="W793" s="14">
        <f t="shared" si="204"/>
        <v>25742.410000000003</v>
      </c>
      <c r="X793" s="10"/>
      <c r="Y793" s="28" t="e">
        <f t="shared" si="201"/>
        <v>#REF!</v>
      </c>
      <c r="Z793" s="13"/>
      <c r="AA793" s="13" t="e">
        <f t="shared" si="203"/>
        <v>#REF!</v>
      </c>
      <c r="AB793" s="12">
        <v>1</v>
      </c>
      <c r="AC793" s="12">
        <v>1</v>
      </c>
      <c r="AE793" s="9" t="e">
        <f t="shared" si="194"/>
        <v>#REF!</v>
      </c>
      <c r="AG793" s="1" t="str">
        <f t="shared" si="202"/>
        <v>36136110885537</v>
      </c>
      <c r="AH793" s="9" t="e">
        <f>IF(AND(#REF!=2017,AE$4=1),-IFERROR(VLOOKUP(AG793,#REF!,9,0),0),IF(AND(#REF!=2017,AE$4=2),-IFERROR(VLOOKUP(AG793,#REF!,9,0),0),IFERROR(VLOOKUP(AG793,#REF!,12,0),0)))</f>
        <v>#REF!</v>
      </c>
    </row>
    <row r="794" spans="1:34" ht="15" customHeight="1" outlineLevel="1">
      <c r="A794" s="42" t="s">
        <v>623</v>
      </c>
      <c r="B794" s="36"/>
      <c r="C794" s="7"/>
      <c r="D794" s="35"/>
      <c r="E794" s="35"/>
      <c r="F794" s="7"/>
      <c r="G794" s="8">
        <f t="shared" ref="G794:O794" si="205">SUBTOTAL(9,G737:G793)</f>
        <v>10941.619999999999</v>
      </c>
      <c r="H794" s="8">
        <f t="shared" si="205"/>
        <v>193766.09000000003</v>
      </c>
      <c r="I794" s="8">
        <f t="shared" si="205"/>
        <v>27199.599999999995</v>
      </c>
      <c r="J794" s="8">
        <f t="shared" si="205"/>
        <v>757317.37999999977</v>
      </c>
      <c r="K794" s="8">
        <f t="shared" si="205"/>
        <v>49707.97</v>
      </c>
      <c r="L794" s="8">
        <f t="shared" si="205"/>
        <v>52620.800000000003</v>
      </c>
      <c r="M794" s="8">
        <f t="shared" si="205"/>
        <v>666121.5</v>
      </c>
      <c r="N794" s="40">
        <f t="shared" si="205"/>
        <v>71636.47</v>
      </c>
      <c r="O794" s="8">
        <f t="shared" si="205"/>
        <v>56508.519999999975</v>
      </c>
      <c r="P794" s="8"/>
      <c r="Q794" s="8"/>
      <c r="R794" s="8"/>
      <c r="S794" s="8"/>
      <c r="T794" s="8"/>
      <c r="U794" s="8"/>
      <c r="V794" s="8"/>
      <c r="W794" s="14">
        <f>SUBTOTAL(9,W737:W793)</f>
        <v>1885819.9499999997</v>
      </c>
      <c r="X794" s="10"/>
      <c r="Y794" s="28"/>
      <c r="Z794" s="13"/>
      <c r="AA794" s="13"/>
      <c r="AB794" s="12"/>
      <c r="AC794" s="12"/>
      <c r="AE794" s="9"/>
      <c r="AH794" s="9"/>
    </row>
    <row r="795" spans="1:34" ht="15" customHeight="1" outlineLevel="2">
      <c r="A795" s="7" t="s">
        <v>165</v>
      </c>
      <c r="B795" s="36" t="s">
        <v>166</v>
      </c>
      <c r="C795" s="7" t="s">
        <v>166</v>
      </c>
      <c r="D795" s="7" t="s">
        <v>13</v>
      </c>
      <c r="E795" s="7" t="s">
        <v>366</v>
      </c>
      <c r="F795" s="7" t="s">
        <v>307</v>
      </c>
      <c r="G795" s="8">
        <v>0</v>
      </c>
      <c r="H795" s="8">
        <v>0</v>
      </c>
      <c r="I795" s="8">
        <v>0</v>
      </c>
      <c r="J795" s="8">
        <v>89097.61</v>
      </c>
      <c r="K795" s="8">
        <v>22912.429999999993</v>
      </c>
      <c r="L795" s="8">
        <v>0</v>
      </c>
      <c r="M795" s="8">
        <v>65447.45</v>
      </c>
      <c r="N795" s="40">
        <v>15015.100000000006</v>
      </c>
      <c r="O795" s="8">
        <v>2393.4100000000035</v>
      </c>
      <c r="P795" s="8"/>
      <c r="Q795" s="8"/>
      <c r="R795" s="8"/>
      <c r="S795" s="8"/>
      <c r="T795" s="8"/>
      <c r="U795" s="8"/>
      <c r="V795" s="8"/>
      <c r="W795" s="14">
        <f t="shared" ref="W795:W815" si="206">SUM(G795:V795)</f>
        <v>194866</v>
      </c>
      <c r="X795" s="10"/>
      <c r="Y795" s="28" t="e">
        <f t="shared" ref="Y795:Y815" si="207">IF(AE$2="Y",IF(RIGHT(A795,4)="CITY",AH795,0),AH795)</f>
        <v>#REF!</v>
      </c>
      <c r="Z795" s="13"/>
      <c r="AA795" s="13" t="e">
        <f t="shared" si="203"/>
        <v>#REF!</v>
      </c>
      <c r="AB795" s="12">
        <v>1</v>
      </c>
      <c r="AC795" s="12">
        <v>1</v>
      </c>
      <c r="AE795" s="9" t="e">
        <f t="shared" si="194"/>
        <v>#REF!</v>
      </c>
      <c r="AG795" s="1" t="str">
        <f t="shared" ref="AG795:AG815" si="208">B795&amp;C795&amp;D795&amp;E795</f>
        <v>36236210004001</v>
      </c>
      <c r="AH795" s="9" t="e">
        <f>IF(AND(#REF!=2017,AE$4=1),-IFERROR(VLOOKUP(AG795,#REF!,9,0),0),IF(AND(#REF!=2017,AE$4=2),-IFERROR(VLOOKUP(AG795,#REF!,9,0),0),IFERROR(VLOOKUP(AG795,#REF!,12,0),0)))</f>
        <v>#REF!</v>
      </c>
    </row>
    <row r="796" spans="1:34" ht="15" customHeight="1" outlineLevel="2">
      <c r="A796" s="7" t="s">
        <v>165</v>
      </c>
      <c r="B796" s="36" t="s">
        <v>166</v>
      </c>
      <c r="C796" s="7" t="s">
        <v>166</v>
      </c>
      <c r="D796" s="7" t="s">
        <v>13</v>
      </c>
      <c r="E796" s="7" t="s">
        <v>368</v>
      </c>
      <c r="F796" s="7" t="s">
        <v>308</v>
      </c>
      <c r="G796" s="8">
        <v>0</v>
      </c>
      <c r="H796" s="8">
        <v>0</v>
      </c>
      <c r="I796" s="8">
        <v>0</v>
      </c>
      <c r="J796" s="8">
        <v>11397.32</v>
      </c>
      <c r="K796" s="8">
        <v>70.610000000000582</v>
      </c>
      <c r="L796" s="8">
        <v>0</v>
      </c>
      <c r="M796" s="8">
        <v>266.82999999999993</v>
      </c>
      <c r="N796" s="40">
        <v>-20.659999999999854</v>
      </c>
      <c r="O796" s="8">
        <v>18.180000000000291</v>
      </c>
      <c r="P796" s="8"/>
      <c r="Q796" s="8"/>
      <c r="R796" s="8"/>
      <c r="S796" s="8"/>
      <c r="T796" s="8"/>
      <c r="U796" s="8"/>
      <c r="V796" s="8"/>
      <c r="W796" s="14">
        <f t="shared" si="206"/>
        <v>11732.28</v>
      </c>
      <c r="X796" s="10"/>
      <c r="Y796" s="28" t="e">
        <f t="shared" si="207"/>
        <v>#REF!</v>
      </c>
      <c r="Z796" s="13"/>
      <c r="AA796" s="13" t="e">
        <f t="shared" si="203"/>
        <v>#REF!</v>
      </c>
      <c r="AB796" s="12">
        <v>1</v>
      </c>
      <c r="AC796" s="12">
        <v>1</v>
      </c>
      <c r="AE796" s="9" t="e">
        <f t="shared" si="194"/>
        <v>#REF!</v>
      </c>
      <c r="AG796" s="1" t="str">
        <f t="shared" si="208"/>
        <v>36236210004006</v>
      </c>
      <c r="AH796" s="9" t="e">
        <f>IF(AND(#REF!=2017,AE$4=1),-IFERROR(VLOOKUP(AG796,#REF!,9,0),0),IF(AND(#REF!=2017,AE$4=2),-IFERROR(VLOOKUP(AG796,#REF!,9,0),0),IFERROR(VLOOKUP(AG796,#REF!,12,0),0)))</f>
        <v>#REF!</v>
      </c>
    </row>
    <row r="797" spans="1:34" ht="15" customHeight="1" outlineLevel="2">
      <c r="A797" s="7" t="s">
        <v>165</v>
      </c>
      <c r="B797" s="36" t="s">
        <v>166</v>
      </c>
      <c r="C797" s="7" t="s">
        <v>166</v>
      </c>
      <c r="D797" s="7" t="s">
        <v>13</v>
      </c>
      <c r="E797" s="7" t="s">
        <v>370</v>
      </c>
      <c r="F797" s="7" t="s">
        <v>309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40">
        <v>0</v>
      </c>
      <c r="O797" s="8">
        <v>3821.31</v>
      </c>
      <c r="P797" s="8"/>
      <c r="Q797" s="8"/>
      <c r="R797" s="8"/>
      <c r="S797" s="8"/>
      <c r="T797" s="8"/>
      <c r="U797" s="8"/>
      <c r="V797" s="8"/>
      <c r="W797" s="14">
        <f t="shared" si="206"/>
        <v>3821.31</v>
      </c>
      <c r="X797" s="10"/>
      <c r="Y797" s="28" t="e">
        <f t="shared" si="207"/>
        <v>#REF!</v>
      </c>
      <c r="Z797" s="13"/>
      <c r="AA797" s="13" t="e">
        <f t="shared" ref="AA797:AA808" si="209">Y797+Z797</f>
        <v>#REF!</v>
      </c>
      <c r="AB797" s="12"/>
      <c r="AC797" s="12"/>
      <c r="AE797" s="9" t="e">
        <f t="shared" si="194"/>
        <v>#REF!</v>
      </c>
      <c r="AG797" s="1" t="str">
        <f t="shared" si="208"/>
        <v>36236210004008</v>
      </c>
      <c r="AH797" s="9" t="e">
        <f>IF(AND(#REF!=2017,AE$4=1),-IFERROR(VLOOKUP(AG797,#REF!,9,0),0),IF(AND(#REF!=2017,AE$4=2),-IFERROR(VLOOKUP(AG797,#REF!,9,0),0),IFERROR(VLOOKUP(AG797,#REF!,12,0),0)))</f>
        <v>#REF!</v>
      </c>
    </row>
    <row r="798" spans="1:34" ht="15" customHeight="1" outlineLevel="2">
      <c r="A798" s="7" t="s">
        <v>165</v>
      </c>
      <c r="B798" s="36" t="s">
        <v>166</v>
      </c>
      <c r="C798" s="7" t="s">
        <v>166</v>
      </c>
      <c r="D798" s="7" t="s">
        <v>13</v>
      </c>
      <c r="E798" s="7" t="s">
        <v>372</v>
      </c>
      <c r="F798" s="7" t="s">
        <v>310</v>
      </c>
      <c r="G798" s="8">
        <v>0</v>
      </c>
      <c r="H798" s="8">
        <v>0</v>
      </c>
      <c r="I798" s="8">
        <v>0</v>
      </c>
      <c r="J798" s="8">
        <v>0</v>
      </c>
      <c r="K798" s="8">
        <v>107.7</v>
      </c>
      <c r="L798" s="8">
        <v>0</v>
      </c>
      <c r="M798" s="8">
        <v>0</v>
      </c>
      <c r="N798" s="40">
        <v>75.760000000000005</v>
      </c>
      <c r="O798" s="8">
        <v>168.17999999999998</v>
      </c>
      <c r="P798" s="8"/>
      <c r="Q798" s="8"/>
      <c r="R798" s="8"/>
      <c r="S798" s="8"/>
      <c r="T798" s="8"/>
      <c r="U798" s="8"/>
      <c r="V798" s="8"/>
      <c r="W798" s="14">
        <f t="shared" si="206"/>
        <v>351.64</v>
      </c>
      <c r="X798" s="10"/>
      <c r="Y798" s="28" t="e">
        <f t="shared" si="207"/>
        <v>#REF!</v>
      </c>
      <c r="Z798" s="13"/>
      <c r="AA798" s="13" t="e">
        <f t="shared" si="209"/>
        <v>#REF!</v>
      </c>
      <c r="AB798" s="12"/>
      <c r="AC798" s="12"/>
      <c r="AE798" s="9" t="e">
        <f t="shared" si="194"/>
        <v>#REF!</v>
      </c>
      <c r="AG798" s="1" t="str">
        <f t="shared" si="208"/>
        <v>36236210004009</v>
      </c>
      <c r="AH798" s="9" t="e">
        <f>IF(AND(#REF!=2017,AE$4=1),-IFERROR(VLOOKUP(AG798,#REF!,9,0),0),IF(AND(#REF!=2017,AE$4=2),-IFERROR(VLOOKUP(AG798,#REF!,9,0),0),IFERROR(VLOOKUP(AG798,#REF!,12,0),0)))</f>
        <v>#REF!</v>
      </c>
    </row>
    <row r="799" spans="1:34" ht="15" customHeight="1" outlineLevel="2">
      <c r="A799" s="7" t="s">
        <v>165</v>
      </c>
      <c r="B799" s="36" t="s">
        <v>166</v>
      </c>
      <c r="C799" s="7" t="s">
        <v>166</v>
      </c>
      <c r="D799" s="7" t="s">
        <v>13</v>
      </c>
      <c r="E799" s="7" t="s">
        <v>16</v>
      </c>
      <c r="F799" s="7" t="s">
        <v>315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40">
        <v>0</v>
      </c>
      <c r="O799" s="8">
        <v>0</v>
      </c>
      <c r="P799" s="8"/>
      <c r="Q799" s="8"/>
      <c r="R799" s="8"/>
      <c r="S799" s="8"/>
      <c r="T799" s="8"/>
      <c r="U799" s="8"/>
      <c r="V799" s="8"/>
      <c r="W799" s="14">
        <f t="shared" si="206"/>
        <v>0</v>
      </c>
      <c r="X799" s="10"/>
      <c r="Y799" s="28" t="e">
        <f t="shared" si="207"/>
        <v>#REF!</v>
      </c>
      <c r="Z799" s="13"/>
      <c r="AA799" s="13" t="e">
        <f t="shared" si="209"/>
        <v>#REF!</v>
      </c>
      <c r="AB799" s="12"/>
      <c r="AC799" s="12"/>
      <c r="AE799" s="9" t="e">
        <f t="shared" si="194"/>
        <v>#REF!</v>
      </c>
      <c r="AG799" s="1" t="str">
        <f t="shared" si="208"/>
        <v>36236210004010</v>
      </c>
      <c r="AH799" s="9" t="e">
        <f>IF(AND(#REF!=2017,AE$4=1),-IFERROR(VLOOKUP(AG799,#REF!,9,0),0),IF(AND(#REF!=2017,AE$4=2),-IFERROR(VLOOKUP(AG799,#REF!,9,0),0),IFERROR(VLOOKUP(AG799,#REF!,12,0),0)))</f>
        <v>#REF!</v>
      </c>
    </row>
    <row r="800" spans="1:34" ht="15" customHeight="1" outlineLevel="2">
      <c r="A800" s="7" t="s">
        <v>165</v>
      </c>
      <c r="B800" s="36" t="s">
        <v>166</v>
      </c>
      <c r="C800" s="7" t="s">
        <v>166</v>
      </c>
      <c r="D800" s="7" t="s">
        <v>13</v>
      </c>
      <c r="E800" s="7" t="s">
        <v>504</v>
      </c>
      <c r="F800" s="7" t="s">
        <v>305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40">
        <v>0</v>
      </c>
      <c r="O800" s="8">
        <v>0</v>
      </c>
      <c r="P800" s="8"/>
      <c r="Q800" s="8"/>
      <c r="R800" s="8"/>
      <c r="S800" s="8"/>
      <c r="T800" s="8"/>
      <c r="U800" s="8"/>
      <c r="V800" s="8"/>
      <c r="W800" s="14">
        <f t="shared" si="206"/>
        <v>0</v>
      </c>
      <c r="X800" s="10"/>
      <c r="Y800" s="28" t="e">
        <f t="shared" si="207"/>
        <v>#REF!</v>
      </c>
      <c r="Z800" s="13"/>
      <c r="AA800" s="13" t="e">
        <f t="shared" si="209"/>
        <v>#REF!</v>
      </c>
      <c r="AB800" s="12">
        <v>1</v>
      </c>
      <c r="AC800" s="12">
        <v>1</v>
      </c>
      <c r="AE800" s="9" t="e">
        <f t="shared" si="194"/>
        <v>#REF!</v>
      </c>
      <c r="AG800" s="1" t="str">
        <f t="shared" si="208"/>
        <v>36236210004014</v>
      </c>
      <c r="AH800" s="9" t="e">
        <f>IF(AND(#REF!=2017,AE$4=1),-IFERROR(VLOOKUP(AG800,#REF!,9,0),0),IF(AND(#REF!=2017,AE$4=2),-IFERROR(VLOOKUP(AG800,#REF!,9,0),0),IFERROR(VLOOKUP(AG800,#REF!,12,0),0)))</f>
        <v>#REF!</v>
      </c>
    </row>
    <row r="801" spans="1:34" ht="15" customHeight="1" outlineLevel="2">
      <c r="A801" s="7" t="s">
        <v>165</v>
      </c>
      <c r="B801" s="36" t="s">
        <v>166</v>
      </c>
      <c r="C801" s="7" t="s">
        <v>166</v>
      </c>
      <c r="D801" s="7" t="s">
        <v>13</v>
      </c>
      <c r="E801" s="7" t="s">
        <v>374</v>
      </c>
      <c r="F801" s="7" t="s">
        <v>361</v>
      </c>
      <c r="G801" s="8">
        <v>0</v>
      </c>
      <c r="H801" s="8">
        <v>0</v>
      </c>
      <c r="I801" s="8">
        <v>0</v>
      </c>
      <c r="J801" s="8">
        <v>0</v>
      </c>
      <c r="K801" s="8">
        <v>1153.67</v>
      </c>
      <c r="L801" s="8">
        <v>0</v>
      </c>
      <c r="M801" s="8">
        <v>0</v>
      </c>
      <c r="N801" s="40">
        <v>1119.1199999999999</v>
      </c>
      <c r="O801" s="8">
        <v>1015.3000000000002</v>
      </c>
      <c r="P801" s="8"/>
      <c r="Q801" s="8"/>
      <c r="R801" s="8"/>
      <c r="S801" s="8"/>
      <c r="T801" s="8"/>
      <c r="U801" s="8"/>
      <c r="V801" s="8"/>
      <c r="W801" s="14">
        <f t="shared" si="206"/>
        <v>3288.09</v>
      </c>
      <c r="X801" s="10"/>
      <c r="Y801" s="28" t="e">
        <f t="shared" si="207"/>
        <v>#REF!</v>
      </c>
      <c r="Z801" s="13"/>
      <c r="AA801" s="13" t="e">
        <f t="shared" si="209"/>
        <v>#REF!</v>
      </c>
      <c r="AB801" s="12">
        <v>1</v>
      </c>
      <c r="AC801" s="12">
        <v>1</v>
      </c>
      <c r="AE801" s="9" t="e">
        <f t="shared" si="194"/>
        <v>#REF!</v>
      </c>
      <c r="AG801" s="1" t="str">
        <f t="shared" si="208"/>
        <v>36236210004030</v>
      </c>
      <c r="AH801" s="9" t="e">
        <f>IF(AND(#REF!=2017,AE$4=1),-IFERROR(VLOOKUP(AG801,#REF!,9,0),0),IF(AND(#REF!=2017,AE$4=2),-IFERROR(VLOOKUP(AG801,#REF!,9,0),0),IFERROR(VLOOKUP(AG801,#REF!,12,0),0)))</f>
        <v>#REF!</v>
      </c>
    </row>
    <row r="802" spans="1:34" ht="15" customHeight="1" outlineLevel="2">
      <c r="A802" s="7" t="s">
        <v>165</v>
      </c>
      <c r="B802" s="36" t="s">
        <v>166</v>
      </c>
      <c r="C802" s="7" t="s">
        <v>166</v>
      </c>
      <c r="D802" s="7" t="s">
        <v>13</v>
      </c>
      <c r="E802" s="7" t="s">
        <v>389</v>
      </c>
      <c r="F802" s="7" t="s">
        <v>360</v>
      </c>
      <c r="G802" s="8">
        <v>0</v>
      </c>
      <c r="H802" s="8">
        <v>0</v>
      </c>
      <c r="I802" s="8">
        <v>0</v>
      </c>
      <c r="J802" s="8">
        <v>0</v>
      </c>
      <c r="K802" s="8">
        <v>15.31</v>
      </c>
      <c r="L802" s="8">
        <v>0</v>
      </c>
      <c r="M802" s="8">
        <v>0</v>
      </c>
      <c r="N802" s="40">
        <v>4.7500000000000018</v>
      </c>
      <c r="O802" s="8">
        <v>300.57</v>
      </c>
      <c r="P802" s="8"/>
      <c r="Q802" s="8"/>
      <c r="R802" s="8"/>
      <c r="S802" s="8"/>
      <c r="T802" s="8"/>
      <c r="U802" s="8"/>
      <c r="V802" s="8"/>
      <c r="W802" s="14">
        <f t="shared" si="206"/>
        <v>320.63</v>
      </c>
      <c r="X802" s="10"/>
      <c r="Y802" s="28" t="e">
        <f t="shared" si="207"/>
        <v>#REF!</v>
      </c>
      <c r="Z802" s="13"/>
      <c r="AA802" s="13" t="e">
        <f t="shared" si="209"/>
        <v>#REF!</v>
      </c>
      <c r="AB802" s="12">
        <v>1</v>
      </c>
      <c r="AC802" s="12">
        <v>1</v>
      </c>
      <c r="AE802" s="9" t="e">
        <f t="shared" si="194"/>
        <v>#REF!</v>
      </c>
      <c r="AG802" s="1" t="str">
        <f t="shared" si="208"/>
        <v>36236210004033</v>
      </c>
      <c r="AH802" s="9" t="e">
        <f>IF(AND(#REF!=2017,AE$4=1),-IFERROR(VLOOKUP(AG802,#REF!,9,0),0),IF(AND(#REF!=2017,AE$4=2),-IFERROR(VLOOKUP(AG802,#REF!,9,0),0),IFERROR(VLOOKUP(AG802,#REF!,12,0),0)))</f>
        <v>#REF!</v>
      </c>
    </row>
    <row r="803" spans="1:34" ht="15" customHeight="1" outlineLevel="2">
      <c r="A803" s="7" t="s">
        <v>165</v>
      </c>
      <c r="B803" s="36" t="s">
        <v>166</v>
      </c>
      <c r="C803" s="7" t="s">
        <v>166</v>
      </c>
      <c r="D803" s="7" t="s">
        <v>13</v>
      </c>
      <c r="E803" s="7" t="s">
        <v>393</v>
      </c>
      <c r="F803" s="7" t="s">
        <v>25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40">
        <v>0</v>
      </c>
      <c r="O803" s="8">
        <v>0</v>
      </c>
      <c r="P803" s="8"/>
      <c r="Q803" s="8"/>
      <c r="R803" s="8"/>
      <c r="S803" s="8"/>
      <c r="T803" s="8"/>
      <c r="U803" s="8"/>
      <c r="V803" s="8"/>
      <c r="W803" s="14">
        <f t="shared" si="206"/>
        <v>0</v>
      </c>
      <c r="X803" s="10"/>
      <c r="Y803" s="28" t="e">
        <f t="shared" si="207"/>
        <v>#REF!</v>
      </c>
      <c r="Z803" s="13"/>
      <c r="AA803" s="13" t="e">
        <f t="shared" si="209"/>
        <v>#REF!</v>
      </c>
      <c r="AB803" s="12"/>
      <c r="AC803" s="12"/>
      <c r="AE803" s="9" t="e">
        <f t="shared" ref="AE803:AE870" si="210">AA803-W803</f>
        <v>#REF!</v>
      </c>
      <c r="AG803" s="1" t="str">
        <f t="shared" si="208"/>
        <v>36236210004052</v>
      </c>
      <c r="AH803" s="9" t="e">
        <f>IF(AND(#REF!=2017,AE$4=1),-IFERROR(VLOOKUP(AG803,#REF!,9,0),0),IF(AND(#REF!=2017,AE$4=2),-IFERROR(VLOOKUP(AG803,#REF!,9,0),0),IFERROR(VLOOKUP(AG803,#REF!,12,0),0)))</f>
        <v>#REF!</v>
      </c>
    </row>
    <row r="804" spans="1:34" ht="15" customHeight="1" outlineLevel="2">
      <c r="A804" s="7" t="s">
        <v>165</v>
      </c>
      <c r="B804" s="36" t="s">
        <v>166</v>
      </c>
      <c r="C804" s="7" t="s">
        <v>166</v>
      </c>
      <c r="D804" s="7" t="s">
        <v>13</v>
      </c>
      <c r="E804" s="7" t="s">
        <v>395</v>
      </c>
      <c r="F804" s="7" t="s">
        <v>29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40">
        <v>0</v>
      </c>
      <c r="O804" s="8">
        <v>0</v>
      </c>
      <c r="P804" s="8"/>
      <c r="Q804" s="8"/>
      <c r="R804" s="8"/>
      <c r="S804" s="8"/>
      <c r="T804" s="8"/>
      <c r="U804" s="8"/>
      <c r="V804" s="8"/>
      <c r="W804" s="14">
        <f t="shared" si="206"/>
        <v>0</v>
      </c>
      <c r="X804" s="10"/>
      <c r="Y804" s="28" t="e">
        <f t="shared" si="207"/>
        <v>#REF!</v>
      </c>
      <c r="Z804" s="13"/>
      <c r="AA804" s="13" t="e">
        <f t="shared" si="209"/>
        <v>#REF!</v>
      </c>
      <c r="AB804" s="12">
        <v>1</v>
      </c>
      <c r="AC804" s="12">
        <v>1</v>
      </c>
      <c r="AE804" s="9" t="e">
        <f t="shared" si="210"/>
        <v>#REF!</v>
      </c>
      <c r="AG804" s="1" t="str">
        <f t="shared" si="208"/>
        <v>36236210004055</v>
      </c>
      <c r="AH804" s="9" t="e">
        <f>IF(AND(#REF!=2017,AE$4=1),-IFERROR(VLOOKUP(AG804,#REF!,9,0),0),IF(AND(#REF!=2017,AE$4=2),-IFERROR(VLOOKUP(AG804,#REF!,9,0),0),IFERROR(VLOOKUP(AG804,#REF!,12,0),0)))</f>
        <v>#REF!</v>
      </c>
    </row>
    <row r="805" spans="1:34" ht="15" customHeight="1" outlineLevel="2">
      <c r="A805" s="7" t="s">
        <v>165</v>
      </c>
      <c r="B805" s="36" t="s">
        <v>166</v>
      </c>
      <c r="C805" s="20" t="s">
        <v>166</v>
      </c>
      <c r="D805" s="7" t="s">
        <v>13</v>
      </c>
      <c r="E805" s="7" t="s">
        <v>397</v>
      </c>
      <c r="F805" s="7" t="s">
        <v>35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40">
        <v>0</v>
      </c>
      <c r="O805" s="8">
        <v>0</v>
      </c>
      <c r="P805" s="8"/>
      <c r="Q805" s="8"/>
      <c r="R805" s="8"/>
      <c r="S805" s="8"/>
      <c r="T805" s="8"/>
      <c r="U805" s="8"/>
      <c r="V805" s="8"/>
      <c r="W805" s="14">
        <f t="shared" si="206"/>
        <v>0</v>
      </c>
      <c r="X805" s="10"/>
      <c r="Y805" s="28" t="e">
        <f t="shared" si="207"/>
        <v>#REF!</v>
      </c>
      <c r="Z805" s="13"/>
      <c r="AA805" s="13" t="e">
        <f t="shared" si="209"/>
        <v>#REF!</v>
      </c>
      <c r="AB805" s="12">
        <v>1</v>
      </c>
      <c r="AC805" s="12">
        <v>1</v>
      </c>
      <c r="AE805" s="9" t="e">
        <f t="shared" si="210"/>
        <v>#REF!</v>
      </c>
      <c r="AG805" s="1" t="str">
        <f t="shared" si="208"/>
        <v>36236210004056</v>
      </c>
      <c r="AH805" s="9" t="e">
        <f>IF(AND(#REF!=2017,AE$4=1),-IFERROR(VLOOKUP(AG805,#REF!,9,0),0),IF(AND(#REF!=2017,AE$4=2),-IFERROR(VLOOKUP(AG805,#REF!,9,0),0),IFERROR(VLOOKUP(AG805,#REF!,12,0),0)))</f>
        <v>#REF!</v>
      </c>
    </row>
    <row r="806" spans="1:34" ht="15" customHeight="1" outlineLevel="2">
      <c r="A806" s="7" t="s">
        <v>165</v>
      </c>
      <c r="B806" s="36" t="s">
        <v>166</v>
      </c>
      <c r="C806" s="7">
        <v>362</v>
      </c>
      <c r="D806" s="7" t="s">
        <v>13</v>
      </c>
      <c r="E806" s="7" t="s">
        <v>376</v>
      </c>
      <c r="F806" s="7" t="s">
        <v>247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40">
        <v>0</v>
      </c>
      <c r="O806" s="8">
        <v>0</v>
      </c>
      <c r="P806" s="8"/>
      <c r="Q806" s="8"/>
      <c r="R806" s="8"/>
      <c r="S806" s="8"/>
      <c r="T806" s="8"/>
      <c r="U806" s="8"/>
      <c r="V806" s="8"/>
      <c r="W806" s="14">
        <f t="shared" si="206"/>
        <v>0</v>
      </c>
      <c r="X806" s="10"/>
      <c r="Y806" s="28" t="e">
        <f t="shared" si="207"/>
        <v>#REF!</v>
      </c>
      <c r="Z806" s="13"/>
      <c r="AA806" s="13" t="e">
        <f t="shared" si="209"/>
        <v>#REF!</v>
      </c>
      <c r="AB806" s="12">
        <v>1</v>
      </c>
      <c r="AC806" s="12">
        <v>1</v>
      </c>
      <c r="AE806" s="9" t="e">
        <f t="shared" si="210"/>
        <v>#REF!</v>
      </c>
      <c r="AG806" s="1" t="str">
        <f t="shared" si="208"/>
        <v>36236210004060</v>
      </c>
      <c r="AH806" s="9" t="e">
        <f>IF(AND(#REF!=2017,AE$4=1),-IFERROR(VLOOKUP(AG806,#REF!,9,0),0),IF(AND(#REF!=2017,AE$4=2),-IFERROR(VLOOKUP(AG806,#REF!,9,0),0),IFERROR(VLOOKUP(AG806,#REF!,12,0),0)))</f>
        <v>#REF!</v>
      </c>
    </row>
    <row r="807" spans="1:34" ht="15" customHeight="1" outlineLevel="2">
      <c r="A807" s="7" t="s">
        <v>165</v>
      </c>
      <c r="B807" s="36" t="s">
        <v>166</v>
      </c>
      <c r="C807" s="7">
        <v>362</v>
      </c>
      <c r="D807" s="7" t="s">
        <v>13</v>
      </c>
      <c r="E807" s="7" t="s">
        <v>378</v>
      </c>
      <c r="F807" s="7" t="s">
        <v>312</v>
      </c>
      <c r="G807" s="8">
        <v>0</v>
      </c>
      <c r="H807" s="8">
        <v>0</v>
      </c>
      <c r="I807" s="8">
        <v>0</v>
      </c>
      <c r="J807" s="8">
        <v>11449</v>
      </c>
      <c r="K807" s="8">
        <v>0</v>
      </c>
      <c r="L807" s="8">
        <v>0</v>
      </c>
      <c r="M807" s="8">
        <v>0</v>
      </c>
      <c r="N807" s="40">
        <v>10671</v>
      </c>
      <c r="O807" s="8">
        <v>0</v>
      </c>
      <c r="P807" s="8"/>
      <c r="Q807" s="8"/>
      <c r="R807" s="8"/>
      <c r="S807" s="8"/>
      <c r="T807" s="8"/>
      <c r="U807" s="8"/>
      <c r="V807" s="8"/>
      <c r="W807" s="14">
        <f t="shared" si="206"/>
        <v>22120</v>
      </c>
      <c r="X807" s="10"/>
      <c r="Y807" s="28" t="e">
        <f t="shared" si="207"/>
        <v>#REF!</v>
      </c>
      <c r="Z807" s="13"/>
      <c r="AA807" s="13" t="e">
        <f t="shared" si="209"/>
        <v>#REF!</v>
      </c>
      <c r="AB807" s="12">
        <v>1</v>
      </c>
      <c r="AC807" s="12">
        <v>1</v>
      </c>
      <c r="AE807" s="9" t="e">
        <f t="shared" si="210"/>
        <v>#REF!</v>
      </c>
      <c r="AG807" s="1" t="str">
        <f t="shared" si="208"/>
        <v>36236210004069</v>
      </c>
      <c r="AH807" s="9" t="e">
        <f>IF(AND(#REF!=2017,AE$4=1),-IFERROR(VLOOKUP(AG807,#REF!,9,0),0),IF(AND(#REF!=2017,AE$4=2),-IFERROR(VLOOKUP(AG807,#REF!,9,0),0),IFERROR(VLOOKUP(AG807,#REF!,12,0),0)))</f>
        <v>#REF!</v>
      </c>
    </row>
    <row r="808" spans="1:34" ht="15" customHeight="1" outlineLevel="2">
      <c r="A808" s="7" t="s">
        <v>165</v>
      </c>
      <c r="B808" s="36" t="s">
        <v>166</v>
      </c>
      <c r="C808" s="7" t="s">
        <v>166</v>
      </c>
      <c r="D808" s="7" t="s">
        <v>13</v>
      </c>
      <c r="E808" s="7" t="s">
        <v>494</v>
      </c>
      <c r="F808" s="7" t="s">
        <v>363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40">
        <v>0</v>
      </c>
      <c r="O808" s="8">
        <v>0</v>
      </c>
      <c r="P808" s="8"/>
      <c r="Q808" s="8"/>
      <c r="R808" s="8"/>
      <c r="S808" s="8"/>
      <c r="T808" s="8"/>
      <c r="U808" s="8"/>
      <c r="V808" s="8"/>
      <c r="W808" s="14">
        <f t="shared" si="206"/>
        <v>0</v>
      </c>
      <c r="X808" s="10"/>
      <c r="Y808" s="28" t="e">
        <f t="shared" si="207"/>
        <v>#REF!</v>
      </c>
      <c r="Z808" s="13"/>
      <c r="AA808" s="13" t="e">
        <f t="shared" si="209"/>
        <v>#REF!</v>
      </c>
      <c r="AB808" s="12"/>
      <c r="AC808" s="12"/>
      <c r="AE808" s="9" t="e">
        <f t="shared" si="210"/>
        <v>#REF!</v>
      </c>
      <c r="AG808" s="1" t="str">
        <f t="shared" si="208"/>
        <v>36236210004075</v>
      </c>
      <c r="AH808" s="9" t="e">
        <f>IF(AND(#REF!=2017,AE$4=1),-IFERROR(VLOOKUP(AG808,#REF!,9,0),0),IF(AND(#REF!=2017,AE$4=2),-IFERROR(VLOOKUP(AG808,#REF!,9,0),0),IFERROR(VLOOKUP(AG808,#REF!,12,0),0)))</f>
        <v>#REF!</v>
      </c>
    </row>
    <row r="809" spans="1:34" ht="15" customHeight="1" outlineLevel="2">
      <c r="A809" s="7" t="s">
        <v>165</v>
      </c>
      <c r="B809" s="36" t="s">
        <v>166</v>
      </c>
      <c r="C809" s="7">
        <v>362</v>
      </c>
      <c r="D809" s="7" t="s">
        <v>13</v>
      </c>
      <c r="E809" s="7" t="s">
        <v>489</v>
      </c>
      <c r="F809" s="7" t="s">
        <v>364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40">
        <v>0</v>
      </c>
      <c r="O809" s="8">
        <v>0</v>
      </c>
      <c r="P809" s="8"/>
      <c r="Q809" s="8"/>
      <c r="R809" s="8"/>
      <c r="S809" s="8"/>
      <c r="T809" s="8"/>
      <c r="U809" s="8"/>
      <c r="V809" s="8"/>
      <c r="W809" s="14">
        <f t="shared" si="206"/>
        <v>0</v>
      </c>
      <c r="X809" s="10"/>
      <c r="Y809" s="28" t="e">
        <f t="shared" si="207"/>
        <v>#REF!</v>
      </c>
      <c r="Z809" s="13"/>
      <c r="AA809" s="13" t="e">
        <f t="shared" ref="AA809:AA825" si="211">Y809+Z809</f>
        <v>#REF!</v>
      </c>
      <c r="AB809" s="12"/>
      <c r="AC809" s="12"/>
      <c r="AE809" s="9" t="e">
        <f t="shared" si="210"/>
        <v>#REF!</v>
      </c>
      <c r="AG809" s="1" t="str">
        <f t="shared" si="208"/>
        <v>36236210004076</v>
      </c>
      <c r="AH809" s="9" t="e">
        <f>IF(AND(#REF!=2017,AE$4=1),-IFERROR(VLOOKUP(AG809,#REF!,9,0),0),IF(AND(#REF!=2017,AE$4=2),-IFERROR(VLOOKUP(AG809,#REF!,9,0),0),IFERROR(VLOOKUP(AG809,#REF!,12,0),0)))</f>
        <v>#REF!</v>
      </c>
    </row>
    <row r="810" spans="1:34" ht="15" customHeight="1" outlineLevel="2">
      <c r="A810" s="7" t="s">
        <v>165</v>
      </c>
      <c r="B810" s="36" t="s">
        <v>166</v>
      </c>
      <c r="C810" s="7" t="s">
        <v>166</v>
      </c>
      <c r="D810" s="7" t="s">
        <v>13</v>
      </c>
      <c r="E810" s="7" t="s">
        <v>380</v>
      </c>
      <c r="F810" s="7" t="s">
        <v>17</v>
      </c>
      <c r="G810" s="8">
        <v>0</v>
      </c>
      <c r="H810" s="8">
        <v>0</v>
      </c>
      <c r="I810" s="8">
        <v>0</v>
      </c>
      <c r="J810" s="8">
        <v>3.5</v>
      </c>
      <c r="K810" s="8">
        <v>0</v>
      </c>
      <c r="L810" s="8">
        <v>0</v>
      </c>
      <c r="M810" s="8">
        <v>80.11</v>
      </c>
      <c r="N810" s="40">
        <v>0</v>
      </c>
      <c r="O810" s="8">
        <v>292.94</v>
      </c>
      <c r="P810" s="8"/>
      <c r="Q810" s="8"/>
      <c r="R810" s="8"/>
      <c r="S810" s="8"/>
      <c r="T810" s="8"/>
      <c r="U810" s="8"/>
      <c r="V810" s="8"/>
      <c r="W810" s="14">
        <f t="shared" si="206"/>
        <v>376.55</v>
      </c>
      <c r="X810" s="10"/>
      <c r="Y810" s="28" t="e">
        <f t="shared" si="207"/>
        <v>#REF!</v>
      </c>
      <c r="Z810" s="13"/>
      <c r="AA810" s="13" t="e">
        <f t="shared" si="211"/>
        <v>#REF!</v>
      </c>
      <c r="AB810" s="12">
        <v>1</v>
      </c>
      <c r="AC810" s="12">
        <v>1</v>
      </c>
      <c r="AE810" s="9" t="e">
        <f t="shared" si="210"/>
        <v>#REF!</v>
      </c>
      <c r="AG810" s="1" t="str">
        <f t="shared" si="208"/>
        <v>36236210004801</v>
      </c>
      <c r="AH810" s="9" t="e">
        <f>IF(AND(#REF!=2017,AE$4=1),-IFERROR(VLOOKUP(AG810,#REF!,9,0),0),IF(AND(#REF!=2017,AE$4=2),-IFERROR(VLOOKUP(AG810,#REF!,9,0),0),IFERROR(VLOOKUP(AG810,#REF!,12,0),0)))</f>
        <v>#REF!</v>
      </c>
    </row>
    <row r="811" spans="1:34" ht="15" customHeight="1" outlineLevel="2">
      <c r="A811" s="7" t="s">
        <v>165</v>
      </c>
      <c r="B811" s="36" t="s">
        <v>166</v>
      </c>
      <c r="C811" s="7" t="s">
        <v>166</v>
      </c>
      <c r="D811" s="7" t="s">
        <v>13</v>
      </c>
      <c r="E811" s="7" t="s">
        <v>381</v>
      </c>
      <c r="F811" s="7" t="s">
        <v>311</v>
      </c>
      <c r="G811" s="8">
        <v>0</v>
      </c>
      <c r="H811" s="8">
        <v>0</v>
      </c>
      <c r="I811" s="8">
        <v>0</v>
      </c>
      <c r="J811" s="8">
        <v>0</v>
      </c>
      <c r="K811" s="8">
        <v>921.37</v>
      </c>
      <c r="L811" s="8">
        <v>0</v>
      </c>
      <c r="M811" s="8">
        <v>0</v>
      </c>
      <c r="N811" s="40">
        <v>0</v>
      </c>
      <c r="O811" s="8">
        <v>921.37</v>
      </c>
      <c r="P811" s="8"/>
      <c r="Q811" s="8"/>
      <c r="R811" s="8"/>
      <c r="S811" s="8"/>
      <c r="T811" s="8"/>
      <c r="U811" s="8"/>
      <c r="V811" s="8"/>
      <c r="W811" s="14">
        <f t="shared" si="206"/>
        <v>1842.74</v>
      </c>
      <c r="X811" s="10"/>
      <c r="Y811" s="28" t="e">
        <f t="shared" si="207"/>
        <v>#REF!</v>
      </c>
      <c r="Z811" s="13"/>
      <c r="AA811" s="13" t="e">
        <f t="shared" si="211"/>
        <v>#REF!</v>
      </c>
      <c r="AB811" s="12">
        <v>1</v>
      </c>
      <c r="AC811" s="12">
        <v>1</v>
      </c>
      <c r="AE811" s="9" t="e">
        <f t="shared" si="210"/>
        <v>#REF!</v>
      </c>
      <c r="AG811" s="1" t="str">
        <f t="shared" si="208"/>
        <v>36236210005050</v>
      </c>
      <c r="AH811" s="9" t="e">
        <f>IF(AND(#REF!=2017,AE$4=1),-IFERROR(VLOOKUP(AG811,#REF!,9,0),0),IF(AND(#REF!=2017,AE$4=2),-IFERROR(VLOOKUP(AG811,#REF!,9,0),0),IFERROR(VLOOKUP(AG811,#REF!,12,0),0)))</f>
        <v>#REF!</v>
      </c>
    </row>
    <row r="812" spans="1:34" ht="15" customHeight="1" outlineLevel="2">
      <c r="A812" s="7" t="s">
        <v>165</v>
      </c>
      <c r="B812" s="36" t="s">
        <v>166</v>
      </c>
      <c r="C812" s="7" t="s">
        <v>166</v>
      </c>
      <c r="D812" s="7" t="s">
        <v>13</v>
      </c>
      <c r="E812" s="7" t="s">
        <v>419</v>
      </c>
      <c r="F812" s="7" t="s">
        <v>324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40">
        <v>0</v>
      </c>
      <c r="O812" s="8">
        <v>0</v>
      </c>
      <c r="P812" s="8"/>
      <c r="Q812" s="8"/>
      <c r="R812" s="8"/>
      <c r="S812" s="8"/>
      <c r="T812" s="8"/>
      <c r="U812" s="8"/>
      <c r="V812" s="8"/>
      <c r="W812" s="14">
        <f t="shared" si="206"/>
        <v>0</v>
      </c>
      <c r="X812" s="10"/>
      <c r="Y812" s="28" t="e">
        <f t="shared" si="207"/>
        <v>#REF!</v>
      </c>
      <c r="Z812" s="13"/>
      <c r="AA812" s="13" t="e">
        <f t="shared" si="211"/>
        <v>#REF!</v>
      </c>
      <c r="AB812" s="12">
        <v>1</v>
      </c>
      <c r="AC812" s="12">
        <v>1</v>
      </c>
      <c r="AE812" s="9" t="e">
        <f t="shared" si="210"/>
        <v>#REF!</v>
      </c>
      <c r="AG812" s="1" t="str">
        <f t="shared" si="208"/>
        <v>36236210005459</v>
      </c>
      <c r="AH812" s="9" t="e">
        <f>IF(AND(#REF!=2017,AE$4=1),-IFERROR(VLOOKUP(AG812,#REF!,9,0),0),IF(AND(#REF!=2017,AE$4=2),-IFERROR(VLOOKUP(AG812,#REF!,9,0),0),IFERROR(VLOOKUP(AG812,#REF!,12,0),0)))</f>
        <v>#REF!</v>
      </c>
    </row>
    <row r="813" spans="1:34" ht="15" customHeight="1" outlineLevel="2">
      <c r="A813" s="7" t="s">
        <v>165</v>
      </c>
      <c r="B813" s="36" t="s">
        <v>166</v>
      </c>
      <c r="C813" s="7" t="s">
        <v>166</v>
      </c>
      <c r="D813" s="7" t="s">
        <v>13</v>
      </c>
      <c r="E813" s="7" t="s">
        <v>396</v>
      </c>
      <c r="F813" s="7" t="s">
        <v>245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40">
        <v>0</v>
      </c>
      <c r="O813" s="8">
        <v>0</v>
      </c>
      <c r="P813" s="8"/>
      <c r="Q813" s="8"/>
      <c r="R813" s="8"/>
      <c r="S813" s="8"/>
      <c r="T813" s="8"/>
      <c r="U813" s="8"/>
      <c r="V813" s="8"/>
      <c r="W813" s="14">
        <f t="shared" si="206"/>
        <v>0</v>
      </c>
      <c r="X813" s="10"/>
      <c r="Y813" s="28" t="e">
        <f t="shared" si="207"/>
        <v>#REF!</v>
      </c>
      <c r="Z813" s="13"/>
      <c r="AA813" s="13" t="e">
        <f t="shared" si="211"/>
        <v>#REF!</v>
      </c>
      <c r="AB813" s="12"/>
      <c r="AC813" s="12"/>
      <c r="AE813" s="9" t="e">
        <f t="shared" si="210"/>
        <v>#REF!</v>
      </c>
      <c r="AG813" s="1" t="str">
        <f t="shared" si="208"/>
        <v>36236210005801</v>
      </c>
      <c r="AH813" s="9" t="e">
        <f>IF(AND(#REF!=2017,AE$4=1),-IFERROR(VLOOKUP(AG813,#REF!,9,0),0),IF(AND(#REF!=2017,AE$4=2),-IFERROR(VLOOKUP(AG813,#REF!,9,0),0),IFERROR(VLOOKUP(AG813,#REF!,12,0),0)))</f>
        <v>#REF!</v>
      </c>
    </row>
    <row r="814" spans="1:34" ht="15" customHeight="1" outlineLevel="2">
      <c r="A814" s="7" t="s">
        <v>165</v>
      </c>
      <c r="B814" s="36" t="s">
        <v>166</v>
      </c>
      <c r="C814" s="7" t="s">
        <v>166</v>
      </c>
      <c r="D814" s="7" t="s">
        <v>13</v>
      </c>
      <c r="E814" s="7" t="s">
        <v>506</v>
      </c>
      <c r="F814" s="7" t="s">
        <v>358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40">
        <v>0</v>
      </c>
      <c r="O814" s="8">
        <v>0</v>
      </c>
      <c r="P814" s="8"/>
      <c r="Q814" s="8"/>
      <c r="R814" s="8"/>
      <c r="S814" s="8"/>
      <c r="T814" s="8"/>
      <c r="U814" s="8"/>
      <c r="V814" s="8"/>
      <c r="W814" s="14">
        <f t="shared" si="206"/>
        <v>0</v>
      </c>
      <c r="X814" s="10"/>
      <c r="Y814" s="28" t="e">
        <f t="shared" si="207"/>
        <v>#REF!</v>
      </c>
      <c r="Z814" s="13"/>
      <c r="AA814" s="13" t="e">
        <f t="shared" si="211"/>
        <v>#REF!</v>
      </c>
      <c r="AB814" s="12"/>
      <c r="AC814" s="12"/>
      <c r="AE814" s="9" t="e">
        <f t="shared" si="210"/>
        <v>#REF!</v>
      </c>
      <c r="AG814" s="1" t="str">
        <f t="shared" si="208"/>
        <v>36236210005802</v>
      </c>
      <c r="AH814" s="9" t="e">
        <f>IF(AND(#REF!=2017,AE$4=1),-IFERROR(VLOOKUP(AG814,#REF!,9,0),0),IF(AND(#REF!=2017,AE$4=2),-IFERROR(VLOOKUP(AG814,#REF!,9,0),0),IFERROR(VLOOKUP(AG814,#REF!,12,0),0)))</f>
        <v>#REF!</v>
      </c>
    </row>
    <row r="815" spans="1:34" ht="15" customHeight="1" outlineLevel="2">
      <c r="A815" s="7" t="s">
        <v>165</v>
      </c>
      <c r="B815" s="36" t="s">
        <v>166</v>
      </c>
      <c r="C815" s="7" t="s">
        <v>166</v>
      </c>
      <c r="D815" s="7" t="s">
        <v>13</v>
      </c>
      <c r="E815" s="7" t="s">
        <v>507</v>
      </c>
      <c r="F815" s="7" t="s">
        <v>362</v>
      </c>
      <c r="G815" s="8">
        <v>0</v>
      </c>
      <c r="H815" s="8">
        <v>0</v>
      </c>
      <c r="I815" s="8">
        <v>0</v>
      </c>
      <c r="J815" s="8">
        <v>-2739.5</v>
      </c>
      <c r="K815" s="8">
        <v>0</v>
      </c>
      <c r="L815" s="8">
        <v>0</v>
      </c>
      <c r="M815" s="8">
        <v>-2739.5</v>
      </c>
      <c r="N815" s="40">
        <v>0</v>
      </c>
      <c r="O815" s="8">
        <v>0</v>
      </c>
      <c r="P815" s="8"/>
      <c r="Q815" s="8"/>
      <c r="R815" s="8"/>
      <c r="S815" s="8"/>
      <c r="T815" s="8"/>
      <c r="U815" s="8"/>
      <c r="V815" s="8"/>
      <c r="W815" s="14">
        <f t="shared" si="206"/>
        <v>-5479</v>
      </c>
      <c r="X815" s="10"/>
      <c r="Y815" s="28" t="e">
        <f t="shared" si="207"/>
        <v>#REF!</v>
      </c>
      <c r="Z815" s="13"/>
      <c r="AA815" s="13" t="e">
        <f t="shared" si="211"/>
        <v>#REF!</v>
      </c>
      <c r="AB815" s="12">
        <v>1</v>
      </c>
      <c r="AC815" s="12">
        <v>1</v>
      </c>
      <c r="AE815" s="9" t="e">
        <f t="shared" si="210"/>
        <v>#REF!</v>
      </c>
      <c r="AG815" s="1" t="str">
        <f t="shared" si="208"/>
        <v>36236210007003</v>
      </c>
      <c r="AH815" s="9" t="e">
        <f>IF(AND(#REF!=2017,AE$4=1),-IFERROR(VLOOKUP(AG815,#REF!,9,0),0),IF(AND(#REF!=2017,AE$4=2),-IFERROR(VLOOKUP(AG815,#REF!,9,0),0),IFERROR(VLOOKUP(AG815,#REF!,12,0),0)))</f>
        <v>#REF!</v>
      </c>
    </row>
    <row r="816" spans="1:34" ht="15" customHeight="1" outlineLevel="1">
      <c r="A816" s="42" t="s">
        <v>624</v>
      </c>
      <c r="B816" s="36"/>
      <c r="C816" s="7"/>
      <c r="D816" s="7"/>
      <c r="E816" s="7"/>
      <c r="F816" s="7"/>
      <c r="G816" s="8">
        <f t="shared" ref="G816:O816" si="212">SUBTOTAL(9,G795:G815)</f>
        <v>0</v>
      </c>
      <c r="H816" s="8">
        <f t="shared" si="212"/>
        <v>0</v>
      </c>
      <c r="I816" s="8">
        <f t="shared" si="212"/>
        <v>0</v>
      </c>
      <c r="J816" s="8">
        <f t="shared" si="212"/>
        <v>109207.93</v>
      </c>
      <c r="K816" s="8">
        <f t="shared" si="212"/>
        <v>25181.089999999997</v>
      </c>
      <c r="L816" s="8">
        <f t="shared" si="212"/>
        <v>0</v>
      </c>
      <c r="M816" s="8">
        <f t="shared" si="212"/>
        <v>63054.89</v>
      </c>
      <c r="N816" s="40">
        <f t="shared" si="212"/>
        <v>26865.070000000007</v>
      </c>
      <c r="O816" s="8">
        <f t="shared" si="212"/>
        <v>8931.2600000000039</v>
      </c>
      <c r="P816" s="8"/>
      <c r="Q816" s="8"/>
      <c r="R816" s="8"/>
      <c r="S816" s="8"/>
      <c r="T816" s="8"/>
      <c r="U816" s="8"/>
      <c r="V816" s="8"/>
      <c r="W816" s="14">
        <f>SUBTOTAL(9,W795:W815)</f>
        <v>233240.24</v>
      </c>
      <c r="X816" s="10"/>
      <c r="Y816" s="28"/>
      <c r="Z816" s="13"/>
      <c r="AA816" s="13"/>
      <c r="AB816" s="12"/>
      <c r="AC816" s="12"/>
      <c r="AE816" s="9"/>
      <c r="AH816" s="9"/>
    </row>
    <row r="817" spans="1:34" ht="15" customHeight="1" outlineLevel="2">
      <c r="A817" s="7" t="s">
        <v>167</v>
      </c>
      <c r="B817" s="36" t="s">
        <v>168</v>
      </c>
      <c r="C817" s="7" t="s">
        <v>168</v>
      </c>
      <c r="D817" s="7" t="s">
        <v>13</v>
      </c>
      <c r="E817" s="7" t="s">
        <v>366</v>
      </c>
      <c r="F817" s="7" t="s">
        <v>307</v>
      </c>
      <c r="G817" s="8">
        <v>0</v>
      </c>
      <c r="H817" s="8">
        <v>0</v>
      </c>
      <c r="I817" s="8">
        <v>0</v>
      </c>
      <c r="J817" s="8">
        <v>43591.56</v>
      </c>
      <c r="K817" s="8">
        <v>11745.800000000003</v>
      </c>
      <c r="L817" s="8">
        <v>0</v>
      </c>
      <c r="M817" s="8">
        <v>32020.569999999992</v>
      </c>
      <c r="N817" s="40">
        <v>7901.1900000000023</v>
      </c>
      <c r="O817" s="8">
        <v>1174.5</v>
      </c>
      <c r="P817" s="8"/>
      <c r="Q817" s="8"/>
      <c r="R817" s="8"/>
      <c r="S817" s="8"/>
      <c r="T817" s="8"/>
      <c r="U817" s="8"/>
      <c r="V817" s="8"/>
      <c r="W817" s="14">
        <f t="shared" ref="W817:W829" si="213">SUM(G817:V817)</f>
        <v>96433.62</v>
      </c>
      <c r="X817" s="10"/>
      <c r="Y817" s="28" t="e">
        <f t="shared" ref="Y817:Y827" si="214">IF(AE$2="Y",IF(RIGHT(A817,4)="CITY",AH817,0),AH817)</f>
        <v>#REF!</v>
      </c>
      <c r="Z817" s="13"/>
      <c r="AA817" s="13" t="e">
        <f t="shared" si="211"/>
        <v>#REF!</v>
      </c>
      <c r="AB817" s="12">
        <v>1</v>
      </c>
      <c r="AC817" s="12">
        <v>1</v>
      </c>
      <c r="AE817" s="9" t="e">
        <f t="shared" si="210"/>
        <v>#REF!</v>
      </c>
      <c r="AG817" s="1" t="str">
        <f t="shared" ref="AG817:AG827" si="215">B817&amp;C817&amp;D817&amp;E817</f>
        <v>36336310004001</v>
      </c>
      <c r="AH817" s="9" t="e">
        <f>IF(AND(#REF!=2017,AE$4=1),-IFERROR(VLOOKUP(AG817,#REF!,9,0),0),IF(AND(#REF!=2017,AE$4=2),-IFERROR(VLOOKUP(AG817,#REF!,9,0),0),IFERROR(VLOOKUP(AG817,#REF!,12,0),0)))</f>
        <v>#REF!</v>
      </c>
    </row>
    <row r="818" spans="1:34" ht="15" customHeight="1" outlineLevel="2">
      <c r="A818" s="7" t="s">
        <v>167</v>
      </c>
      <c r="B818" s="36" t="s">
        <v>168</v>
      </c>
      <c r="C818" s="7" t="s">
        <v>168</v>
      </c>
      <c r="D818" s="7" t="s">
        <v>13</v>
      </c>
      <c r="E818" s="7" t="s">
        <v>368</v>
      </c>
      <c r="F818" s="7" t="s">
        <v>308</v>
      </c>
      <c r="G818" s="8">
        <v>0</v>
      </c>
      <c r="H818" s="8">
        <v>0</v>
      </c>
      <c r="I818" s="8">
        <v>0</v>
      </c>
      <c r="J818" s="8">
        <v>5576.21</v>
      </c>
      <c r="K818" s="8">
        <v>34.539999999999964</v>
      </c>
      <c r="L818" s="8">
        <v>0</v>
      </c>
      <c r="M818" s="8">
        <v>130.55000000000018</v>
      </c>
      <c r="N818" s="40">
        <v>-10.110000000000582</v>
      </c>
      <c r="O818" s="8">
        <v>8.9000000000005457</v>
      </c>
      <c r="P818" s="8"/>
      <c r="Q818" s="8"/>
      <c r="R818" s="8"/>
      <c r="S818" s="8"/>
      <c r="T818" s="8"/>
      <c r="U818" s="8"/>
      <c r="V818" s="8"/>
      <c r="W818" s="14">
        <f t="shared" si="213"/>
        <v>5740.09</v>
      </c>
      <c r="X818" s="10"/>
      <c r="Y818" s="28" t="e">
        <f t="shared" si="214"/>
        <v>#REF!</v>
      </c>
      <c r="Z818" s="13"/>
      <c r="AA818" s="13" t="e">
        <f t="shared" si="211"/>
        <v>#REF!</v>
      </c>
      <c r="AB818" s="12">
        <v>1</v>
      </c>
      <c r="AC818" s="12">
        <v>1</v>
      </c>
      <c r="AE818" s="9" t="e">
        <f t="shared" si="210"/>
        <v>#REF!</v>
      </c>
      <c r="AG818" s="1" t="str">
        <f t="shared" si="215"/>
        <v>36336310004006</v>
      </c>
      <c r="AH818" s="9" t="e">
        <f>IF(AND(#REF!=2017,AE$4=1),-IFERROR(VLOOKUP(AG818,#REF!,9,0),0),IF(AND(#REF!=2017,AE$4=2),-IFERROR(VLOOKUP(AG818,#REF!,9,0),0),IFERROR(VLOOKUP(AG818,#REF!,12,0),0)))</f>
        <v>#REF!</v>
      </c>
    </row>
    <row r="819" spans="1:34" ht="15" customHeight="1" outlineLevel="2">
      <c r="A819" s="7" t="s">
        <v>167</v>
      </c>
      <c r="B819" s="36" t="s">
        <v>168</v>
      </c>
      <c r="C819" s="7" t="s">
        <v>168</v>
      </c>
      <c r="D819" s="7" t="s">
        <v>13</v>
      </c>
      <c r="E819" s="7" t="s">
        <v>370</v>
      </c>
      <c r="F819" s="7" t="s">
        <v>309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40">
        <v>0</v>
      </c>
      <c r="O819" s="8">
        <v>1907.44</v>
      </c>
      <c r="P819" s="8"/>
      <c r="Q819" s="8"/>
      <c r="R819" s="8"/>
      <c r="S819" s="8"/>
      <c r="T819" s="8"/>
      <c r="U819" s="8"/>
      <c r="V819" s="8"/>
      <c r="W819" s="14">
        <f t="shared" si="213"/>
        <v>1907.44</v>
      </c>
      <c r="X819" s="10"/>
      <c r="Y819" s="28" t="e">
        <f t="shared" si="214"/>
        <v>#REF!</v>
      </c>
      <c r="Z819" s="13"/>
      <c r="AA819" s="13" t="e">
        <f t="shared" si="211"/>
        <v>#REF!</v>
      </c>
      <c r="AB819" s="12">
        <v>1</v>
      </c>
      <c r="AC819" s="12">
        <v>1</v>
      </c>
      <c r="AE819" s="9" t="e">
        <f t="shared" si="210"/>
        <v>#REF!</v>
      </c>
      <c r="AG819" s="1" t="str">
        <f t="shared" si="215"/>
        <v>36336310004008</v>
      </c>
      <c r="AH819" s="9" t="e">
        <f>IF(AND(#REF!=2017,AE$4=1),-IFERROR(VLOOKUP(AG819,#REF!,9,0),0),IF(AND(#REF!=2017,AE$4=2),-IFERROR(VLOOKUP(AG819,#REF!,9,0),0),IFERROR(VLOOKUP(AG819,#REF!,12,0),0)))</f>
        <v>#REF!</v>
      </c>
    </row>
    <row r="820" spans="1:34" ht="15" customHeight="1" outlineLevel="2">
      <c r="A820" s="7" t="s">
        <v>167</v>
      </c>
      <c r="B820" s="36" t="s">
        <v>168</v>
      </c>
      <c r="C820" s="7" t="s">
        <v>168</v>
      </c>
      <c r="D820" s="7" t="s">
        <v>13</v>
      </c>
      <c r="E820" s="7" t="s">
        <v>372</v>
      </c>
      <c r="F820" s="7" t="s">
        <v>310</v>
      </c>
      <c r="G820" s="8">
        <v>0</v>
      </c>
      <c r="H820" s="8">
        <v>0</v>
      </c>
      <c r="I820" s="8">
        <v>0</v>
      </c>
      <c r="J820" s="8">
        <v>0</v>
      </c>
      <c r="K820" s="8">
        <v>53.76</v>
      </c>
      <c r="L820" s="8">
        <v>0</v>
      </c>
      <c r="M820" s="8">
        <v>0</v>
      </c>
      <c r="N820" s="40">
        <v>37.82</v>
      </c>
      <c r="O820" s="8">
        <v>83.95</v>
      </c>
      <c r="P820" s="8"/>
      <c r="Q820" s="8"/>
      <c r="R820" s="8"/>
      <c r="S820" s="8"/>
      <c r="T820" s="8"/>
      <c r="U820" s="8"/>
      <c r="V820" s="8"/>
      <c r="W820" s="14">
        <f t="shared" si="213"/>
        <v>175.53</v>
      </c>
      <c r="X820" s="10"/>
      <c r="Y820" s="28" t="e">
        <f t="shared" si="214"/>
        <v>#REF!</v>
      </c>
      <c r="Z820" s="13"/>
      <c r="AA820" s="13" t="e">
        <f t="shared" si="211"/>
        <v>#REF!</v>
      </c>
      <c r="AB820" s="12">
        <v>1</v>
      </c>
      <c r="AC820" s="12">
        <v>1</v>
      </c>
      <c r="AE820" s="9" t="e">
        <f t="shared" si="210"/>
        <v>#REF!</v>
      </c>
      <c r="AG820" s="1" t="str">
        <f t="shared" si="215"/>
        <v>36336310004009</v>
      </c>
      <c r="AH820" s="9" t="e">
        <f>IF(AND(#REF!=2017,AE$4=1),-IFERROR(VLOOKUP(AG820,#REF!,9,0),0),IF(AND(#REF!=2017,AE$4=2),-IFERROR(VLOOKUP(AG820,#REF!,9,0),0),IFERROR(VLOOKUP(AG820,#REF!,12,0),0)))</f>
        <v>#REF!</v>
      </c>
    </row>
    <row r="821" spans="1:34" ht="15" customHeight="1" outlineLevel="2">
      <c r="A821" s="7" t="s">
        <v>167</v>
      </c>
      <c r="B821" s="36" t="s">
        <v>168</v>
      </c>
      <c r="C821" s="7" t="s">
        <v>168</v>
      </c>
      <c r="D821" s="7" t="s">
        <v>13</v>
      </c>
      <c r="E821" s="7" t="s">
        <v>504</v>
      </c>
      <c r="F821" s="7" t="s">
        <v>305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40">
        <v>0</v>
      </c>
      <c r="O821" s="8">
        <v>0</v>
      </c>
      <c r="P821" s="8"/>
      <c r="Q821" s="8"/>
      <c r="R821" s="8"/>
      <c r="S821" s="8"/>
      <c r="T821" s="8"/>
      <c r="U821" s="8"/>
      <c r="V821" s="8"/>
      <c r="W821" s="14">
        <f t="shared" si="213"/>
        <v>0</v>
      </c>
      <c r="X821" s="10"/>
      <c r="Y821" s="28" t="e">
        <f t="shared" si="214"/>
        <v>#REF!</v>
      </c>
      <c r="Z821" s="13"/>
      <c r="AA821" s="13" t="e">
        <f t="shared" si="211"/>
        <v>#REF!</v>
      </c>
      <c r="AB821" s="12"/>
      <c r="AC821" s="12"/>
      <c r="AE821" s="9" t="e">
        <f t="shared" si="210"/>
        <v>#REF!</v>
      </c>
      <c r="AG821" s="1" t="str">
        <f t="shared" si="215"/>
        <v>36336310004014</v>
      </c>
      <c r="AH821" s="9" t="e">
        <f>IF(AND(#REF!=2017,AE$4=1),-IFERROR(VLOOKUP(AG821,#REF!,9,0),0),IF(AND(#REF!=2017,AE$4=2),-IFERROR(VLOOKUP(AG821,#REF!,9,0),0),IFERROR(VLOOKUP(AG821,#REF!,12,0),0)))</f>
        <v>#REF!</v>
      </c>
    </row>
    <row r="822" spans="1:34" ht="15" customHeight="1" outlineLevel="2">
      <c r="A822" s="7" t="s">
        <v>167</v>
      </c>
      <c r="B822" s="36" t="s">
        <v>168</v>
      </c>
      <c r="C822" s="7" t="s">
        <v>168</v>
      </c>
      <c r="D822" s="7" t="s">
        <v>13</v>
      </c>
      <c r="E822" s="7" t="s">
        <v>374</v>
      </c>
      <c r="F822" s="7" t="s">
        <v>361</v>
      </c>
      <c r="G822" s="8">
        <v>0</v>
      </c>
      <c r="H822" s="8">
        <v>0</v>
      </c>
      <c r="I822" s="8">
        <v>0</v>
      </c>
      <c r="J822" s="8">
        <v>0</v>
      </c>
      <c r="K822" s="8">
        <v>526.03</v>
      </c>
      <c r="L822" s="8">
        <v>0</v>
      </c>
      <c r="M822" s="8">
        <v>0</v>
      </c>
      <c r="N822" s="40">
        <v>512.83999999999992</v>
      </c>
      <c r="O822" s="8">
        <v>457.54000000000019</v>
      </c>
      <c r="P822" s="8"/>
      <c r="Q822" s="8"/>
      <c r="R822" s="8"/>
      <c r="S822" s="8"/>
      <c r="T822" s="8"/>
      <c r="U822" s="8"/>
      <c r="V822" s="8"/>
      <c r="W822" s="14">
        <f t="shared" si="213"/>
        <v>1496.41</v>
      </c>
      <c r="X822" s="10"/>
      <c r="Y822" s="28" t="e">
        <f t="shared" si="214"/>
        <v>#REF!</v>
      </c>
      <c r="Z822" s="13"/>
      <c r="AA822" s="13" t="e">
        <f t="shared" si="211"/>
        <v>#REF!</v>
      </c>
      <c r="AB822" s="12">
        <v>1</v>
      </c>
      <c r="AC822" s="12">
        <v>1</v>
      </c>
      <c r="AE822" s="9" t="e">
        <f t="shared" si="210"/>
        <v>#REF!</v>
      </c>
      <c r="AG822" s="1" t="str">
        <f t="shared" si="215"/>
        <v>36336310004030</v>
      </c>
      <c r="AH822" s="9" t="e">
        <f>IF(AND(#REF!=2017,AE$4=1),-IFERROR(VLOOKUP(AG822,#REF!,9,0),0),IF(AND(#REF!=2017,AE$4=2),-IFERROR(VLOOKUP(AG822,#REF!,9,0),0),IFERROR(VLOOKUP(AG822,#REF!,12,0),0)))</f>
        <v>#REF!</v>
      </c>
    </row>
    <row r="823" spans="1:34" ht="15" customHeight="1" outlineLevel="2">
      <c r="A823" s="7" t="s">
        <v>167</v>
      </c>
      <c r="B823" s="36" t="s">
        <v>168</v>
      </c>
      <c r="C823" s="7" t="s">
        <v>168</v>
      </c>
      <c r="D823" s="7" t="s">
        <v>13</v>
      </c>
      <c r="E823" s="7" t="s">
        <v>389</v>
      </c>
      <c r="F823" s="7" t="s">
        <v>360</v>
      </c>
      <c r="G823" s="8">
        <v>0</v>
      </c>
      <c r="H823" s="8">
        <v>0</v>
      </c>
      <c r="I823" s="8">
        <v>0</v>
      </c>
      <c r="J823" s="8">
        <v>0</v>
      </c>
      <c r="K823" s="8">
        <v>7.2</v>
      </c>
      <c r="L823" s="8">
        <v>0</v>
      </c>
      <c r="M823" s="8">
        <v>0</v>
      </c>
      <c r="N823" s="40">
        <v>2.2499999999999991</v>
      </c>
      <c r="O823" s="8">
        <v>150.26</v>
      </c>
      <c r="P823" s="8"/>
      <c r="Q823" s="8"/>
      <c r="R823" s="8"/>
      <c r="S823" s="8"/>
      <c r="T823" s="8"/>
      <c r="U823" s="8"/>
      <c r="V823" s="8"/>
      <c r="W823" s="14">
        <f t="shared" si="213"/>
        <v>159.70999999999998</v>
      </c>
      <c r="X823" s="10"/>
      <c r="Y823" s="28" t="e">
        <f t="shared" si="214"/>
        <v>#REF!</v>
      </c>
      <c r="Z823" s="13"/>
      <c r="AA823" s="13" t="e">
        <f t="shared" si="211"/>
        <v>#REF!</v>
      </c>
      <c r="AB823" s="12">
        <v>1</v>
      </c>
      <c r="AC823" s="12">
        <v>1</v>
      </c>
      <c r="AE823" s="9" t="e">
        <f t="shared" si="210"/>
        <v>#REF!</v>
      </c>
      <c r="AG823" s="1" t="str">
        <f t="shared" si="215"/>
        <v>36336310004033</v>
      </c>
      <c r="AH823" s="9" t="e">
        <f>IF(AND(#REF!=2017,AE$4=1),-IFERROR(VLOOKUP(AG823,#REF!,9,0),0),IF(AND(#REF!=2017,AE$4=2),-IFERROR(VLOOKUP(AG823,#REF!,9,0),0),IFERROR(VLOOKUP(AG823,#REF!,12,0),0)))</f>
        <v>#REF!</v>
      </c>
    </row>
    <row r="824" spans="1:34" ht="15" customHeight="1" outlineLevel="2">
      <c r="A824" s="7" t="s">
        <v>167</v>
      </c>
      <c r="B824" s="36" t="s">
        <v>168</v>
      </c>
      <c r="C824" s="7" t="s">
        <v>168</v>
      </c>
      <c r="D824" s="7" t="s">
        <v>13</v>
      </c>
      <c r="E824" s="7" t="s">
        <v>393</v>
      </c>
      <c r="F824" s="7" t="s">
        <v>25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40">
        <v>0</v>
      </c>
      <c r="O824" s="8">
        <v>0</v>
      </c>
      <c r="P824" s="8"/>
      <c r="Q824" s="8"/>
      <c r="R824" s="8"/>
      <c r="S824" s="8"/>
      <c r="T824" s="8"/>
      <c r="U824" s="8"/>
      <c r="V824" s="8"/>
      <c r="W824" s="14">
        <f t="shared" si="213"/>
        <v>0</v>
      </c>
      <c r="X824" s="10"/>
      <c r="Y824" s="28" t="e">
        <f t="shared" si="214"/>
        <v>#REF!</v>
      </c>
      <c r="Z824" s="13"/>
      <c r="AA824" s="13" t="e">
        <f t="shared" si="211"/>
        <v>#REF!</v>
      </c>
      <c r="AB824" s="12">
        <v>1</v>
      </c>
      <c r="AC824" s="12">
        <v>1</v>
      </c>
      <c r="AE824" s="9" t="e">
        <f t="shared" si="210"/>
        <v>#REF!</v>
      </c>
      <c r="AG824" s="1" t="str">
        <f t="shared" si="215"/>
        <v>36336310004052</v>
      </c>
      <c r="AH824" s="9" t="e">
        <f>IF(AND(#REF!=2017,AE$4=1),-IFERROR(VLOOKUP(AG824,#REF!,9,0),0),IF(AND(#REF!=2017,AE$4=2),-IFERROR(VLOOKUP(AG824,#REF!,9,0),0),IFERROR(VLOOKUP(AG824,#REF!,12,0),0)))</f>
        <v>#REF!</v>
      </c>
    </row>
    <row r="825" spans="1:34" ht="15" customHeight="1" outlineLevel="2">
      <c r="A825" s="7" t="s">
        <v>167</v>
      </c>
      <c r="B825" s="36" t="s">
        <v>168</v>
      </c>
      <c r="C825" s="20" t="s">
        <v>168</v>
      </c>
      <c r="D825" s="7" t="s">
        <v>13</v>
      </c>
      <c r="E825" s="7" t="s">
        <v>397</v>
      </c>
      <c r="F825" s="7" t="s">
        <v>35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40">
        <v>0</v>
      </c>
      <c r="O825" s="8">
        <v>0</v>
      </c>
      <c r="P825" s="8"/>
      <c r="Q825" s="8"/>
      <c r="R825" s="8"/>
      <c r="S825" s="8"/>
      <c r="T825" s="8"/>
      <c r="U825" s="8"/>
      <c r="V825" s="8"/>
      <c r="W825" s="14">
        <f t="shared" si="213"/>
        <v>0</v>
      </c>
      <c r="X825" s="10"/>
      <c r="Y825" s="28" t="e">
        <f t="shared" si="214"/>
        <v>#REF!</v>
      </c>
      <c r="Z825" s="13"/>
      <c r="AA825" s="13" t="e">
        <f t="shared" si="211"/>
        <v>#REF!</v>
      </c>
      <c r="AB825" s="12"/>
      <c r="AC825" s="12"/>
      <c r="AE825" s="9" t="e">
        <f t="shared" si="210"/>
        <v>#REF!</v>
      </c>
      <c r="AG825" s="1" t="str">
        <f t="shared" si="215"/>
        <v>36336310004056</v>
      </c>
      <c r="AH825" s="9" t="e">
        <f>IF(AND(#REF!=2017,AE$4=1),-IFERROR(VLOOKUP(AG825,#REF!,9,0),0),IF(AND(#REF!=2017,AE$4=2),-IFERROR(VLOOKUP(AG825,#REF!,9,0),0),IFERROR(VLOOKUP(AG825,#REF!,12,0),0)))</f>
        <v>#REF!</v>
      </c>
    </row>
    <row r="826" spans="1:34" ht="15" customHeight="1" outlineLevel="2">
      <c r="A826" s="7" t="s">
        <v>167</v>
      </c>
      <c r="B826" s="36" t="s">
        <v>168</v>
      </c>
      <c r="C826" s="7" t="s">
        <v>168</v>
      </c>
      <c r="D826" s="7" t="s">
        <v>13</v>
      </c>
      <c r="E826" s="7" t="s">
        <v>472</v>
      </c>
      <c r="F826" s="7" t="s">
        <v>350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40">
        <v>0</v>
      </c>
      <c r="O826" s="8">
        <v>0</v>
      </c>
      <c r="P826" s="8"/>
      <c r="Q826" s="8"/>
      <c r="R826" s="8"/>
      <c r="S826" s="8"/>
      <c r="T826" s="8"/>
      <c r="U826" s="8"/>
      <c r="V826" s="8"/>
      <c r="W826" s="14">
        <f t="shared" si="213"/>
        <v>0</v>
      </c>
      <c r="X826" s="10"/>
      <c r="Y826" s="28" t="e">
        <f t="shared" si="214"/>
        <v>#REF!</v>
      </c>
      <c r="Z826" s="13"/>
      <c r="AA826" s="13" t="e">
        <f t="shared" ref="AA826:AA857" si="216">Y826+Z826</f>
        <v>#REF!</v>
      </c>
      <c r="AB826" s="12">
        <v>1</v>
      </c>
      <c r="AC826" s="12">
        <v>1</v>
      </c>
      <c r="AE826" s="9" t="e">
        <f t="shared" si="210"/>
        <v>#REF!</v>
      </c>
      <c r="AG826" s="1" t="str">
        <f t="shared" si="215"/>
        <v>36336310004057</v>
      </c>
      <c r="AH826" s="9" t="e">
        <f>IF(AND(#REF!=2017,AE$4=1),-IFERROR(VLOOKUP(AG826,#REF!,9,0),0),IF(AND(#REF!=2017,AE$4=2),-IFERROR(VLOOKUP(AG826,#REF!,9,0),0),IFERROR(VLOOKUP(AG826,#REF!,12,0),0)))</f>
        <v>#REF!</v>
      </c>
    </row>
    <row r="827" spans="1:34" ht="15" customHeight="1" outlineLevel="2">
      <c r="A827" s="7" t="s">
        <v>167</v>
      </c>
      <c r="B827" s="36" t="s">
        <v>168</v>
      </c>
      <c r="C827" s="7" t="s">
        <v>168</v>
      </c>
      <c r="D827" s="7" t="s">
        <v>13</v>
      </c>
      <c r="E827" s="7" t="s">
        <v>380</v>
      </c>
      <c r="F827" s="7" t="s">
        <v>17</v>
      </c>
      <c r="G827" s="8">
        <v>0</v>
      </c>
      <c r="H827" s="8">
        <v>0</v>
      </c>
      <c r="I827" s="8">
        <v>0</v>
      </c>
      <c r="J827" s="8">
        <v>1.95</v>
      </c>
      <c r="K827" s="8">
        <v>0</v>
      </c>
      <c r="L827" s="8">
        <v>0</v>
      </c>
      <c r="M827" s="8">
        <v>33.479999999999997</v>
      </c>
      <c r="N827" s="40">
        <v>0</v>
      </c>
      <c r="O827" s="8">
        <v>136.01999999999998</v>
      </c>
      <c r="P827" s="8"/>
      <c r="Q827" s="8"/>
      <c r="R827" s="8"/>
      <c r="S827" s="8"/>
      <c r="T827" s="8"/>
      <c r="U827" s="8"/>
      <c r="V827" s="8"/>
      <c r="W827" s="14">
        <f t="shared" si="213"/>
        <v>171.45</v>
      </c>
      <c r="X827" s="10"/>
      <c r="Y827" s="28" t="e">
        <f t="shared" si="214"/>
        <v>#REF!</v>
      </c>
      <c r="Z827" s="13"/>
      <c r="AA827" s="13" t="e">
        <f t="shared" si="216"/>
        <v>#REF!</v>
      </c>
      <c r="AB827" s="12"/>
      <c r="AC827" s="12"/>
      <c r="AE827" s="9" t="e">
        <f t="shared" si="210"/>
        <v>#REF!</v>
      </c>
      <c r="AG827" s="1" t="str">
        <f t="shared" si="215"/>
        <v>36336310004801</v>
      </c>
      <c r="AH827" s="9" t="e">
        <f>IF(AND(#REF!=2017,AE$4=1),-IFERROR(VLOOKUP(AG827,#REF!,9,0),0),IF(AND(#REF!=2017,AE$4=2),-IFERROR(VLOOKUP(AG827,#REF!,9,0),0),IFERROR(VLOOKUP(AG827,#REF!,12,0),0)))</f>
        <v>#REF!</v>
      </c>
    </row>
    <row r="828" spans="1:34" ht="15" customHeight="1" outlineLevel="2">
      <c r="A828" s="7" t="s">
        <v>167</v>
      </c>
      <c r="B828" s="36" t="s">
        <v>168</v>
      </c>
      <c r="C828" s="7" t="s">
        <v>168</v>
      </c>
      <c r="D828" s="7" t="s">
        <v>13</v>
      </c>
      <c r="E828" s="7" t="s">
        <v>381</v>
      </c>
      <c r="F828" s="7" t="s">
        <v>311</v>
      </c>
      <c r="G828" s="8">
        <v>0</v>
      </c>
      <c r="H828" s="8">
        <v>0</v>
      </c>
      <c r="I828" s="8">
        <v>0</v>
      </c>
      <c r="J828" s="8">
        <v>0</v>
      </c>
      <c r="K828" s="8">
        <v>450.04</v>
      </c>
      <c r="L828" s="8">
        <v>0</v>
      </c>
      <c r="M828" s="8">
        <v>0</v>
      </c>
      <c r="N828" s="40">
        <v>0</v>
      </c>
      <c r="O828" s="8">
        <v>450.04</v>
      </c>
      <c r="P828" s="8"/>
      <c r="Q828" s="8"/>
      <c r="R828" s="8"/>
      <c r="S828" s="8"/>
      <c r="T828" s="8"/>
      <c r="U828" s="8"/>
      <c r="V828" s="8"/>
      <c r="W828" s="14">
        <f t="shared" si="213"/>
        <v>900.08</v>
      </c>
      <c r="X828" s="10"/>
      <c r="Y828" s="28"/>
      <c r="Z828" s="13"/>
      <c r="AA828" s="13"/>
      <c r="AB828" s="12"/>
      <c r="AC828" s="12"/>
      <c r="AE828" s="9"/>
      <c r="AH828" s="9"/>
    </row>
    <row r="829" spans="1:34" ht="15" customHeight="1" outlineLevel="2">
      <c r="A829" s="7" t="s">
        <v>167</v>
      </c>
      <c r="B829" s="36" t="s">
        <v>168</v>
      </c>
      <c r="C829" s="7" t="s">
        <v>168</v>
      </c>
      <c r="D829" s="7" t="s">
        <v>13</v>
      </c>
      <c r="E829" s="7" t="s">
        <v>507</v>
      </c>
      <c r="F829" s="7" t="s">
        <v>362</v>
      </c>
      <c r="G829" s="8">
        <v>0</v>
      </c>
      <c r="H829" s="8">
        <v>0</v>
      </c>
      <c r="I829" s="8">
        <v>0</v>
      </c>
      <c r="J829" s="8">
        <v>-1354</v>
      </c>
      <c r="K829" s="8">
        <v>0</v>
      </c>
      <c r="L829" s="8">
        <v>0</v>
      </c>
      <c r="M829" s="8">
        <v>-1354</v>
      </c>
      <c r="N829" s="40">
        <v>0</v>
      </c>
      <c r="O829" s="8">
        <v>0</v>
      </c>
      <c r="P829" s="8"/>
      <c r="Q829" s="8"/>
      <c r="R829" s="8"/>
      <c r="S829" s="8"/>
      <c r="T829" s="8"/>
      <c r="U829" s="8"/>
      <c r="V829" s="8"/>
      <c r="W829" s="14">
        <f t="shared" si="213"/>
        <v>-2708</v>
      </c>
      <c r="X829" s="10"/>
      <c r="Y829" s="28" t="e">
        <f>IF(AE$2="Y",IF(RIGHT(A829,4)="CITY",AH829,0),AH829)</f>
        <v>#REF!</v>
      </c>
      <c r="Z829" s="13"/>
      <c r="AA829" s="13" t="e">
        <f t="shared" si="216"/>
        <v>#REF!</v>
      </c>
      <c r="AB829" s="12">
        <v>1</v>
      </c>
      <c r="AC829" s="12">
        <v>1</v>
      </c>
      <c r="AE829" s="9" t="e">
        <f t="shared" si="210"/>
        <v>#REF!</v>
      </c>
      <c r="AG829" s="1" t="str">
        <f>B829&amp;C829&amp;D829&amp;E829</f>
        <v>36336310007003</v>
      </c>
      <c r="AH829" s="9" t="e">
        <f>IF(AND(#REF!=2017,AE$4=1),-IFERROR(VLOOKUP(AG829,#REF!,9,0),0),IF(AND(#REF!=2017,AE$4=2),-IFERROR(VLOOKUP(AG829,#REF!,9,0),0),IFERROR(VLOOKUP(AG829,#REF!,12,0),0)))</f>
        <v>#REF!</v>
      </c>
    </row>
    <row r="830" spans="1:34" ht="15" customHeight="1" outlineLevel="1">
      <c r="A830" s="42" t="s">
        <v>625</v>
      </c>
      <c r="B830" s="36"/>
      <c r="C830" s="7"/>
      <c r="D830" s="7"/>
      <c r="E830" s="7"/>
      <c r="F830" s="7"/>
      <c r="G830" s="8">
        <f t="shared" ref="G830:O830" si="217">SUBTOTAL(9,G817:G829)</f>
        <v>0</v>
      </c>
      <c r="H830" s="8">
        <f t="shared" si="217"/>
        <v>0</v>
      </c>
      <c r="I830" s="8">
        <f t="shared" si="217"/>
        <v>0</v>
      </c>
      <c r="J830" s="8">
        <f t="shared" si="217"/>
        <v>47815.719999999994</v>
      </c>
      <c r="K830" s="8">
        <f t="shared" si="217"/>
        <v>12817.370000000006</v>
      </c>
      <c r="L830" s="8">
        <f t="shared" si="217"/>
        <v>0</v>
      </c>
      <c r="M830" s="8">
        <f t="shared" si="217"/>
        <v>30830.599999999991</v>
      </c>
      <c r="N830" s="40">
        <f t="shared" si="217"/>
        <v>8443.9900000000016</v>
      </c>
      <c r="O830" s="8">
        <f t="shared" si="217"/>
        <v>4368.6500000000015</v>
      </c>
      <c r="P830" s="8"/>
      <c r="Q830" s="8"/>
      <c r="R830" s="8"/>
      <c r="S830" s="8"/>
      <c r="T830" s="8"/>
      <c r="U830" s="8"/>
      <c r="V830" s="8"/>
      <c r="W830" s="14">
        <f>SUBTOTAL(9,W817:W829)</f>
        <v>104276.33</v>
      </c>
      <c r="X830" s="10"/>
      <c r="Y830" s="28"/>
      <c r="Z830" s="13"/>
      <c r="AA830" s="13"/>
      <c r="AB830" s="12"/>
      <c r="AC830" s="12"/>
      <c r="AE830" s="9"/>
      <c r="AH830" s="9"/>
    </row>
    <row r="831" spans="1:34" ht="15" customHeight="1" outlineLevel="2">
      <c r="A831" s="7" t="s">
        <v>568</v>
      </c>
      <c r="B831" s="36" t="s">
        <v>169</v>
      </c>
      <c r="C831" s="7" t="s">
        <v>169</v>
      </c>
      <c r="D831" s="7" t="s">
        <v>13</v>
      </c>
      <c r="E831" s="7" t="s">
        <v>366</v>
      </c>
      <c r="F831" s="7" t="s">
        <v>307</v>
      </c>
      <c r="G831" s="8">
        <v>0</v>
      </c>
      <c r="H831" s="8">
        <v>0</v>
      </c>
      <c r="I831" s="8">
        <v>0</v>
      </c>
      <c r="J831" s="8">
        <v>103935.35</v>
      </c>
      <c r="K831" s="8">
        <v>23055.589999999997</v>
      </c>
      <c r="L831" s="8">
        <v>0</v>
      </c>
      <c r="M831" s="8">
        <v>70515.78</v>
      </c>
      <c r="N831" s="40">
        <v>10957.48000000001</v>
      </c>
      <c r="O831" s="8">
        <v>102719.64999999997</v>
      </c>
      <c r="P831" s="8"/>
      <c r="Q831" s="8"/>
      <c r="R831" s="8"/>
      <c r="S831" s="8"/>
      <c r="T831" s="8"/>
      <c r="U831" s="8"/>
      <c r="V831" s="8"/>
      <c r="W831" s="14">
        <f t="shared" ref="W831:W843" si="218">SUM(G831:V831)</f>
        <v>311183.84999999998</v>
      </c>
      <c r="X831" s="10"/>
      <c r="Y831" s="28" t="e">
        <f t="shared" ref="Y831:Y843" si="219">IF(AE$2="Y",IF(RIGHT(A831,4)="CITY",AH831,0),AH831)</f>
        <v>#REF!</v>
      </c>
      <c r="Z831" s="13"/>
      <c r="AA831" s="13" t="e">
        <f t="shared" si="216"/>
        <v>#REF!</v>
      </c>
      <c r="AB831" s="12">
        <v>1</v>
      </c>
      <c r="AC831" s="12">
        <v>1</v>
      </c>
      <c r="AE831" s="9" t="e">
        <f t="shared" si="210"/>
        <v>#REF!</v>
      </c>
      <c r="AG831" s="1" t="str">
        <f t="shared" ref="AG831:AG843" si="220">B831&amp;C831&amp;D831&amp;E831</f>
        <v>36436410004001</v>
      </c>
      <c r="AH831" s="9" t="e">
        <f>IF(AND(#REF!=2017,AE$4=1),-IFERROR(VLOOKUP(AG831,#REF!,9,0),0),IF(AND(#REF!=2017,AE$4=2),-IFERROR(VLOOKUP(AG831,#REF!,9,0),0),IFERROR(VLOOKUP(AG831,#REF!,12,0),0)))</f>
        <v>#REF!</v>
      </c>
    </row>
    <row r="832" spans="1:34" ht="15" customHeight="1" outlineLevel="2">
      <c r="A832" s="7" t="s">
        <v>568</v>
      </c>
      <c r="B832" s="36" t="s">
        <v>169</v>
      </c>
      <c r="C832" s="7" t="s">
        <v>169</v>
      </c>
      <c r="D832" s="7" t="s">
        <v>13</v>
      </c>
      <c r="E832" s="7" t="s">
        <v>368</v>
      </c>
      <c r="F832" s="7" t="s">
        <v>308</v>
      </c>
      <c r="G832" s="8">
        <v>0</v>
      </c>
      <c r="H832" s="8">
        <v>0</v>
      </c>
      <c r="I832" s="8">
        <v>0</v>
      </c>
      <c r="J832" s="8">
        <v>13801.11</v>
      </c>
      <c r="K832" s="8">
        <v>92.260000000000218</v>
      </c>
      <c r="L832" s="8">
        <v>0</v>
      </c>
      <c r="M832" s="8">
        <v>55.639999999999418</v>
      </c>
      <c r="N832" s="40">
        <v>14.729999999999563</v>
      </c>
      <c r="O832" s="8">
        <v>125.94000000000051</v>
      </c>
      <c r="P832" s="8"/>
      <c r="Q832" s="8"/>
      <c r="R832" s="8"/>
      <c r="S832" s="8"/>
      <c r="T832" s="8"/>
      <c r="U832" s="8"/>
      <c r="V832" s="8"/>
      <c r="W832" s="14">
        <f t="shared" si="218"/>
        <v>14089.68</v>
      </c>
      <c r="X832" s="10"/>
      <c r="Y832" s="28" t="e">
        <f t="shared" si="219"/>
        <v>#REF!</v>
      </c>
      <c r="Z832" s="13"/>
      <c r="AA832" s="13" t="e">
        <f t="shared" si="216"/>
        <v>#REF!</v>
      </c>
      <c r="AB832" s="12">
        <v>1</v>
      </c>
      <c r="AC832" s="12">
        <v>1</v>
      </c>
      <c r="AE832" s="9" t="e">
        <f t="shared" si="210"/>
        <v>#REF!</v>
      </c>
      <c r="AG832" s="1" t="str">
        <f t="shared" si="220"/>
        <v>36436410004006</v>
      </c>
      <c r="AH832" s="9" t="e">
        <f>IF(AND(#REF!=2017,AE$4=1),-IFERROR(VLOOKUP(AG832,#REF!,9,0),0),IF(AND(#REF!=2017,AE$4=2),-IFERROR(VLOOKUP(AG832,#REF!,9,0),0),IFERROR(VLOOKUP(AG832,#REF!,12,0),0)))</f>
        <v>#REF!</v>
      </c>
    </row>
    <row r="833" spans="1:34" ht="15" customHeight="1" outlineLevel="2">
      <c r="A833" s="7" t="s">
        <v>568</v>
      </c>
      <c r="B833" s="36" t="s">
        <v>169</v>
      </c>
      <c r="C833" s="7" t="s">
        <v>169</v>
      </c>
      <c r="D833" s="7" t="s">
        <v>13</v>
      </c>
      <c r="E833" s="7" t="s">
        <v>370</v>
      </c>
      <c r="F833" s="7" t="s">
        <v>309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40">
        <v>0</v>
      </c>
      <c r="O833" s="8">
        <v>6877.67</v>
      </c>
      <c r="P833" s="8"/>
      <c r="Q833" s="8"/>
      <c r="R833" s="8"/>
      <c r="S833" s="8"/>
      <c r="T833" s="8"/>
      <c r="U833" s="8"/>
      <c r="V833" s="8"/>
      <c r="W833" s="14">
        <f t="shared" si="218"/>
        <v>6877.67</v>
      </c>
      <c r="X833" s="10"/>
      <c r="Y833" s="28" t="e">
        <f t="shared" si="219"/>
        <v>#REF!</v>
      </c>
      <c r="Z833" s="13"/>
      <c r="AA833" s="13" t="e">
        <f t="shared" si="216"/>
        <v>#REF!</v>
      </c>
      <c r="AB833" s="12">
        <v>1</v>
      </c>
      <c r="AC833" s="12">
        <v>1</v>
      </c>
      <c r="AE833" s="9" t="e">
        <f t="shared" si="210"/>
        <v>#REF!</v>
      </c>
      <c r="AG833" s="1" t="str">
        <f t="shared" si="220"/>
        <v>36436410004008</v>
      </c>
      <c r="AH833" s="9" t="e">
        <f>IF(AND(#REF!=2017,AE$4=1),-IFERROR(VLOOKUP(AG833,#REF!,9,0),0),IF(AND(#REF!=2017,AE$4=2),-IFERROR(VLOOKUP(AG833,#REF!,9,0),0),IFERROR(VLOOKUP(AG833,#REF!,12,0),0)))</f>
        <v>#REF!</v>
      </c>
    </row>
    <row r="834" spans="1:34" ht="15" customHeight="1" outlineLevel="2">
      <c r="A834" s="7" t="s">
        <v>568</v>
      </c>
      <c r="B834" s="36" t="s">
        <v>169</v>
      </c>
      <c r="C834" s="7" t="s">
        <v>169</v>
      </c>
      <c r="D834" s="7" t="s">
        <v>13</v>
      </c>
      <c r="E834" s="7" t="s">
        <v>372</v>
      </c>
      <c r="F834" s="7" t="s">
        <v>310</v>
      </c>
      <c r="G834" s="8">
        <v>0</v>
      </c>
      <c r="H834" s="8">
        <v>0</v>
      </c>
      <c r="I834" s="8">
        <v>0</v>
      </c>
      <c r="J834" s="8">
        <v>0</v>
      </c>
      <c r="K834" s="8">
        <v>148.31</v>
      </c>
      <c r="L834" s="8">
        <v>0</v>
      </c>
      <c r="M834" s="8">
        <v>0</v>
      </c>
      <c r="N834" s="40">
        <v>39.22</v>
      </c>
      <c r="O834" s="8">
        <v>22.609999999999985</v>
      </c>
      <c r="P834" s="8"/>
      <c r="Q834" s="8"/>
      <c r="R834" s="8"/>
      <c r="S834" s="8"/>
      <c r="T834" s="8"/>
      <c r="U834" s="8"/>
      <c r="V834" s="8"/>
      <c r="W834" s="14">
        <f t="shared" si="218"/>
        <v>210.14</v>
      </c>
      <c r="X834" s="10"/>
      <c r="Y834" s="28" t="e">
        <f t="shared" si="219"/>
        <v>#REF!</v>
      </c>
      <c r="Z834" s="13"/>
      <c r="AA834" s="13" t="e">
        <f t="shared" si="216"/>
        <v>#REF!</v>
      </c>
      <c r="AB834" s="12">
        <v>1</v>
      </c>
      <c r="AC834" s="12">
        <v>1</v>
      </c>
      <c r="AE834" s="9" t="e">
        <f t="shared" si="210"/>
        <v>#REF!</v>
      </c>
      <c r="AG834" s="1" t="str">
        <f t="shared" si="220"/>
        <v>36436410004009</v>
      </c>
      <c r="AH834" s="9" t="e">
        <f>IF(AND(#REF!=2017,AE$4=1),-IFERROR(VLOOKUP(AG834,#REF!,9,0),0),IF(AND(#REF!=2017,AE$4=2),-IFERROR(VLOOKUP(AG834,#REF!,9,0),0),IFERROR(VLOOKUP(AG834,#REF!,12,0),0)))</f>
        <v>#REF!</v>
      </c>
    </row>
    <row r="835" spans="1:34" ht="15" customHeight="1" outlineLevel="2">
      <c r="A835" s="7" t="s">
        <v>568</v>
      </c>
      <c r="B835" s="36" t="s">
        <v>169</v>
      </c>
      <c r="C835" s="7" t="s">
        <v>169</v>
      </c>
      <c r="D835" s="7" t="s">
        <v>13</v>
      </c>
      <c r="E835" s="7" t="s">
        <v>16</v>
      </c>
      <c r="F835" s="7" t="s">
        <v>315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40">
        <v>0</v>
      </c>
      <c r="O835" s="8">
        <v>0</v>
      </c>
      <c r="P835" s="8"/>
      <c r="Q835" s="8"/>
      <c r="R835" s="8"/>
      <c r="S835" s="8"/>
      <c r="T835" s="8"/>
      <c r="U835" s="8"/>
      <c r="V835" s="8"/>
      <c r="W835" s="14">
        <f t="shared" si="218"/>
        <v>0</v>
      </c>
      <c r="X835" s="10"/>
      <c r="Y835" s="28" t="e">
        <f t="shared" si="219"/>
        <v>#REF!</v>
      </c>
      <c r="Z835" s="13"/>
      <c r="AA835" s="13" t="e">
        <f t="shared" si="216"/>
        <v>#REF!</v>
      </c>
      <c r="AB835" s="12">
        <v>1</v>
      </c>
      <c r="AC835" s="12">
        <v>1</v>
      </c>
      <c r="AE835" s="9" t="e">
        <f t="shared" si="210"/>
        <v>#REF!</v>
      </c>
      <c r="AG835" s="1" t="str">
        <f t="shared" si="220"/>
        <v>36436410004010</v>
      </c>
      <c r="AH835" s="9" t="e">
        <f>IF(AND(#REF!=2017,AE$4=1),-IFERROR(VLOOKUP(AG835,#REF!,9,0),0),IF(AND(#REF!=2017,AE$4=2),-IFERROR(VLOOKUP(AG835,#REF!,9,0),0),IFERROR(VLOOKUP(AG835,#REF!,12,0),0)))</f>
        <v>#REF!</v>
      </c>
    </row>
    <row r="836" spans="1:34" ht="15" customHeight="1" outlineLevel="2">
      <c r="A836" s="7" t="s">
        <v>568</v>
      </c>
      <c r="B836" s="36" t="s">
        <v>169</v>
      </c>
      <c r="C836" s="7" t="s">
        <v>169</v>
      </c>
      <c r="D836" s="7" t="s">
        <v>13</v>
      </c>
      <c r="E836" s="7" t="s">
        <v>374</v>
      </c>
      <c r="F836" s="7" t="s">
        <v>361</v>
      </c>
      <c r="G836" s="8">
        <v>0</v>
      </c>
      <c r="H836" s="8">
        <v>0</v>
      </c>
      <c r="I836" s="8">
        <v>0</v>
      </c>
      <c r="J836" s="8">
        <v>0</v>
      </c>
      <c r="K836" s="8">
        <v>802.19</v>
      </c>
      <c r="L836" s="8">
        <v>0</v>
      </c>
      <c r="M836" s="8">
        <v>0</v>
      </c>
      <c r="N836" s="40">
        <v>826.61000000000013</v>
      </c>
      <c r="O836" s="8">
        <v>771.48999999999978</v>
      </c>
      <c r="P836" s="8"/>
      <c r="Q836" s="8"/>
      <c r="R836" s="8"/>
      <c r="S836" s="8"/>
      <c r="T836" s="8"/>
      <c r="U836" s="8"/>
      <c r="V836" s="8"/>
      <c r="W836" s="14">
        <f t="shared" si="218"/>
        <v>2400.29</v>
      </c>
      <c r="X836" s="10"/>
      <c r="Y836" s="28" t="e">
        <f t="shared" si="219"/>
        <v>#REF!</v>
      </c>
      <c r="Z836" s="13"/>
      <c r="AA836" s="13" t="e">
        <f t="shared" si="216"/>
        <v>#REF!</v>
      </c>
      <c r="AB836" s="12">
        <v>1</v>
      </c>
      <c r="AC836" s="12">
        <v>1</v>
      </c>
      <c r="AE836" s="9" t="e">
        <f t="shared" si="210"/>
        <v>#REF!</v>
      </c>
      <c r="AG836" s="1" t="str">
        <f t="shared" si="220"/>
        <v>36436410004030</v>
      </c>
      <c r="AH836" s="9" t="e">
        <f>IF(AND(#REF!=2017,AE$4=1),-IFERROR(VLOOKUP(AG836,#REF!,9,0),0),IF(AND(#REF!=2017,AE$4=2),-IFERROR(VLOOKUP(AG836,#REF!,9,0),0),IFERROR(VLOOKUP(AG836,#REF!,12,0),0)))</f>
        <v>#REF!</v>
      </c>
    </row>
    <row r="837" spans="1:34" ht="15" customHeight="1" outlineLevel="2">
      <c r="A837" s="7" t="s">
        <v>568</v>
      </c>
      <c r="B837" s="36" t="s">
        <v>169</v>
      </c>
      <c r="C837" s="7" t="s">
        <v>169</v>
      </c>
      <c r="D837" s="7" t="s">
        <v>13</v>
      </c>
      <c r="E837" s="7" t="s">
        <v>389</v>
      </c>
      <c r="F837" s="7" t="s">
        <v>360</v>
      </c>
      <c r="G837" s="8">
        <v>0</v>
      </c>
      <c r="H837" s="8">
        <v>0</v>
      </c>
      <c r="I837" s="8">
        <v>0</v>
      </c>
      <c r="J837" s="8">
        <v>0</v>
      </c>
      <c r="K837" s="8">
        <v>67.540000000000006</v>
      </c>
      <c r="L837" s="8">
        <v>0</v>
      </c>
      <c r="M837" s="8">
        <v>0</v>
      </c>
      <c r="N837" s="40">
        <v>33.570000000000007</v>
      </c>
      <c r="O837" s="8">
        <v>278.64</v>
      </c>
      <c r="P837" s="8"/>
      <c r="Q837" s="8"/>
      <c r="R837" s="8"/>
      <c r="S837" s="8"/>
      <c r="T837" s="8"/>
      <c r="U837" s="8"/>
      <c r="V837" s="8"/>
      <c r="W837" s="14">
        <f t="shared" si="218"/>
        <v>379.75</v>
      </c>
      <c r="X837" s="10"/>
      <c r="Y837" s="28" t="e">
        <f t="shared" si="219"/>
        <v>#REF!</v>
      </c>
      <c r="Z837" s="13"/>
      <c r="AA837" s="13" t="e">
        <f t="shared" si="216"/>
        <v>#REF!</v>
      </c>
      <c r="AB837" s="12">
        <v>1</v>
      </c>
      <c r="AC837" s="12">
        <v>1</v>
      </c>
      <c r="AE837" s="9" t="e">
        <f t="shared" si="210"/>
        <v>#REF!</v>
      </c>
      <c r="AG837" s="1" t="str">
        <f t="shared" si="220"/>
        <v>36436410004033</v>
      </c>
      <c r="AH837" s="9" t="e">
        <f>IF(AND(#REF!=2017,AE$4=1),-IFERROR(VLOOKUP(AG837,#REF!,9,0),0),IF(AND(#REF!=2017,AE$4=2),-IFERROR(VLOOKUP(AG837,#REF!,9,0),0),IFERROR(VLOOKUP(AG837,#REF!,12,0),0)))</f>
        <v>#REF!</v>
      </c>
    </row>
    <row r="838" spans="1:34" ht="15" customHeight="1" outlineLevel="2">
      <c r="A838" s="7" t="s">
        <v>568</v>
      </c>
      <c r="B838" s="36" t="s">
        <v>169</v>
      </c>
      <c r="C838" s="7" t="s">
        <v>169</v>
      </c>
      <c r="D838" s="7" t="s">
        <v>13</v>
      </c>
      <c r="E838" s="7" t="s">
        <v>393</v>
      </c>
      <c r="F838" s="7" t="s">
        <v>25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40">
        <v>0</v>
      </c>
      <c r="O838" s="8">
        <v>0</v>
      </c>
      <c r="P838" s="8"/>
      <c r="Q838" s="8"/>
      <c r="R838" s="8"/>
      <c r="S838" s="8"/>
      <c r="T838" s="8"/>
      <c r="U838" s="8"/>
      <c r="V838" s="8"/>
      <c r="W838" s="14">
        <f t="shared" si="218"/>
        <v>0</v>
      </c>
      <c r="X838" s="10"/>
      <c r="Y838" s="28" t="e">
        <f t="shared" si="219"/>
        <v>#REF!</v>
      </c>
      <c r="Z838" s="13"/>
      <c r="AA838" s="13" t="e">
        <f t="shared" si="216"/>
        <v>#REF!</v>
      </c>
      <c r="AB838" s="12">
        <v>1</v>
      </c>
      <c r="AC838" s="12">
        <v>1</v>
      </c>
      <c r="AE838" s="9" t="e">
        <f t="shared" si="210"/>
        <v>#REF!</v>
      </c>
      <c r="AG838" s="1" t="str">
        <f t="shared" si="220"/>
        <v>36436410004052</v>
      </c>
      <c r="AH838" s="9" t="e">
        <f>IF(AND(#REF!=2017,AE$4=1),-IFERROR(VLOOKUP(AG838,#REF!,9,0),0),IF(AND(#REF!=2017,AE$4=2),-IFERROR(VLOOKUP(AG838,#REF!,9,0),0),IFERROR(VLOOKUP(AG838,#REF!,12,0),0)))</f>
        <v>#REF!</v>
      </c>
    </row>
    <row r="839" spans="1:34" ht="15" customHeight="1" outlineLevel="2">
      <c r="A839" s="7" t="s">
        <v>568</v>
      </c>
      <c r="B839" s="36" t="s">
        <v>169</v>
      </c>
      <c r="C839" s="7" t="s">
        <v>169</v>
      </c>
      <c r="D839" s="7" t="s">
        <v>13</v>
      </c>
      <c r="E839" s="7" t="s">
        <v>397</v>
      </c>
      <c r="F839" s="7" t="s">
        <v>35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40">
        <v>0</v>
      </c>
      <c r="O839" s="8">
        <v>0</v>
      </c>
      <c r="P839" s="8"/>
      <c r="Q839" s="8"/>
      <c r="R839" s="8"/>
      <c r="S839" s="8"/>
      <c r="T839" s="8"/>
      <c r="U839" s="8"/>
      <c r="V839" s="8"/>
      <c r="W839" s="14">
        <f t="shared" si="218"/>
        <v>0</v>
      </c>
      <c r="X839" s="10"/>
      <c r="Y839" s="28" t="e">
        <f t="shared" si="219"/>
        <v>#REF!</v>
      </c>
      <c r="Z839" s="13"/>
      <c r="AA839" s="13" t="e">
        <f t="shared" si="216"/>
        <v>#REF!</v>
      </c>
      <c r="AB839" s="12">
        <v>1</v>
      </c>
      <c r="AC839" s="12">
        <v>1</v>
      </c>
      <c r="AE839" s="9" t="e">
        <f t="shared" si="210"/>
        <v>#REF!</v>
      </c>
      <c r="AG839" s="1" t="str">
        <f t="shared" si="220"/>
        <v>36436410004056</v>
      </c>
      <c r="AH839" s="9" t="e">
        <f>IF(AND(#REF!=2017,AE$4=1),-IFERROR(VLOOKUP(AG839,#REF!,9,0),0),IF(AND(#REF!=2017,AE$4=2),-IFERROR(VLOOKUP(AG839,#REF!,9,0),0),IFERROR(VLOOKUP(AG839,#REF!,12,0),0)))</f>
        <v>#REF!</v>
      </c>
    </row>
    <row r="840" spans="1:34" ht="15" customHeight="1" outlineLevel="2">
      <c r="A840" s="7" t="s">
        <v>568</v>
      </c>
      <c r="B840" s="36" t="s">
        <v>169</v>
      </c>
      <c r="C840" s="7" t="s">
        <v>169</v>
      </c>
      <c r="D840" s="7" t="s">
        <v>13</v>
      </c>
      <c r="E840" s="7" t="s">
        <v>380</v>
      </c>
      <c r="F840" s="7" t="s">
        <v>17</v>
      </c>
      <c r="G840" s="8">
        <v>0</v>
      </c>
      <c r="H840" s="8">
        <v>0</v>
      </c>
      <c r="I840" s="8">
        <v>0</v>
      </c>
      <c r="J840" s="8">
        <v>65.81</v>
      </c>
      <c r="K840" s="8">
        <v>0</v>
      </c>
      <c r="L840" s="8">
        <v>0</v>
      </c>
      <c r="M840" s="8">
        <v>139.88999999999999</v>
      </c>
      <c r="N840" s="40">
        <v>0</v>
      </c>
      <c r="O840" s="8">
        <v>80.699999999999989</v>
      </c>
      <c r="P840" s="8"/>
      <c r="Q840" s="8"/>
      <c r="R840" s="8"/>
      <c r="S840" s="8"/>
      <c r="T840" s="8"/>
      <c r="U840" s="8"/>
      <c r="V840" s="8"/>
      <c r="W840" s="14">
        <f t="shared" si="218"/>
        <v>286.39999999999998</v>
      </c>
      <c r="X840" s="10"/>
      <c r="Y840" s="28" t="e">
        <f t="shared" si="219"/>
        <v>#REF!</v>
      </c>
      <c r="Z840" s="13"/>
      <c r="AA840" s="13" t="e">
        <f t="shared" si="216"/>
        <v>#REF!</v>
      </c>
      <c r="AB840" s="12">
        <v>1</v>
      </c>
      <c r="AC840" s="12">
        <v>1</v>
      </c>
      <c r="AE840" s="9" t="e">
        <f t="shared" si="210"/>
        <v>#REF!</v>
      </c>
      <c r="AG840" s="1" t="str">
        <f t="shared" si="220"/>
        <v>36436410004801</v>
      </c>
      <c r="AH840" s="9" t="e">
        <f>IF(AND(#REF!=2017,AE$4=1),-IFERROR(VLOOKUP(AG840,#REF!,9,0),0),IF(AND(#REF!=2017,AE$4=2),-IFERROR(VLOOKUP(AG840,#REF!,9,0),0),IFERROR(VLOOKUP(AG840,#REF!,12,0),0)))</f>
        <v>#REF!</v>
      </c>
    </row>
    <row r="841" spans="1:34" ht="15" customHeight="1" outlineLevel="2">
      <c r="A841" s="7" t="s">
        <v>568</v>
      </c>
      <c r="B841" s="36" t="s">
        <v>169</v>
      </c>
      <c r="C841" s="7" t="s">
        <v>169</v>
      </c>
      <c r="D841" s="7" t="s">
        <v>13</v>
      </c>
      <c r="E841" s="7" t="s">
        <v>381</v>
      </c>
      <c r="F841" s="7" t="s">
        <v>311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40">
        <v>0</v>
      </c>
      <c r="O841" s="8">
        <v>2227.4699999999998</v>
      </c>
      <c r="P841" s="8"/>
      <c r="Q841" s="8"/>
      <c r="R841" s="8"/>
      <c r="S841" s="8"/>
      <c r="T841" s="8"/>
      <c r="U841" s="8"/>
      <c r="V841" s="8"/>
      <c r="W841" s="14">
        <f t="shared" si="218"/>
        <v>2227.4699999999998</v>
      </c>
      <c r="X841" s="10"/>
      <c r="Y841" s="28" t="e">
        <f t="shared" si="219"/>
        <v>#REF!</v>
      </c>
      <c r="Z841" s="13"/>
      <c r="AA841" s="13" t="e">
        <f t="shared" si="216"/>
        <v>#REF!</v>
      </c>
      <c r="AB841" s="12">
        <v>1</v>
      </c>
      <c r="AC841" s="12">
        <v>1</v>
      </c>
      <c r="AE841" s="9" t="e">
        <f t="shared" si="210"/>
        <v>#REF!</v>
      </c>
      <c r="AG841" s="1" t="str">
        <f t="shared" si="220"/>
        <v>36436410005050</v>
      </c>
      <c r="AH841" s="9" t="e">
        <f>IF(AND(#REF!=2017,AE$4=1),-IFERROR(VLOOKUP(AG841,#REF!,9,0),0),IF(AND(#REF!=2017,AE$4=2),-IFERROR(VLOOKUP(AG841,#REF!,9,0),0),IFERROR(VLOOKUP(AG841,#REF!,12,0),0)))</f>
        <v>#REF!</v>
      </c>
    </row>
    <row r="842" spans="1:34" ht="15" customHeight="1" outlineLevel="2">
      <c r="A842" s="7" t="s">
        <v>568</v>
      </c>
      <c r="B842" s="36" t="s">
        <v>169</v>
      </c>
      <c r="C842" s="7" t="s">
        <v>169</v>
      </c>
      <c r="D842" s="7" t="s">
        <v>13</v>
      </c>
      <c r="E842" s="7" t="s">
        <v>419</v>
      </c>
      <c r="F842" s="7" t="s">
        <v>324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40">
        <v>0</v>
      </c>
      <c r="O842" s="8">
        <v>0</v>
      </c>
      <c r="P842" s="8"/>
      <c r="Q842" s="8"/>
      <c r="R842" s="8"/>
      <c r="S842" s="8"/>
      <c r="T842" s="8"/>
      <c r="U842" s="8"/>
      <c r="V842" s="8"/>
      <c r="W842" s="14">
        <f t="shared" si="218"/>
        <v>0</v>
      </c>
      <c r="X842" s="10"/>
      <c r="Y842" s="28" t="e">
        <f t="shared" si="219"/>
        <v>#REF!</v>
      </c>
      <c r="Z842" s="13"/>
      <c r="AA842" s="13" t="e">
        <f t="shared" si="216"/>
        <v>#REF!</v>
      </c>
      <c r="AB842" s="12">
        <v>1</v>
      </c>
      <c r="AC842" s="12">
        <v>1</v>
      </c>
      <c r="AE842" s="9" t="e">
        <f t="shared" si="210"/>
        <v>#REF!</v>
      </c>
      <c r="AG842" s="1" t="str">
        <f t="shared" si="220"/>
        <v>36436410005459</v>
      </c>
      <c r="AH842" s="9" t="e">
        <f>IF(AND(#REF!=2017,AE$4=1),-IFERROR(VLOOKUP(AG842,#REF!,9,0),0),IF(AND(#REF!=2017,AE$4=2),-IFERROR(VLOOKUP(AG842,#REF!,9,0),0),IFERROR(VLOOKUP(AG842,#REF!,12,0),0)))</f>
        <v>#REF!</v>
      </c>
    </row>
    <row r="843" spans="1:34" ht="15" customHeight="1" outlineLevel="2">
      <c r="A843" s="7" t="s">
        <v>568</v>
      </c>
      <c r="B843" s="36" t="s">
        <v>169</v>
      </c>
      <c r="C843" s="7" t="s">
        <v>169</v>
      </c>
      <c r="D843" s="7" t="s">
        <v>13</v>
      </c>
      <c r="E843" s="7" t="s">
        <v>391</v>
      </c>
      <c r="F843" s="7" t="s">
        <v>306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40">
        <v>0</v>
      </c>
      <c r="O843" s="8">
        <v>0</v>
      </c>
      <c r="P843" s="8"/>
      <c r="Q843" s="8"/>
      <c r="R843" s="8"/>
      <c r="S843" s="8"/>
      <c r="T843" s="8"/>
      <c r="U843" s="8"/>
      <c r="V843" s="8"/>
      <c r="W843" s="14">
        <f t="shared" si="218"/>
        <v>0</v>
      </c>
      <c r="X843" s="10"/>
      <c r="Y843" s="28" t="e">
        <f t="shared" si="219"/>
        <v>#REF!</v>
      </c>
      <c r="Z843" s="13"/>
      <c r="AA843" s="13" t="e">
        <f t="shared" si="216"/>
        <v>#REF!</v>
      </c>
      <c r="AB843" s="12">
        <v>1</v>
      </c>
      <c r="AC843" s="12">
        <v>1</v>
      </c>
      <c r="AE843" s="9" t="e">
        <f t="shared" si="210"/>
        <v>#REF!</v>
      </c>
      <c r="AG843" s="1" t="str">
        <f t="shared" si="220"/>
        <v>36436410005537</v>
      </c>
      <c r="AH843" s="9" t="e">
        <f>IF(AND(#REF!=2017,AE$4=1),-IFERROR(VLOOKUP(AG843,#REF!,9,0),0),IF(AND(#REF!=2017,AE$4=2),-IFERROR(VLOOKUP(AG843,#REF!,9,0),0),IFERROR(VLOOKUP(AG843,#REF!,12,0),0)))</f>
        <v>#REF!</v>
      </c>
    </row>
    <row r="844" spans="1:34" ht="15" customHeight="1" outlineLevel="1">
      <c r="A844" s="42" t="s">
        <v>626</v>
      </c>
      <c r="B844" s="36"/>
      <c r="C844" s="7"/>
      <c r="D844" s="7"/>
      <c r="E844" s="7"/>
      <c r="F844" s="7"/>
      <c r="G844" s="8">
        <f t="shared" ref="G844:O844" si="221">SUBTOTAL(9,G831:G843)</f>
        <v>0</v>
      </c>
      <c r="H844" s="8">
        <f t="shared" si="221"/>
        <v>0</v>
      </c>
      <c r="I844" s="8">
        <f t="shared" si="221"/>
        <v>0</v>
      </c>
      <c r="J844" s="8">
        <f t="shared" si="221"/>
        <v>117802.27</v>
      </c>
      <c r="K844" s="8">
        <f t="shared" si="221"/>
        <v>24165.89</v>
      </c>
      <c r="L844" s="8">
        <f t="shared" si="221"/>
        <v>0</v>
      </c>
      <c r="M844" s="8">
        <f t="shared" si="221"/>
        <v>70711.31</v>
      </c>
      <c r="N844" s="40">
        <f t="shared" si="221"/>
        <v>11871.61000000001</v>
      </c>
      <c r="O844" s="8">
        <f t="shared" si="221"/>
        <v>113104.16999999997</v>
      </c>
      <c r="P844" s="8"/>
      <c r="Q844" s="8"/>
      <c r="R844" s="8"/>
      <c r="S844" s="8"/>
      <c r="T844" s="8"/>
      <c r="U844" s="8"/>
      <c r="V844" s="8"/>
      <c r="W844" s="14">
        <f>SUBTOTAL(9,W831:W843)</f>
        <v>337655.24999999994</v>
      </c>
      <c r="X844" s="10"/>
      <c r="Y844" s="28"/>
      <c r="Z844" s="13"/>
      <c r="AA844" s="13"/>
      <c r="AB844" s="12"/>
      <c r="AC844" s="12"/>
      <c r="AE844" s="9"/>
      <c r="AH844" s="9"/>
    </row>
    <row r="845" spans="1:34" ht="15" customHeight="1" outlineLevel="2">
      <c r="A845" s="7" t="s">
        <v>170</v>
      </c>
      <c r="B845" s="36" t="s">
        <v>171</v>
      </c>
      <c r="C845" s="7" t="s">
        <v>171</v>
      </c>
      <c r="D845" s="7" t="s">
        <v>13</v>
      </c>
      <c r="E845" s="7" t="s">
        <v>366</v>
      </c>
      <c r="F845" s="7" t="s">
        <v>307</v>
      </c>
      <c r="G845" s="8">
        <v>0</v>
      </c>
      <c r="H845" s="8">
        <v>0</v>
      </c>
      <c r="I845" s="8">
        <v>0</v>
      </c>
      <c r="J845" s="8">
        <v>207796.25</v>
      </c>
      <c r="K845" s="8">
        <v>54978.219999999972</v>
      </c>
      <c r="L845" s="8">
        <v>0</v>
      </c>
      <c r="M845" s="8">
        <v>152638.59000000003</v>
      </c>
      <c r="N845" s="40">
        <v>36637.289999999979</v>
      </c>
      <c r="O845" s="8">
        <v>5620.4699999999721</v>
      </c>
      <c r="P845" s="8"/>
      <c r="Q845" s="8"/>
      <c r="R845" s="8"/>
      <c r="S845" s="8"/>
      <c r="T845" s="8"/>
      <c r="U845" s="8"/>
      <c r="V845" s="8"/>
      <c r="W845" s="14">
        <f t="shared" ref="W845:W864" si="222">SUM(G845:V845)</f>
        <v>457670.81999999995</v>
      </c>
      <c r="X845" s="10"/>
      <c r="Y845" s="28" t="e">
        <f t="shared" ref="Y845:Y864" si="223">IF(AE$2="Y",IF(RIGHT(A845,4)="CITY",AH845,0),AH845)</f>
        <v>#REF!</v>
      </c>
      <c r="Z845" s="13"/>
      <c r="AA845" s="13" t="e">
        <f t="shared" si="216"/>
        <v>#REF!</v>
      </c>
      <c r="AB845" s="12">
        <v>1</v>
      </c>
      <c r="AC845" s="12">
        <v>1</v>
      </c>
      <c r="AE845" s="9" t="e">
        <f t="shared" si="210"/>
        <v>#REF!</v>
      </c>
      <c r="AG845" s="1" t="str">
        <f t="shared" ref="AG845:AG864" si="224">B845&amp;C845&amp;D845&amp;E845</f>
        <v>36536510004001</v>
      </c>
      <c r="AH845" s="9" t="e">
        <f>IF(AND(#REF!=2017,AE$4=1),-IFERROR(VLOOKUP(AG845,#REF!,9,0),0),IF(AND(#REF!=2017,AE$4=2),-IFERROR(VLOOKUP(AG845,#REF!,9,0),0),IFERROR(VLOOKUP(AG845,#REF!,12,0),0)))</f>
        <v>#REF!</v>
      </c>
    </row>
    <row r="846" spans="1:34" ht="15" customHeight="1" outlineLevel="2">
      <c r="A846" s="7" t="s">
        <v>170</v>
      </c>
      <c r="B846" s="36" t="s">
        <v>171</v>
      </c>
      <c r="C846" s="7" t="s">
        <v>171</v>
      </c>
      <c r="D846" s="7" t="s">
        <v>13</v>
      </c>
      <c r="E846" s="7" t="s">
        <v>387</v>
      </c>
      <c r="F846" s="7" t="s">
        <v>359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40">
        <v>0</v>
      </c>
      <c r="O846" s="8">
        <v>0</v>
      </c>
      <c r="P846" s="8"/>
      <c r="Q846" s="8"/>
      <c r="R846" s="8"/>
      <c r="S846" s="8"/>
      <c r="T846" s="8"/>
      <c r="U846" s="8"/>
      <c r="V846" s="8"/>
      <c r="W846" s="14">
        <f t="shared" si="222"/>
        <v>0</v>
      </c>
      <c r="X846" s="10"/>
      <c r="Y846" s="28" t="e">
        <f t="shared" si="223"/>
        <v>#REF!</v>
      </c>
      <c r="Z846" s="13"/>
      <c r="AA846" s="13" t="e">
        <f t="shared" si="216"/>
        <v>#REF!</v>
      </c>
      <c r="AB846" s="12">
        <v>1</v>
      </c>
      <c r="AC846" s="12">
        <v>1</v>
      </c>
      <c r="AE846" s="9" t="e">
        <f t="shared" si="210"/>
        <v>#REF!</v>
      </c>
      <c r="AG846" s="1" t="str">
        <f t="shared" si="224"/>
        <v>36536510004004</v>
      </c>
      <c r="AH846" s="9" t="e">
        <f>IF(AND(#REF!=2017,AE$4=1),-IFERROR(VLOOKUP(AG846,#REF!,9,0),0),IF(AND(#REF!=2017,AE$4=2),-IFERROR(VLOOKUP(AG846,#REF!,9,0),0),IFERROR(VLOOKUP(AG846,#REF!,12,0),0)))</f>
        <v>#REF!</v>
      </c>
    </row>
    <row r="847" spans="1:34" ht="15" customHeight="1" outlineLevel="2">
      <c r="A847" s="7" t="s">
        <v>170</v>
      </c>
      <c r="B847" s="36" t="s">
        <v>171</v>
      </c>
      <c r="C847" s="7" t="s">
        <v>171</v>
      </c>
      <c r="D847" s="7" t="s">
        <v>13</v>
      </c>
      <c r="E847" s="7" t="s">
        <v>368</v>
      </c>
      <c r="F847" s="7" t="s">
        <v>308</v>
      </c>
      <c r="G847" s="8">
        <v>0</v>
      </c>
      <c r="H847" s="8">
        <v>0</v>
      </c>
      <c r="I847" s="8">
        <v>0</v>
      </c>
      <c r="J847" s="8">
        <v>26581.19</v>
      </c>
      <c r="K847" s="8">
        <v>164.66999999999825</v>
      </c>
      <c r="L847" s="8">
        <v>0</v>
      </c>
      <c r="M847" s="8">
        <v>622.31000000000131</v>
      </c>
      <c r="N847" s="40">
        <v>-48.179999999996653</v>
      </c>
      <c r="O847" s="8">
        <v>42.419999999994616</v>
      </c>
      <c r="P847" s="8"/>
      <c r="Q847" s="8"/>
      <c r="R847" s="8"/>
      <c r="S847" s="8"/>
      <c r="T847" s="8"/>
      <c r="U847" s="8"/>
      <c r="V847" s="8"/>
      <c r="W847" s="14">
        <f t="shared" si="222"/>
        <v>27362.409999999996</v>
      </c>
      <c r="X847" s="10"/>
      <c r="Y847" s="28" t="e">
        <f t="shared" si="223"/>
        <v>#REF!</v>
      </c>
      <c r="Z847" s="13"/>
      <c r="AA847" s="13" t="e">
        <f t="shared" si="216"/>
        <v>#REF!</v>
      </c>
      <c r="AB847" s="12">
        <v>1</v>
      </c>
      <c r="AC847" s="12">
        <v>1</v>
      </c>
      <c r="AE847" s="9" t="e">
        <f t="shared" si="210"/>
        <v>#REF!</v>
      </c>
      <c r="AG847" s="1" t="str">
        <f t="shared" si="224"/>
        <v>36536510004006</v>
      </c>
      <c r="AH847" s="9" t="e">
        <f>IF(AND(#REF!=2017,AE$4=1),-IFERROR(VLOOKUP(AG847,#REF!,9,0),0),IF(AND(#REF!=2017,AE$4=2),-IFERROR(VLOOKUP(AG847,#REF!,9,0),0),IFERROR(VLOOKUP(AG847,#REF!,12,0),0)))</f>
        <v>#REF!</v>
      </c>
    </row>
    <row r="848" spans="1:34" ht="15" customHeight="1" outlineLevel="2">
      <c r="A848" s="7" t="s">
        <v>170</v>
      </c>
      <c r="B848" s="36" t="s">
        <v>171</v>
      </c>
      <c r="C848" s="7" t="s">
        <v>171</v>
      </c>
      <c r="D848" s="7" t="s">
        <v>13</v>
      </c>
      <c r="E848" s="7" t="s">
        <v>370</v>
      </c>
      <c r="F848" s="7" t="s">
        <v>309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40">
        <v>0</v>
      </c>
      <c r="O848" s="8">
        <v>9662.23</v>
      </c>
      <c r="P848" s="8"/>
      <c r="Q848" s="8"/>
      <c r="R848" s="8"/>
      <c r="S848" s="8"/>
      <c r="T848" s="8"/>
      <c r="U848" s="8"/>
      <c r="V848" s="8"/>
      <c r="W848" s="14">
        <f t="shared" si="222"/>
        <v>9662.23</v>
      </c>
      <c r="X848" s="10"/>
      <c r="Y848" s="28" t="e">
        <f t="shared" si="223"/>
        <v>#REF!</v>
      </c>
      <c r="Z848" s="13"/>
      <c r="AA848" s="13" t="e">
        <f t="shared" si="216"/>
        <v>#REF!</v>
      </c>
      <c r="AB848" s="12"/>
      <c r="AC848" s="12"/>
      <c r="AE848" s="9" t="e">
        <f t="shared" si="210"/>
        <v>#REF!</v>
      </c>
      <c r="AG848" s="1" t="str">
        <f t="shared" si="224"/>
        <v>36536510004008</v>
      </c>
      <c r="AH848" s="9" t="e">
        <f>IF(AND(#REF!=2017,AE$4=1),-IFERROR(VLOOKUP(AG848,#REF!,9,0),0),IF(AND(#REF!=2017,AE$4=2),-IFERROR(VLOOKUP(AG848,#REF!,9,0),0),IFERROR(VLOOKUP(AG848,#REF!,12,0),0)))</f>
        <v>#REF!</v>
      </c>
    </row>
    <row r="849" spans="1:34" ht="15" customHeight="1" outlineLevel="2">
      <c r="A849" s="7" t="s">
        <v>170</v>
      </c>
      <c r="B849" s="36" t="s">
        <v>171</v>
      </c>
      <c r="C849" s="7" t="s">
        <v>171</v>
      </c>
      <c r="D849" s="7" t="s">
        <v>13</v>
      </c>
      <c r="E849" s="7" t="s">
        <v>372</v>
      </c>
      <c r="F849" s="7" t="s">
        <v>310</v>
      </c>
      <c r="G849" s="8">
        <v>0</v>
      </c>
      <c r="H849" s="8">
        <v>0</v>
      </c>
      <c r="I849" s="8">
        <v>0</v>
      </c>
      <c r="J849" s="8">
        <v>0</v>
      </c>
      <c r="K849" s="8">
        <v>267.33999999999997</v>
      </c>
      <c r="L849" s="8">
        <v>0</v>
      </c>
      <c r="M849" s="8">
        <v>0</v>
      </c>
      <c r="N849" s="40">
        <v>188.06</v>
      </c>
      <c r="O849" s="8">
        <v>417.48</v>
      </c>
      <c r="P849" s="8"/>
      <c r="Q849" s="8"/>
      <c r="R849" s="8"/>
      <c r="S849" s="8"/>
      <c r="T849" s="8"/>
      <c r="U849" s="8"/>
      <c r="V849" s="8"/>
      <c r="W849" s="14">
        <f t="shared" si="222"/>
        <v>872.88</v>
      </c>
      <c r="X849" s="10"/>
      <c r="Y849" s="28" t="e">
        <f t="shared" si="223"/>
        <v>#REF!</v>
      </c>
      <c r="Z849" s="13"/>
      <c r="AA849" s="13" t="e">
        <f t="shared" si="216"/>
        <v>#REF!</v>
      </c>
      <c r="AB849" s="12"/>
      <c r="AC849" s="12"/>
      <c r="AE849" s="9" t="e">
        <f t="shared" si="210"/>
        <v>#REF!</v>
      </c>
      <c r="AG849" s="1" t="str">
        <f t="shared" si="224"/>
        <v>36536510004009</v>
      </c>
      <c r="AH849" s="9" t="e">
        <f>IF(AND(#REF!=2017,AE$4=1),-IFERROR(VLOOKUP(AG849,#REF!,9,0),0),IF(AND(#REF!=2017,AE$4=2),-IFERROR(VLOOKUP(AG849,#REF!,9,0),0),IFERROR(VLOOKUP(AG849,#REF!,12,0),0)))</f>
        <v>#REF!</v>
      </c>
    </row>
    <row r="850" spans="1:34" ht="15" customHeight="1" outlineLevel="2">
      <c r="A850" s="7" t="s">
        <v>170</v>
      </c>
      <c r="B850" s="36" t="s">
        <v>171</v>
      </c>
      <c r="C850" s="7" t="s">
        <v>171</v>
      </c>
      <c r="D850" s="7" t="s">
        <v>13</v>
      </c>
      <c r="E850" s="7" t="s">
        <v>504</v>
      </c>
      <c r="F850" s="7" t="s">
        <v>305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40">
        <v>0</v>
      </c>
      <c r="O850" s="8">
        <v>0</v>
      </c>
      <c r="P850" s="8"/>
      <c r="Q850" s="8"/>
      <c r="R850" s="8"/>
      <c r="S850" s="8"/>
      <c r="T850" s="8"/>
      <c r="U850" s="8"/>
      <c r="V850" s="8"/>
      <c r="W850" s="14">
        <f t="shared" si="222"/>
        <v>0</v>
      </c>
      <c r="X850" s="10"/>
      <c r="Y850" s="28" t="e">
        <f t="shared" si="223"/>
        <v>#REF!</v>
      </c>
      <c r="Z850" s="13"/>
      <c r="AA850" s="13" t="e">
        <f t="shared" si="216"/>
        <v>#REF!</v>
      </c>
      <c r="AB850" s="12"/>
      <c r="AC850" s="12"/>
      <c r="AE850" s="9" t="e">
        <f t="shared" si="210"/>
        <v>#REF!</v>
      </c>
      <c r="AG850" s="1" t="str">
        <f t="shared" si="224"/>
        <v>36536510004014</v>
      </c>
      <c r="AH850" s="9" t="e">
        <f>IF(AND(#REF!=2017,AE$4=1),-IFERROR(VLOOKUP(AG850,#REF!,9,0),0),IF(AND(#REF!=2017,AE$4=2),-IFERROR(VLOOKUP(AG850,#REF!,9,0),0),IFERROR(VLOOKUP(AG850,#REF!,12,0),0)))</f>
        <v>#REF!</v>
      </c>
    </row>
    <row r="851" spans="1:34" ht="15" customHeight="1" outlineLevel="2">
      <c r="A851" s="7" t="s">
        <v>170</v>
      </c>
      <c r="B851" s="36" t="s">
        <v>171</v>
      </c>
      <c r="C851" s="7" t="s">
        <v>171</v>
      </c>
      <c r="D851" s="7" t="s">
        <v>13</v>
      </c>
      <c r="E851" s="7" t="s">
        <v>374</v>
      </c>
      <c r="F851" s="7" t="s">
        <v>361</v>
      </c>
      <c r="G851" s="8">
        <v>0</v>
      </c>
      <c r="H851" s="8">
        <v>0</v>
      </c>
      <c r="I851" s="8">
        <v>0</v>
      </c>
      <c r="J851" s="8">
        <v>0</v>
      </c>
      <c r="K851" s="8">
        <v>2729.58</v>
      </c>
      <c r="L851" s="8">
        <v>0</v>
      </c>
      <c r="M851" s="8">
        <v>0</v>
      </c>
      <c r="N851" s="40">
        <v>2609.63</v>
      </c>
      <c r="O851" s="8">
        <v>2332.42</v>
      </c>
      <c r="P851" s="8"/>
      <c r="Q851" s="8"/>
      <c r="R851" s="8"/>
      <c r="S851" s="8"/>
      <c r="T851" s="8"/>
      <c r="U851" s="8"/>
      <c r="V851" s="8"/>
      <c r="W851" s="14">
        <f t="shared" si="222"/>
        <v>7671.63</v>
      </c>
      <c r="X851" s="10"/>
      <c r="Y851" s="28" t="e">
        <f t="shared" si="223"/>
        <v>#REF!</v>
      </c>
      <c r="Z851" s="13"/>
      <c r="AA851" s="13" t="e">
        <f t="shared" si="216"/>
        <v>#REF!</v>
      </c>
      <c r="AB851" s="12">
        <v>1</v>
      </c>
      <c r="AC851" s="12">
        <v>1</v>
      </c>
      <c r="AE851" s="9" t="e">
        <f t="shared" si="210"/>
        <v>#REF!</v>
      </c>
      <c r="AG851" s="1" t="str">
        <f t="shared" si="224"/>
        <v>36536510004030</v>
      </c>
      <c r="AH851" s="9" t="e">
        <f>IF(AND(#REF!=2017,AE$4=1),-IFERROR(VLOOKUP(AG851,#REF!,9,0),0),IF(AND(#REF!=2017,AE$4=2),-IFERROR(VLOOKUP(AG851,#REF!,9,0),0),IFERROR(VLOOKUP(AG851,#REF!,12,0),0)))</f>
        <v>#REF!</v>
      </c>
    </row>
    <row r="852" spans="1:34" ht="15" customHeight="1" outlineLevel="2">
      <c r="A852" s="7" t="s">
        <v>170</v>
      </c>
      <c r="B852" s="36" t="s">
        <v>171</v>
      </c>
      <c r="C852" s="7" t="s">
        <v>171</v>
      </c>
      <c r="D852" s="7" t="s">
        <v>13</v>
      </c>
      <c r="E852" s="7" t="s">
        <v>389</v>
      </c>
      <c r="F852" s="7" t="s">
        <v>360</v>
      </c>
      <c r="G852" s="8">
        <v>0</v>
      </c>
      <c r="H852" s="8">
        <v>0</v>
      </c>
      <c r="I852" s="8">
        <v>0</v>
      </c>
      <c r="J852" s="8">
        <v>0</v>
      </c>
      <c r="K852" s="8">
        <v>37.39</v>
      </c>
      <c r="L852" s="8">
        <v>0</v>
      </c>
      <c r="M852" s="8">
        <v>0</v>
      </c>
      <c r="N852" s="40">
        <v>11.700000000000003</v>
      </c>
      <c r="O852" s="8">
        <v>766.61</v>
      </c>
      <c r="P852" s="8"/>
      <c r="Q852" s="8"/>
      <c r="R852" s="8"/>
      <c r="S852" s="8"/>
      <c r="T852" s="8"/>
      <c r="U852" s="8"/>
      <c r="V852" s="8"/>
      <c r="W852" s="14">
        <f t="shared" si="222"/>
        <v>815.7</v>
      </c>
      <c r="X852" s="10"/>
      <c r="Y852" s="28" t="e">
        <f t="shared" si="223"/>
        <v>#REF!</v>
      </c>
      <c r="Z852" s="13"/>
      <c r="AA852" s="13" t="e">
        <f t="shared" si="216"/>
        <v>#REF!</v>
      </c>
      <c r="AB852" s="12">
        <v>1</v>
      </c>
      <c r="AC852" s="12">
        <v>1</v>
      </c>
      <c r="AE852" s="9" t="e">
        <f t="shared" si="210"/>
        <v>#REF!</v>
      </c>
      <c r="AG852" s="1" t="str">
        <f t="shared" si="224"/>
        <v>36536510004033</v>
      </c>
      <c r="AH852" s="9" t="e">
        <f>IF(AND(#REF!=2017,AE$4=1),-IFERROR(VLOOKUP(AG852,#REF!,9,0),0),IF(AND(#REF!=2017,AE$4=2),-IFERROR(VLOOKUP(AG852,#REF!,9,0),0),IFERROR(VLOOKUP(AG852,#REF!,12,0),0)))</f>
        <v>#REF!</v>
      </c>
    </row>
    <row r="853" spans="1:34" ht="15" customHeight="1" outlineLevel="2">
      <c r="A853" s="7" t="s">
        <v>170</v>
      </c>
      <c r="B853" s="36" t="s">
        <v>171</v>
      </c>
      <c r="C853" s="7" t="s">
        <v>171</v>
      </c>
      <c r="D853" s="7" t="s">
        <v>13</v>
      </c>
      <c r="E853" s="7" t="s">
        <v>393</v>
      </c>
      <c r="F853" s="7" t="s">
        <v>25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40">
        <v>0</v>
      </c>
      <c r="O853" s="8">
        <v>0</v>
      </c>
      <c r="P853" s="8"/>
      <c r="Q853" s="8"/>
      <c r="R853" s="8"/>
      <c r="S853" s="8"/>
      <c r="T853" s="8"/>
      <c r="U853" s="8"/>
      <c r="V853" s="8"/>
      <c r="W853" s="14">
        <f t="shared" si="222"/>
        <v>0</v>
      </c>
      <c r="X853" s="10"/>
      <c r="Y853" s="28" t="e">
        <f t="shared" si="223"/>
        <v>#REF!</v>
      </c>
      <c r="Z853" s="13"/>
      <c r="AA853" s="13" t="e">
        <f t="shared" si="216"/>
        <v>#REF!</v>
      </c>
      <c r="AB853" s="12"/>
      <c r="AC853" s="12"/>
      <c r="AE853" s="9" t="e">
        <f t="shared" si="210"/>
        <v>#REF!</v>
      </c>
      <c r="AG853" s="1" t="str">
        <f t="shared" si="224"/>
        <v>36536510004052</v>
      </c>
      <c r="AH853" s="9" t="e">
        <f>IF(AND(#REF!=2017,AE$4=1),-IFERROR(VLOOKUP(AG853,#REF!,9,0),0),IF(AND(#REF!=2017,AE$4=2),-IFERROR(VLOOKUP(AG853,#REF!,9,0),0),IFERROR(VLOOKUP(AG853,#REF!,12,0),0)))</f>
        <v>#REF!</v>
      </c>
    </row>
    <row r="854" spans="1:34" ht="15" customHeight="1" outlineLevel="2">
      <c r="A854" s="7" t="s">
        <v>170</v>
      </c>
      <c r="B854" s="36" t="s">
        <v>171</v>
      </c>
      <c r="C854" s="20" t="s">
        <v>171</v>
      </c>
      <c r="D854" s="7" t="s">
        <v>13</v>
      </c>
      <c r="E854" s="7" t="s">
        <v>397</v>
      </c>
      <c r="F854" s="7" t="s">
        <v>35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40">
        <v>0</v>
      </c>
      <c r="O854" s="8">
        <v>0</v>
      </c>
      <c r="P854" s="8"/>
      <c r="Q854" s="8"/>
      <c r="R854" s="8"/>
      <c r="S854" s="8"/>
      <c r="T854" s="8"/>
      <c r="U854" s="8"/>
      <c r="V854" s="8"/>
      <c r="W854" s="14">
        <f t="shared" si="222"/>
        <v>0</v>
      </c>
      <c r="X854" s="10"/>
      <c r="Y854" s="28" t="e">
        <f t="shared" si="223"/>
        <v>#REF!</v>
      </c>
      <c r="Z854" s="13"/>
      <c r="AA854" s="13" t="e">
        <f t="shared" si="216"/>
        <v>#REF!</v>
      </c>
      <c r="AB854" s="12">
        <v>1</v>
      </c>
      <c r="AC854" s="12">
        <v>1</v>
      </c>
      <c r="AE854" s="9" t="e">
        <f t="shared" si="210"/>
        <v>#REF!</v>
      </c>
      <c r="AG854" s="1" t="str">
        <f t="shared" si="224"/>
        <v>36536510004056</v>
      </c>
      <c r="AH854" s="9" t="e">
        <f>IF(AND(#REF!=2017,AE$4=1),-IFERROR(VLOOKUP(AG854,#REF!,9,0),0),IF(AND(#REF!=2017,AE$4=2),-IFERROR(VLOOKUP(AG854,#REF!,9,0),0),IFERROR(VLOOKUP(AG854,#REF!,12,0),0)))</f>
        <v>#REF!</v>
      </c>
    </row>
    <row r="855" spans="1:34" ht="15" customHeight="1" outlineLevel="2">
      <c r="A855" s="7" t="s">
        <v>170</v>
      </c>
      <c r="B855" s="36" t="s">
        <v>171</v>
      </c>
      <c r="C855" s="7">
        <v>365</v>
      </c>
      <c r="D855" s="7" t="s">
        <v>13</v>
      </c>
      <c r="E855" s="7" t="s">
        <v>376</v>
      </c>
      <c r="F855" s="7" t="s">
        <v>247</v>
      </c>
      <c r="G855" s="8">
        <v>0</v>
      </c>
      <c r="H855" s="8">
        <v>0</v>
      </c>
      <c r="I855" s="8">
        <v>0</v>
      </c>
      <c r="J855" s="8">
        <v>11641</v>
      </c>
      <c r="K855" s="8">
        <v>0</v>
      </c>
      <c r="L855" s="8">
        <v>0</v>
      </c>
      <c r="M855" s="8">
        <v>0</v>
      </c>
      <c r="N855" s="40">
        <v>10673</v>
      </c>
      <c r="O855" s="8">
        <v>0</v>
      </c>
      <c r="P855" s="8"/>
      <c r="Q855" s="8"/>
      <c r="R855" s="8"/>
      <c r="S855" s="8"/>
      <c r="T855" s="8"/>
      <c r="U855" s="8"/>
      <c r="V855" s="8"/>
      <c r="W855" s="14">
        <f t="shared" si="222"/>
        <v>22314</v>
      </c>
      <c r="X855" s="10"/>
      <c r="Y855" s="28" t="e">
        <f t="shared" si="223"/>
        <v>#REF!</v>
      </c>
      <c r="Z855" s="13"/>
      <c r="AA855" s="13" t="e">
        <f t="shared" si="216"/>
        <v>#REF!</v>
      </c>
      <c r="AB855" s="12">
        <v>1</v>
      </c>
      <c r="AC855" s="12">
        <v>1</v>
      </c>
      <c r="AE855" s="9" t="e">
        <f t="shared" si="210"/>
        <v>#REF!</v>
      </c>
      <c r="AG855" s="1" t="str">
        <f t="shared" si="224"/>
        <v>36536510004060</v>
      </c>
      <c r="AH855" s="9" t="e">
        <f>IF(AND(#REF!=2017,AE$4=1),-IFERROR(VLOOKUP(AG855,#REF!,9,0),0),IF(AND(#REF!=2017,AE$4=2),-IFERROR(VLOOKUP(AG855,#REF!,9,0),0),IFERROR(VLOOKUP(AG855,#REF!,12,0),0)))</f>
        <v>#REF!</v>
      </c>
    </row>
    <row r="856" spans="1:34" ht="15" customHeight="1" outlineLevel="2">
      <c r="A856" s="7" t="s">
        <v>170</v>
      </c>
      <c r="B856" s="36" t="s">
        <v>171</v>
      </c>
      <c r="C856" s="7">
        <v>365</v>
      </c>
      <c r="D856" s="7" t="s">
        <v>13</v>
      </c>
      <c r="E856" s="7" t="s">
        <v>378</v>
      </c>
      <c r="F856" s="7" t="s">
        <v>312</v>
      </c>
      <c r="G856" s="8">
        <v>0</v>
      </c>
      <c r="H856" s="8">
        <v>0</v>
      </c>
      <c r="I856" s="8">
        <v>0</v>
      </c>
      <c r="J856" s="8">
        <v>4317</v>
      </c>
      <c r="K856" s="8">
        <v>0</v>
      </c>
      <c r="L856" s="8">
        <v>0</v>
      </c>
      <c r="M856" s="8">
        <v>0</v>
      </c>
      <c r="N856" s="40">
        <v>4074</v>
      </c>
      <c r="O856" s="8">
        <v>0</v>
      </c>
      <c r="P856" s="8"/>
      <c r="Q856" s="8"/>
      <c r="R856" s="8"/>
      <c r="S856" s="8"/>
      <c r="T856" s="8"/>
      <c r="U856" s="8"/>
      <c r="V856" s="8"/>
      <c r="W856" s="14">
        <f t="shared" si="222"/>
        <v>8391</v>
      </c>
      <c r="X856" s="10"/>
      <c r="Y856" s="28" t="e">
        <f t="shared" si="223"/>
        <v>#REF!</v>
      </c>
      <c r="Z856" s="13"/>
      <c r="AA856" s="13" t="e">
        <f t="shared" si="216"/>
        <v>#REF!</v>
      </c>
      <c r="AB856" s="12">
        <v>1</v>
      </c>
      <c r="AC856" s="12">
        <v>1</v>
      </c>
      <c r="AE856" s="9" t="e">
        <f t="shared" si="210"/>
        <v>#REF!</v>
      </c>
      <c r="AG856" s="1" t="str">
        <f t="shared" si="224"/>
        <v>36536510004069</v>
      </c>
      <c r="AH856" s="9" t="e">
        <f>IF(AND(#REF!=2017,AE$4=1),-IFERROR(VLOOKUP(AG856,#REF!,9,0),0),IF(AND(#REF!=2017,AE$4=2),-IFERROR(VLOOKUP(AG856,#REF!,9,0),0),IFERROR(VLOOKUP(AG856,#REF!,12,0),0)))</f>
        <v>#REF!</v>
      </c>
    </row>
    <row r="857" spans="1:34" ht="15" customHeight="1" outlineLevel="2">
      <c r="A857" s="7" t="s">
        <v>170</v>
      </c>
      <c r="B857" s="36" t="s">
        <v>171</v>
      </c>
      <c r="C857" s="7" t="s">
        <v>171</v>
      </c>
      <c r="D857" s="7" t="s">
        <v>13</v>
      </c>
      <c r="E857" s="7" t="s">
        <v>494</v>
      </c>
      <c r="F857" s="7" t="s">
        <v>363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40">
        <v>0</v>
      </c>
      <c r="O857" s="8">
        <v>0</v>
      </c>
      <c r="P857" s="8"/>
      <c r="Q857" s="8"/>
      <c r="R857" s="8"/>
      <c r="S857" s="8"/>
      <c r="T857" s="8"/>
      <c r="U857" s="8"/>
      <c r="V857" s="8"/>
      <c r="W857" s="14">
        <f t="shared" si="222"/>
        <v>0</v>
      </c>
      <c r="X857" s="10"/>
      <c r="Y857" s="28" t="e">
        <f t="shared" si="223"/>
        <v>#REF!</v>
      </c>
      <c r="Z857" s="13"/>
      <c r="AA857" s="13" t="e">
        <f t="shared" si="216"/>
        <v>#REF!</v>
      </c>
      <c r="AB857" s="12"/>
      <c r="AC857" s="12"/>
      <c r="AE857" s="9" t="e">
        <f t="shared" si="210"/>
        <v>#REF!</v>
      </c>
      <c r="AG857" s="1" t="str">
        <f t="shared" si="224"/>
        <v>36536510004075</v>
      </c>
      <c r="AH857" s="9" t="e">
        <f>IF(AND(#REF!=2017,AE$4=1),-IFERROR(VLOOKUP(AG857,#REF!,9,0),0),IF(AND(#REF!=2017,AE$4=2),-IFERROR(VLOOKUP(AG857,#REF!,9,0),0),IFERROR(VLOOKUP(AG857,#REF!,12,0),0)))</f>
        <v>#REF!</v>
      </c>
    </row>
    <row r="858" spans="1:34" ht="15" customHeight="1" outlineLevel="2">
      <c r="A858" s="7" t="s">
        <v>170</v>
      </c>
      <c r="B858" s="36" t="s">
        <v>171</v>
      </c>
      <c r="C858" s="7">
        <v>365</v>
      </c>
      <c r="D858" s="7" t="s">
        <v>13</v>
      </c>
      <c r="E858" s="7" t="s">
        <v>489</v>
      </c>
      <c r="F858" s="7" t="s">
        <v>364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40">
        <v>0</v>
      </c>
      <c r="O858" s="8">
        <v>0</v>
      </c>
      <c r="P858" s="8"/>
      <c r="Q858" s="8"/>
      <c r="R858" s="8"/>
      <c r="S858" s="8"/>
      <c r="T858" s="8"/>
      <c r="U858" s="8"/>
      <c r="V858" s="8"/>
      <c r="W858" s="14">
        <f t="shared" si="222"/>
        <v>0</v>
      </c>
      <c r="X858" s="10"/>
      <c r="Y858" s="28" t="e">
        <f t="shared" si="223"/>
        <v>#REF!</v>
      </c>
      <c r="Z858" s="13"/>
      <c r="AA858" s="13" t="e">
        <f t="shared" ref="AA858:AA892" si="225">Y858+Z858</f>
        <v>#REF!</v>
      </c>
      <c r="AB858" s="12"/>
      <c r="AC858" s="12"/>
      <c r="AE858" s="9" t="e">
        <f t="shared" si="210"/>
        <v>#REF!</v>
      </c>
      <c r="AG858" s="1" t="str">
        <f t="shared" si="224"/>
        <v>36536510004076</v>
      </c>
      <c r="AH858" s="9" t="e">
        <f>IF(AND(#REF!=2017,AE$4=1),-IFERROR(VLOOKUP(AG858,#REF!,9,0),0),IF(AND(#REF!=2017,AE$4=2),-IFERROR(VLOOKUP(AG858,#REF!,9,0),0),IFERROR(VLOOKUP(AG858,#REF!,12,0),0)))</f>
        <v>#REF!</v>
      </c>
    </row>
    <row r="859" spans="1:34" ht="15" customHeight="1" outlineLevel="2">
      <c r="A859" s="7" t="s">
        <v>170</v>
      </c>
      <c r="B859" s="36" t="s">
        <v>171</v>
      </c>
      <c r="C859" s="7" t="s">
        <v>171</v>
      </c>
      <c r="D859" s="7" t="s">
        <v>13</v>
      </c>
      <c r="E859" s="7" t="s">
        <v>380</v>
      </c>
      <c r="F859" s="7" t="s">
        <v>17</v>
      </c>
      <c r="G859" s="8">
        <v>0</v>
      </c>
      <c r="H859" s="8">
        <v>0</v>
      </c>
      <c r="I859" s="8">
        <v>0</v>
      </c>
      <c r="J859" s="8">
        <v>9.44</v>
      </c>
      <c r="K859" s="8">
        <v>0</v>
      </c>
      <c r="L859" s="8">
        <v>0</v>
      </c>
      <c r="M859" s="8">
        <v>161.30000000000001</v>
      </c>
      <c r="N859" s="40">
        <v>0</v>
      </c>
      <c r="O859" s="8">
        <v>634.6</v>
      </c>
      <c r="P859" s="8"/>
      <c r="Q859" s="8"/>
      <c r="R859" s="8"/>
      <c r="S859" s="8"/>
      <c r="T859" s="8"/>
      <c r="U859" s="8"/>
      <c r="V859" s="8"/>
      <c r="W859" s="14">
        <f t="shared" si="222"/>
        <v>805.34</v>
      </c>
      <c r="X859" s="10"/>
      <c r="Y859" s="28" t="e">
        <f t="shared" si="223"/>
        <v>#REF!</v>
      </c>
      <c r="Z859" s="13"/>
      <c r="AA859" s="13" t="e">
        <f t="shared" si="225"/>
        <v>#REF!</v>
      </c>
      <c r="AB859" s="12">
        <v>1</v>
      </c>
      <c r="AC859" s="12">
        <v>1</v>
      </c>
      <c r="AE859" s="9" t="e">
        <f t="shared" si="210"/>
        <v>#REF!</v>
      </c>
      <c r="AG859" s="1" t="str">
        <f t="shared" si="224"/>
        <v>36536510004801</v>
      </c>
      <c r="AH859" s="9" t="e">
        <f>IF(AND(#REF!=2017,AE$4=1),-IFERROR(VLOOKUP(AG859,#REF!,9,0),0),IF(AND(#REF!=2017,AE$4=2),-IFERROR(VLOOKUP(AG859,#REF!,9,0),0),IFERROR(VLOOKUP(AG859,#REF!,12,0),0)))</f>
        <v>#REF!</v>
      </c>
    </row>
    <row r="860" spans="1:34" ht="15" customHeight="1" outlineLevel="2">
      <c r="A860" s="7" t="s">
        <v>170</v>
      </c>
      <c r="B860" s="36" t="s">
        <v>171</v>
      </c>
      <c r="C860" s="7" t="s">
        <v>171</v>
      </c>
      <c r="D860" s="7" t="s">
        <v>13</v>
      </c>
      <c r="E860" s="7" t="s">
        <v>381</v>
      </c>
      <c r="F860" s="7" t="s">
        <v>311</v>
      </c>
      <c r="G860" s="8">
        <v>0</v>
      </c>
      <c r="H860" s="8">
        <v>0</v>
      </c>
      <c r="I860" s="8">
        <v>0</v>
      </c>
      <c r="J860" s="8">
        <v>0</v>
      </c>
      <c r="K860" s="8">
        <v>2148.34</v>
      </c>
      <c r="L860" s="8">
        <v>0</v>
      </c>
      <c r="M860" s="8">
        <v>0</v>
      </c>
      <c r="N860" s="40">
        <v>0</v>
      </c>
      <c r="O860" s="8">
        <v>2148.34</v>
      </c>
      <c r="P860" s="8"/>
      <c r="Q860" s="8"/>
      <c r="R860" s="8"/>
      <c r="S860" s="8"/>
      <c r="T860" s="8"/>
      <c r="U860" s="8"/>
      <c r="V860" s="8"/>
      <c r="W860" s="14">
        <f t="shared" si="222"/>
        <v>4296.68</v>
      </c>
      <c r="X860" s="10"/>
      <c r="Y860" s="28" t="e">
        <f t="shared" si="223"/>
        <v>#REF!</v>
      </c>
      <c r="Z860" s="13"/>
      <c r="AA860" s="13" t="e">
        <f t="shared" si="225"/>
        <v>#REF!</v>
      </c>
      <c r="AB860" s="12">
        <v>1</v>
      </c>
      <c r="AC860" s="12">
        <v>1</v>
      </c>
      <c r="AE860" s="9" t="e">
        <f t="shared" si="210"/>
        <v>#REF!</v>
      </c>
      <c r="AG860" s="1" t="str">
        <f t="shared" si="224"/>
        <v>36536510005050</v>
      </c>
      <c r="AH860" s="9" t="e">
        <f>IF(AND(#REF!=2017,AE$4=1),-IFERROR(VLOOKUP(AG860,#REF!,9,0),0),IF(AND(#REF!=2017,AE$4=2),-IFERROR(VLOOKUP(AG860,#REF!,9,0),0),IFERROR(VLOOKUP(AG860,#REF!,12,0),0)))</f>
        <v>#REF!</v>
      </c>
    </row>
    <row r="861" spans="1:34" ht="15" customHeight="1" outlineLevel="2">
      <c r="A861" s="7" t="s">
        <v>170</v>
      </c>
      <c r="B861" s="36" t="s">
        <v>171</v>
      </c>
      <c r="C861" s="7" t="s">
        <v>171</v>
      </c>
      <c r="D861" s="7" t="s">
        <v>13</v>
      </c>
      <c r="E861" s="7" t="s">
        <v>401</v>
      </c>
      <c r="F861" s="7" t="s">
        <v>317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40">
        <v>0</v>
      </c>
      <c r="O861" s="8">
        <v>0</v>
      </c>
      <c r="P861" s="8"/>
      <c r="Q861" s="8"/>
      <c r="R861" s="8"/>
      <c r="S861" s="8"/>
      <c r="T861" s="8"/>
      <c r="U861" s="8"/>
      <c r="V861" s="8"/>
      <c r="W861" s="14">
        <f t="shared" si="222"/>
        <v>0</v>
      </c>
      <c r="X861" s="10"/>
      <c r="Y861" s="28" t="e">
        <f t="shared" si="223"/>
        <v>#REF!</v>
      </c>
      <c r="Z861" s="13"/>
      <c r="AA861" s="13" t="e">
        <f t="shared" si="225"/>
        <v>#REF!</v>
      </c>
      <c r="AB861" s="12">
        <v>1</v>
      </c>
      <c r="AC861" s="12">
        <v>1</v>
      </c>
      <c r="AE861" s="9" t="e">
        <f t="shared" si="210"/>
        <v>#REF!</v>
      </c>
      <c r="AG861" s="1" t="str">
        <f t="shared" si="224"/>
        <v>36536510005054</v>
      </c>
      <c r="AH861" s="9" t="e">
        <f>IF(AND(#REF!=2017,AE$4=1),-IFERROR(VLOOKUP(AG861,#REF!,9,0),0),IF(AND(#REF!=2017,AE$4=2),-IFERROR(VLOOKUP(AG861,#REF!,9,0),0),IFERROR(VLOOKUP(AG861,#REF!,12,0),0)))</f>
        <v>#REF!</v>
      </c>
    </row>
    <row r="862" spans="1:34" ht="15" customHeight="1" outlineLevel="2">
      <c r="A862" s="7" t="s">
        <v>170</v>
      </c>
      <c r="B862" s="36" t="s">
        <v>171</v>
      </c>
      <c r="C862" s="7" t="s">
        <v>171</v>
      </c>
      <c r="D862" s="7" t="s">
        <v>13</v>
      </c>
      <c r="E862" s="7" t="s">
        <v>396</v>
      </c>
      <c r="F862" s="7" t="s">
        <v>245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40">
        <v>0</v>
      </c>
      <c r="O862" s="8">
        <v>0</v>
      </c>
      <c r="P862" s="8"/>
      <c r="Q862" s="8"/>
      <c r="R862" s="8"/>
      <c r="S862" s="8"/>
      <c r="T862" s="8"/>
      <c r="U862" s="8"/>
      <c r="V862" s="8"/>
      <c r="W862" s="14">
        <f t="shared" si="222"/>
        <v>0</v>
      </c>
      <c r="X862" s="10"/>
      <c r="Y862" s="28" t="e">
        <f t="shared" si="223"/>
        <v>#REF!</v>
      </c>
      <c r="Z862" s="13"/>
      <c r="AA862" s="13" t="e">
        <f t="shared" si="225"/>
        <v>#REF!</v>
      </c>
      <c r="AB862" s="12">
        <v>1</v>
      </c>
      <c r="AC862" s="12">
        <v>1</v>
      </c>
      <c r="AE862" s="9" t="e">
        <f t="shared" si="210"/>
        <v>#REF!</v>
      </c>
      <c r="AG862" s="1" t="str">
        <f t="shared" si="224"/>
        <v>36536510005801</v>
      </c>
      <c r="AH862" s="9" t="e">
        <f>IF(AND(#REF!=2017,AE$4=1),-IFERROR(VLOOKUP(AG862,#REF!,9,0),0),IF(AND(#REF!=2017,AE$4=2),-IFERROR(VLOOKUP(AG862,#REF!,9,0),0),IFERROR(VLOOKUP(AG862,#REF!,12,0),0)))</f>
        <v>#REF!</v>
      </c>
    </row>
    <row r="863" spans="1:34" ht="15" customHeight="1" outlineLevel="2">
      <c r="A863" s="7" t="s">
        <v>170</v>
      </c>
      <c r="B863" s="36" t="s">
        <v>171</v>
      </c>
      <c r="C863" s="7" t="s">
        <v>171</v>
      </c>
      <c r="D863" s="7" t="s">
        <v>13</v>
      </c>
      <c r="E863" s="7" t="s">
        <v>506</v>
      </c>
      <c r="F863" s="7" t="s">
        <v>358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40">
        <v>0</v>
      </c>
      <c r="O863" s="8">
        <v>0</v>
      </c>
      <c r="P863" s="8"/>
      <c r="Q863" s="8"/>
      <c r="R863" s="8"/>
      <c r="S863" s="8"/>
      <c r="T863" s="8"/>
      <c r="U863" s="8"/>
      <c r="V863" s="8"/>
      <c r="W863" s="14">
        <f t="shared" si="222"/>
        <v>0</v>
      </c>
      <c r="X863" s="10"/>
      <c r="Y863" s="28" t="e">
        <f t="shared" si="223"/>
        <v>#REF!</v>
      </c>
      <c r="Z863" s="13"/>
      <c r="AA863" s="13" t="e">
        <f t="shared" si="225"/>
        <v>#REF!</v>
      </c>
      <c r="AB863" s="12"/>
      <c r="AC863" s="12"/>
      <c r="AE863" s="9" t="e">
        <f t="shared" si="210"/>
        <v>#REF!</v>
      </c>
      <c r="AG863" s="1" t="str">
        <f t="shared" si="224"/>
        <v>36536510005802</v>
      </c>
      <c r="AH863" s="9" t="e">
        <f>IF(AND(#REF!=2017,AE$4=1),-IFERROR(VLOOKUP(AG863,#REF!,9,0),0),IF(AND(#REF!=2017,AE$4=2),-IFERROR(VLOOKUP(AG863,#REF!,9,0),0),IFERROR(VLOOKUP(AG863,#REF!,12,0),0)))</f>
        <v>#REF!</v>
      </c>
    </row>
    <row r="864" spans="1:34" ht="15" customHeight="1" outlineLevel="2">
      <c r="A864" s="7" t="s">
        <v>170</v>
      </c>
      <c r="B864" s="36" t="s">
        <v>171</v>
      </c>
      <c r="C864" s="7" t="s">
        <v>171</v>
      </c>
      <c r="D864" s="7" t="s">
        <v>13</v>
      </c>
      <c r="E864" s="7" t="s">
        <v>507</v>
      </c>
      <c r="F864" s="7" t="s">
        <v>362</v>
      </c>
      <c r="G864" s="8">
        <v>0</v>
      </c>
      <c r="H864" s="8">
        <v>0</v>
      </c>
      <c r="I864" s="8">
        <v>0</v>
      </c>
      <c r="J864" s="8">
        <v>-6434.5</v>
      </c>
      <c r="K864" s="8">
        <v>0</v>
      </c>
      <c r="L864" s="8">
        <v>0</v>
      </c>
      <c r="M864" s="8">
        <v>-6434.5</v>
      </c>
      <c r="N864" s="40">
        <v>0</v>
      </c>
      <c r="O864" s="8">
        <v>0</v>
      </c>
      <c r="P864" s="8"/>
      <c r="Q864" s="8"/>
      <c r="R864" s="8"/>
      <c r="S864" s="8"/>
      <c r="T864" s="8"/>
      <c r="U864" s="8"/>
      <c r="V864" s="8"/>
      <c r="W864" s="14">
        <f t="shared" si="222"/>
        <v>-12869</v>
      </c>
      <c r="X864" s="10"/>
      <c r="Y864" s="28" t="e">
        <f t="shared" si="223"/>
        <v>#REF!</v>
      </c>
      <c r="Z864" s="13"/>
      <c r="AA864" s="13" t="e">
        <f t="shared" si="225"/>
        <v>#REF!</v>
      </c>
      <c r="AB864" s="12"/>
      <c r="AC864" s="12"/>
      <c r="AE864" s="9" t="e">
        <f t="shared" si="210"/>
        <v>#REF!</v>
      </c>
      <c r="AG864" s="1" t="str">
        <f t="shared" si="224"/>
        <v>36536510007003</v>
      </c>
      <c r="AH864" s="9" t="e">
        <f>IF(AND(#REF!=2017,AE$4=1),-IFERROR(VLOOKUP(AG864,#REF!,9,0),0),IF(AND(#REF!=2017,AE$4=2),-IFERROR(VLOOKUP(AG864,#REF!,9,0),0),IFERROR(VLOOKUP(AG864,#REF!,12,0),0)))</f>
        <v>#REF!</v>
      </c>
    </row>
    <row r="865" spans="1:34" ht="15" customHeight="1" outlineLevel="1">
      <c r="A865" s="42" t="s">
        <v>627</v>
      </c>
      <c r="B865" s="36"/>
      <c r="C865" s="7"/>
      <c r="D865" s="7"/>
      <c r="E865" s="7"/>
      <c r="F865" s="7"/>
      <c r="G865" s="8">
        <f t="shared" ref="G865:O865" si="226">SUBTOTAL(9,G845:G864)</f>
        <v>0</v>
      </c>
      <c r="H865" s="8">
        <f t="shared" si="226"/>
        <v>0</v>
      </c>
      <c r="I865" s="8">
        <f t="shared" si="226"/>
        <v>0</v>
      </c>
      <c r="J865" s="8">
        <f t="shared" si="226"/>
        <v>243910.38</v>
      </c>
      <c r="K865" s="8">
        <f t="shared" si="226"/>
        <v>60325.539999999964</v>
      </c>
      <c r="L865" s="8">
        <f t="shared" si="226"/>
        <v>0</v>
      </c>
      <c r="M865" s="8">
        <f t="shared" si="226"/>
        <v>146987.70000000001</v>
      </c>
      <c r="N865" s="40">
        <f t="shared" si="226"/>
        <v>54145.499999999978</v>
      </c>
      <c r="O865" s="8">
        <f t="shared" si="226"/>
        <v>21624.569999999967</v>
      </c>
      <c r="P865" s="8"/>
      <c r="Q865" s="8"/>
      <c r="R865" s="8"/>
      <c r="S865" s="8"/>
      <c r="T865" s="8"/>
      <c r="U865" s="8"/>
      <c r="V865" s="8"/>
      <c r="W865" s="14">
        <f>SUBTOTAL(9,W845:W864)</f>
        <v>526993.68999999994</v>
      </c>
      <c r="X865" s="10"/>
      <c r="Y865" s="28"/>
      <c r="Z865" s="13"/>
      <c r="AA865" s="13"/>
      <c r="AB865" s="12"/>
      <c r="AC865" s="12"/>
      <c r="AE865" s="9"/>
      <c r="AH865" s="9"/>
    </row>
    <row r="866" spans="1:34" ht="15" customHeight="1" outlineLevel="2">
      <c r="A866" s="7" t="s">
        <v>172</v>
      </c>
      <c r="B866" s="36" t="s">
        <v>173</v>
      </c>
      <c r="C866" s="7" t="s">
        <v>173</v>
      </c>
      <c r="D866" s="7" t="s">
        <v>13</v>
      </c>
      <c r="E866" s="35" t="s">
        <v>366</v>
      </c>
      <c r="F866" s="7" t="s">
        <v>307</v>
      </c>
      <c r="G866" s="8">
        <v>0</v>
      </c>
      <c r="H866" s="8">
        <v>0</v>
      </c>
      <c r="I866" s="8">
        <v>0</v>
      </c>
      <c r="J866" s="8">
        <v>1200976.8999999999</v>
      </c>
      <c r="K866" s="8">
        <v>325519.30000000005</v>
      </c>
      <c r="L866" s="8">
        <v>8.5</v>
      </c>
      <c r="M866" s="8">
        <v>882179.8</v>
      </c>
      <c r="N866" s="40">
        <v>219039.91999999993</v>
      </c>
      <c r="O866" s="8">
        <v>32480.319999999832</v>
      </c>
      <c r="P866" s="8"/>
      <c r="Q866" s="8"/>
      <c r="R866" s="8"/>
      <c r="S866" s="8"/>
      <c r="T866" s="8"/>
      <c r="U866" s="8"/>
      <c r="V866" s="8"/>
      <c r="W866" s="14">
        <f t="shared" ref="W866:W897" si="227">SUM(G866:V866)</f>
        <v>2660204.7399999998</v>
      </c>
      <c r="X866" s="10"/>
      <c r="Y866" s="28" t="e">
        <f t="shared" ref="Y866:Y873" si="228">IF(AE$2="Y",IF(RIGHT(A866,4)="CITY",AH866,0),AH866)</f>
        <v>#REF!</v>
      </c>
      <c r="Z866" s="13"/>
      <c r="AA866" s="13" t="e">
        <f t="shared" si="225"/>
        <v>#REF!</v>
      </c>
      <c r="AB866" s="12">
        <v>1</v>
      </c>
      <c r="AC866" s="12">
        <v>1</v>
      </c>
      <c r="AE866" s="9" t="e">
        <f t="shared" si="210"/>
        <v>#REF!</v>
      </c>
      <c r="AG866" s="1" t="str">
        <f t="shared" ref="AG866:AG873" si="229">B866&amp;C866&amp;D866&amp;E866</f>
        <v>36636610004001</v>
      </c>
      <c r="AH866" s="9" t="e">
        <f>IF(AND(#REF!=2017,AE$4=1),-IFERROR(VLOOKUP(AG866,#REF!,9,0),0),IF(AND(#REF!=2017,AE$4=2),-IFERROR(VLOOKUP(AG866,#REF!,9,0),0),IFERROR(VLOOKUP(AG866,#REF!,12,0),0)))</f>
        <v>#REF!</v>
      </c>
    </row>
    <row r="867" spans="1:34" ht="15" customHeight="1" outlineLevel="2">
      <c r="A867" s="7" t="s">
        <v>172</v>
      </c>
      <c r="B867" s="36" t="s">
        <v>173</v>
      </c>
      <c r="C867" s="7" t="s">
        <v>173</v>
      </c>
      <c r="D867" s="7" t="s">
        <v>13</v>
      </c>
      <c r="E867" s="35" t="s">
        <v>387</v>
      </c>
      <c r="F867" s="7" t="s">
        <v>359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40">
        <v>0</v>
      </c>
      <c r="O867" s="8">
        <v>0</v>
      </c>
      <c r="P867" s="8"/>
      <c r="Q867" s="8"/>
      <c r="R867" s="8"/>
      <c r="S867" s="8"/>
      <c r="T867" s="8"/>
      <c r="U867" s="8"/>
      <c r="V867" s="8"/>
      <c r="W867" s="14">
        <f t="shared" si="227"/>
        <v>0</v>
      </c>
      <c r="X867" s="10"/>
      <c r="Y867" s="28" t="e">
        <f t="shared" si="228"/>
        <v>#REF!</v>
      </c>
      <c r="Z867" s="13"/>
      <c r="AA867" s="13" t="e">
        <f t="shared" si="225"/>
        <v>#REF!</v>
      </c>
      <c r="AB867" s="12">
        <v>1</v>
      </c>
      <c r="AC867" s="12">
        <v>1</v>
      </c>
      <c r="AE867" s="9" t="e">
        <f t="shared" si="210"/>
        <v>#REF!</v>
      </c>
      <c r="AG867" s="1" t="str">
        <f t="shared" si="229"/>
        <v>36636610004004</v>
      </c>
      <c r="AH867" s="9" t="e">
        <f>IF(AND(#REF!=2017,AE$4=1),-IFERROR(VLOOKUP(AG867,#REF!,9,0),0),IF(AND(#REF!=2017,AE$4=2),-IFERROR(VLOOKUP(AG867,#REF!,9,0),0),IFERROR(VLOOKUP(AG867,#REF!,12,0),0)))</f>
        <v>#REF!</v>
      </c>
    </row>
    <row r="868" spans="1:34" ht="15" customHeight="1" outlineLevel="2">
      <c r="A868" s="7" t="s">
        <v>172</v>
      </c>
      <c r="B868" s="36" t="s">
        <v>173</v>
      </c>
      <c r="C868" s="7" t="s">
        <v>173</v>
      </c>
      <c r="D868" s="7" t="s">
        <v>13</v>
      </c>
      <c r="E868" s="35" t="s">
        <v>368</v>
      </c>
      <c r="F868" s="7" t="s">
        <v>308</v>
      </c>
      <c r="G868" s="8">
        <v>0</v>
      </c>
      <c r="H868" s="8">
        <v>0</v>
      </c>
      <c r="I868" s="8">
        <v>0</v>
      </c>
      <c r="J868" s="8">
        <v>153628.37</v>
      </c>
      <c r="K868" s="8">
        <v>951.72000000000116</v>
      </c>
      <c r="L868" s="8">
        <v>0</v>
      </c>
      <c r="M868" s="8">
        <v>3596.7200000000012</v>
      </c>
      <c r="N868" s="40">
        <v>-278.48000000001048</v>
      </c>
      <c r="O868" s="8">
        <v>245.11999999999534</v>
      </c>
      <c r="P868" s="8"/>
      <c r="Q868" s="8"/>
      <c r="R868" s="8"/>
      <c r="S868" s="8"/>
      <c r="T868" s="8"/>
      <c r="U868" s="8"/>
      <c r="V868" s="8"/>
      <c r="W868" s="14">
        <f t="shared" si="227"/>
        <v>158143.44999999998</v>
      </c>
      <c r="X868" s="10"/>
      <c r="Y868" s="28" t="e">
        <f t="shared" si="228"/>
        <v>#REF!</v>
      </c>
      <c r="Z868" s="13"/>
      <c r="AA868" s="13" t="e">
        <f t="shared" si="225"/>
        <v>#REF!</v>
      </c>
      <c r="AB868" s="12">
        <v>1</v>
      </c>
      <c r="AC868" s="12">
        <v>1</v>
      </c>
      <c r="AE868" s="9" t="e">
        <f t="shared" si="210"/>
        <v>#REF!</v>
      </c>
      <c r="AG868" s="1" t="str">
        <f t="shared" si="229"/>
        <v>36636610004006</v>
      </c>
      <c r="AH868" s="9" t="e">
        <f>IF(AND(#REF!=2017,AE$4=1),-IFERROR(VLOOKUP(AG868,#REF!,9,0),0),IF(AND(#REF!=2017,AE$4=2),-IFERROR(VLOOKUP(AG868,#REF!,9,0),0),IFERROR(VLOOKUP(AG868,#REF!,12,0),0)))</f>
        <v>#REF!</v>
      </c>
    </row>
    <row r="869" spans="1:34" ht="15" customHeight="1" outlineLevel="2">
      <c r="A869" s="7" t="s">
        <v>172</v>
      </c>
      <c r="B869" s="36" t="s">
        <v>173</v>
      </c>
      <c r="C869" s="7" t="s">
        <v>173</v>
      </c>
      <c r="D869" s="7" t="s">
        <v>13</v>
      </c>
      <c r="E869" s="35" t="s">
        <v>370</v>
      </c>
      <c r="F869" s="7" t="s">
        <v>309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40">
        <v>0</v>
      </c>
      <c r="O869" s="8">
        <v>51977.58</v>
      </c>
      <c r="P869" s="8"/>
      <c r="Q869" s="8"/>
      <c r="R869" s="8"/>
      <c r="S869" s="8"/>
      <c r="T869" s="8"/>
      <c r="U869" s="8"/>
      <c r="V869" s="8"/>
      <c r="W869" s="14">
        <f t="shared" si="227"/>
        <v>51977.58</v>
      </c>
      <c r="X869" s="10"/>
      <c r="Y869" s="28" t="e">
        <f t="shared" si="228"/>
        <v>#REF!</v>
      </c>
      <c r="Z869" s="13"/>
      <c r="AA869" s="13" t="e">
        <f t="shared" si="225"/>
        <v>#REF!</v>
      </c>
      <c r="AB869" s="12"/>
      <c r="AC869" s="12"/>
      <c r="AE869" s="9" t="e">
        <f t="shared" si="210"/>
        <v>#REF!</v>
      </c>
      <c r="AG869" s="1" t="str">
        <f t="shared" si="229"/>
        <v>36636610004008</v>
      </c>
      <c r="AH869" s="9" t="e">
        <f>IF(AND(#REF!=2017,AE$4=1),-IFERROR(VLOOKUP(AG869,#REF!,9,0),0),IF(AND(#REF!=2017,AE$4=2),-IFERROR(VLOOKUP(AG869,#REF!,9,0),0),IFERROR(VLOOKUP(AG869,#REF!,12,0),0)))</f>
        <v>#REF!</v>
      </c>
    </row>
    <row r="870" spans="1:34" ht="15" customHeight="1" outlineLevel="2">
      <c r="A870" s="7" t="s">
        <v>172</v>
      </c>
      <c r="B870" s="36" t="s">
        <v>173</v>
      </c>
      <c r="C870" s="7" t="s">
        <v>173</v>
      </c>
      <c r="D870" s="7" t="s">
        <v>13</v>
      </c>
      <c r="E870" s="35" t="s">
        <v>372</v>
      </c>
      <c r="F870" s="7" t="s">
        <v>310</v>
      </c>
      <c r="G870" s="8">
        <v>0</v>
      </c>
      <c r="H870" s="8">
        <v>0</v>
      </c>
      <c r="I870" s="8">
        <v>0</v>
      </c>
      <c r="J870" s="8">
        <v>0</v>
      </c>
      <c r="K870" s="8">
        <v>1464.91</v>
      </c>
      <c r="L870" s="8">
        <v>0</v>
      </c>
      <c r="M870" s="8">
        <v>0</v>
      </c>
      <c r="N870" s="40">
        <v>1030.5200000000002</v>
      </c>
      <c r="O870" s="8">
        <v>2287.6399999999994</v>
      </c>
      <c r="P870" s="8"/>
      <c r="Q870" s="8"/>
      <c r="R870" s="8"/>
      <c r="S870" s="8"/>
      <c r="T870" s="8"/>
      <c r="U870" s="8"/>
      <c r="V870" s="8"/>
      <c r="W870" s="14">
        <f t="shared" si="227"/>
        <v>4783.07</v>
      </c>
      <c r="X870" s="10"/>
      <c r="Y870" s="28" t="e">
        <f t="shared" si="228"/>
        <v>#REF!</v>
      </c>
      <c r="Z870" s="13"/>
      <c r="AA870" s="13" t="e">
        <f t="shared" si="225"/>
        <v>#REF!</v>
      </c>
      <c r="AB870" s="12"/>
      <c r="AC870" s="12"/>
      <c r="AE870" s="9" t="e">
        <f t="shared" si="210"/>
        <v>#REF!</v>
      </c>
      <c r="AG870" s="1" t="str">
        <f t="shared" si="229"/>
        <v>36636610004009</v>
      </c>
      <c r="AH870" s="9" t="e">
        <f>IF(AND(#REF!=2017,AE$4=1),-IFERROR(VLOOKUP(AG870,#REF!,9,0),0),IF(AND(#REF!=2017,AE$4=2),-IFERROR(VLOOKUP(AG870,#REF!,9,0),0),IFERROR(VLOOKUP(AG870,#REF!,12,0),0)))</f>
        <v>#REF!</v>
      </c>
    </row>
    <row r="871" spans="1:34" ht="15" customHeight="1" outlineLevel="2">
      <c r="A871" s="7" t="s">
        <v>172</v>
      </c>
      <c r="B871" s="36" t="s">
        <v>173</v>
      </c>
      <c r="C871" s="7" t="s">
        <v>173</v>
      </c>
      <c r="D871" s="7" t="s">
        <v>13</v>
      </c>
      <c r="E871" s="35" t="s">
        <v>385</v>
      </c>
      <c r="F871" s="7" t="s">
        <v>314</v>
      </c>
      <c r="G871" s="8">
        <v>0</v>
      </c>
      <c r="H871" s="8">
        <v>0</v>
      </c>
      <c r="I871" s="8">
        <v>0</v>
      </c>
      <c r="J871" s="8">
        <v>1980534.5</v>
      </c>
      <c r="K871" s="8">
        <v>0</v>
      </c>
      <c r="L871" s="8">
        <v>0</v>
      </c>
      <c r="M871" s="8">
        <v>1980534.5</v>
      </c>
      <c r="N871" s="40">
        <v>0</v>
      </c>
      <c r="O871" s="8">
        <v>0</v>
      </c>
      <c r="P871" s="8"/>
      <c r="Q871" s="8"/>
      <c r="R871" s="8"/>
      <c r="S871" s="8"/>
      <c r="T871" s="8"/>
      <c r="U871" s="8"/>
      <c r="V871" s="8"/>
      <c r="W871" s="14">
        <f t="shared" si="227"/>
        <v>3961069</v>
      </c>
      <c r="X871" s="10"/>
      <c r="Y871" s="28" t="e">
        <f t="shared" si="228"/>
        <v>#REF!</v>
      </c>
      <c r="Z871" s="13"/>
      <c r="AA871" s="13" t="e">
        <f t="shared" si="225"/>
        <v>#REF!</v>
      </c>
      <c r="AB871" s="12"/>
      <c r="AC871" s="12"/>
      <c r="AE871" s="9" t="e">
        <f t="shared" ref="AE871:AE946" si="230">AA871-W871</f>
        <v>#REF!</v>
      </c>
      <c r="AG871" s="1" t="str">
        <f t="shared" si="229"/>
        <v>36636610004011</v>
      </c>
      <c r="AH871" s="9" t="e">
        <f>IF(AND(#REF!=2017,AE$4=1),-IFERROR(VLOOKUP(AG871,#REF!,9,0),0),IF(AND(#REF!=2017,AE$4=2),-IFERROR(VLOOKUP(AG871,#REF!,9,0),0),IFERROR(VLOOKUP(AG871,#REF!,12,0),0)))</f>
        <v>#REF!</v>
      </c>
    </row>
    <row r="872" spans="1:34" ht="15" customHeight="1" outlineLevel="2">
      <c r="A872" s="7" t="s">
        <v>172</v>
      </c>
      <c r="B872" s="36" t="s">
        <v>173</v>
      </c>
      <c r="C872" s="7" t="s">
        <v>173</v>
      </c>
      <c r="D872" s="7" t="s">
        <v>13</v>
      </c>
      <c r="E872" s="35" t="s">
        <v>374</v>
      </c>
      <c r="F872" s="7" t="s">
        <v>361</v>
      </c>
      <c r="G872" s="8">
        <v>0</v>
      </c>
      <c r="H872" s="8">
        <v>0</v>
      </c>
      <c r="I872" s="8">
        <v>0</v>
      </c>
      <c r="J872" s="8">
        <v>0</v>
      </c>
      <c r="K872" s="8">
        <v>15560.99</v>
      </c>
      <c r="L872" s="8">
        <v>0</v>
      </c>
      <c r="M872" s="8">
        <v>0</v>
      </c>
      <c r="N872" s="40">
        <v>15154.000000000002</v>
      </c>
      <c r="O872" s="8">
        <v>13642.549999999992</v>
      </c>
      <c r="P872" s="8"/>
      <c r="Q872" s="8"/>
      <c r="R872" s="8"/>
      <c r="S872" s="8"/>
      <c r="T872" s="8"/>
      <c r="U872" s="8"/>
      <c r="V872" s="8"/>
      <c r="W872" s="14">
        <f t="shared" si="227"/>
        <v>44357.539999999994</v>
      </c>
      <c r="X872" s="10"/>
      <c r="Y872" s="28" t="e">
        <f t="shared" si="228"/>
        <v>#REF!</v>
      </c>
      <c r="Z872" s="13"/>
      <c r="AA872" s="13" t="e">
        <f t="shared" si="225"/>
        <v>#REF!</v>
      </c>
      <c r="AB872" s="12">
        <v>1</v>
      </c>
      <c r="AC872" s="12">
        <v>1</v>
      </c>
      <c r="AE872" s="9" t="e">
        <f t="shared" si="230"/>
        <v>#REF!</v>
      </c>
      <c r="AG872" s="1" t="str">
        <f t="shared" si="229"/>
        <v>36636610004030</v>
      </c>
      <c r="AH872" s="9" t="e">
        <f>IF(AND(#REF!=2017,AE$4=1),-IFERROR(VLOOKUP(AG872,#REF!,9,0),0),IF(AND(#REF!=2017,AE$4=2),-IFERROR(VLOOKUP(AG872,#REF!,9,0),0),IFERROR(VLOOKUP(AG872,#REF!,12,0),0)))</f>
        <v>#REF!</v>
      </c>
    </row>
    <row r="873" spans="1:34" ht="15" customHeight="1" outlineLevel="2">
      <c r="A873" s="7" t="s">
        <v>172</v>
      </c>
      <c r="B873" s="36" t="s">
        <v>173</v>
      </c>
      <c r="C873" s="7" t="s">
        <v>173</v>
      </c>
      <c r="D873" s="7" t="s">
        <v>13</v>
      </c>
      <c r="E873" s="35" t="s">
        <v>389</v>
      </c>
      <c r="F873" s="7" t="s">
        <v>360</v>
      </c>
      <c r="G873" s="8">
        <v>0</v>
      </c>
      <c r="H873" s="8">
        <v>0</v>
      </c>
      <c r="I873" s="8">
        <v>0</v>
      </c>
      <c r="J873" s="8">
        <v>0</v>
      </c>
      <c r="K873" s="8">
        <v>217.28</v>
      </c>
      <c r="L873" s="8">
        <v>0</v>
      </c>
      <c r="M873" s="8">
        <v>0</v>
      </c>
      <c r="N873" s="40">
        <v>75.830000000000013</v>
      </c>
      <c r="O873" s="8">
        <v>4396.68</v>
      </c>
      <c r="P873" s="8"/>
      <c r="Q873" s="8"/>
      <c r="R873" s="8"/>
      <c r="S873" s="8"/>
      <c r="T873" s="8"/>
      <c r="U873" s="8"/>
      <c r="V873" s="8"/>
      <c r="W873" s="14">
        <f t="shared" si="227"/>
        <v>4689.79</v>
      </c>
      <c r="X873" s="10"/>
      <c r="Y873" s="28" t="e">
        <f t="shared" si="228"/>
        <v>#REF!</v>
      </c>
      <c r="Z873" s="13"/>
      <c r="AA873" s="13" t="e">
        <f t="shared" si="225"/>
        <v>#REF!</v>
      </c>
      <c r="AB873" s="12">
        <v>1</v>
      </c>
      <c r="AC873" s="12">
        <v>1</v>
      </c>
      <c r="AE873" s="9" t="e">
        <f t="shared" si="230"/>
        <v>#REF!</v>
      </c>
      <c r="AG873" s="1" t="str">
        <f t="shared" si="229"/>
        <v>36636610004033</v>
      </c>
      <c r="AH873" s="9" t="e">
        <f>IF(AND(#REF!=2017,AE$4=1),-IFERROR(VLOOKUP(AG873,#REF!,9,0),0),IF(AND(#REF!=2017,AE$4=2),-IFERROR(VLOOKUP(AG873,#REF!,9,0),0),IFERROR(VLOOKUP(AG873,#REF!,12,0),0)))</f>
        <v>#REF!</v>
      </c>
    </row>
    <row r="874" spans="1:34" ht="15" customHeight="1" outlineLevel="2">
      <c r="A874" s="7" t="s">
        <v>172</v>
      </c>
      <c r="B874" s="36" t="s">
        <v>173</v>
      </c>
      <c r="C874" s="7" t="s">
        <v>173</v>
      </c>
      <c r="D874" s="7" t="s">
        <v>13</v>
      </c>
      <c r="E874" s="35" t="s">
        <v>480</v>
      </c>
      <c r="F874" s="7" t="s">
        <v>355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40">
        <v>0</v>
      </c>
      <c r="O874" s="8">
        <v>0</v>
      </c>
      <c r="P874" s="8"/>
      <c r="Q874" s="8"/>
      <c r="R874" s="8"/>
      <c r="S874" s="8"/>
      <c r="T874" s="8"/>
      <c r="U874" s="8"/>
      <c r="V874" s="8"/>
      <c r="W874" s="14">
        <f t="shared" si="227"/>
        <v>0</v>
      </c>
      <c r="X874" s="10"/>
      <c r="Y874" s="28"/>
      <c r="Z874" s="13"/>
      <c r="AA874" s="13"/>
      <c r="AB874" s="12"/>
      <c r="AC874" s="12"/>
      <c r="AE874" s="9"/>
      <c r="AH874" s="9"/>
    </row>
    <row r="875" spans="1:34" ht="15" customHeight="1" outlineLevel="2">
      <c r="A875" s="7" t="s">
        <v>172</v>
      </c>
      <c r="B875" s="36" t="s">
        <v>173</v>
      </c>
      <c r="C875" s="7" t="s">
        <v>173</v>
      </c>
      <c r="D875" s="7" t="s">
        <v>13</v>
      </c>
      <c r="E875" s="35" t="s">
        <v>383</v>
      </c>
      <c r="F875" s="7" t="s">
        <v>313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40">
        <v>0</v>
      </c>
      <c r="O875" s="8">
        <v>0</v>
      </c>
      <c r="P875" s="8"/>
      <c r="Q875" s="8"/>
      <c r="R875" s="8"/>
      <c r="S875" s="8"/>
      <c r="T875" s="8"/>
      <c r="U875" s="8"/>
      <c r="V875" s="8"/>
      <c r="W875" s="14">
        <f t="shared" si="227"/>
        <v>0</v>
      </c>
      <c r="X875" s="10"/>
      <c r="Y875" s="28" t="e">
        <f t="shared" ref="Y875:Y884" si="231">IF(AE$2="Y",IF(RIGHT(A875,4)="CITY",AH875,0),AH875)</f>
        <v>#REF!</v>
      </c>
      <c r="Z875" s="13"/>
      <c r="AA875" s="13" t="e">
        <f t="shared" si="225"/>
        <v>#REF!</v>
      </c>
      <c r="AB875" s="12">
        <v>1</v>
      </c>
      <c r="AC875" s="12">
        <v>1</v>
      </c>
      <c r="AE875" s="9" t="e">
        <f t="shared" si="230"/>
        <v>#REF!</v>
      </c>
      <c r="AG875" s="1" t="str">
        <f t="shared" ref="AG875:AG884" si="232">B875&amp;C875&amp;D875&amp;E875</f>
        <v>36636610004038</v>
      </c>
      <c r="AH875" s="9" t="e">
        <f>IF(AND(#REF!=2017,AE$4=1),-IFERROR(VLOOKUP(AG875,#REF!,9,0),0),IF(AND(#REF!=2017,AE$4=2),-IFERROR(VLOOKUP(AG875,#REF!,9,0),0),IFERROR(VLOOKUP(AG875,#REF!,12,0),0)))</f>
        <v>#REF!</v>
      </c>
    </row>
    <row r="876" spans="1:34" ht="15" customHeight="1" outlineLevel="2">
      <c r="A876" s="7" t="s">
        <v>172</v>
      </c>
      <c r="B876" s="36" t="s">
        <v>173</v>
      </c>
      <c r="C876" s="7" t="s">
        <v>173</v>
      </c>
      <c r="D876" s="7" t="s">
        <v>13</v>
      </c>
      <c r="E876" s="35" t="s">
        <v>421</v>
      </c>
      <c r="F876" s="7" t="s">
        <v>325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1174957.02</v>
      </c>
      <c r="N876" s="40">
        <v>0</v>
      </c>
      <c r="O876" s="8">
        <v>0</v>
      </c>
      <c r="P876" s="8"/>
      <c r="Q876" s="8"/>
      <c r="R876" s="8"/>
      <c r="S876" s="8"/>
      <c r="T876" s="8"/>
      <c r="U876" s="8"/>
      <c r="V876" s="8"/>
      <c r="W876" s="14">
        <f t="shared" si="227"/>
        <v>1174957.02</v>
      </c>
      <c r="X876" s="10"/>
      <c r="Y876" s="28" t="e">
        <f t="shared" si="231"/>
        <v>#REF!</v>
      </c>
      <c r="Z876" s="13"/>
      <c r="AA876" s="13" t="e">
        <f t="shared" si="225"/>
        <v>#REF!</v>
      </c>
      <c r="AB876" s="12">
        <v>1</v>
      </c>
      <c r="AC876" s="12">
        <v>1</v>
      </c>
      <c r="AE876" s="9" t="e">
        <f t="shared" si="230"/>
        <v>#REF!</v>
      </c>
      <c r="AG876" s="1" t="str">
        <f t="shared" si="232"/>
        <v>36636610004044</v>
      </c>
      <c r="AH876" s="9" t="e">
        <f>IF(AND(#REF!=2017,AE$4=1),-IFERROR(VLOOKUP(AG876,#REF!,9,0),0),IF(AND(#REF!=2017,AE$4=2),-IFERROR(VLOOKUP(AG876,#REF!,9,0),0),IFERROR(VLOOKUP(AG876,#REF!,12,0),0)))</f>
        <v>#REF!</v>
      </c>
    </row>
    <row r="877" spans="1:34" ht="15" customHeight="1" outlineLevel="2">
      <c r="A877" s="7" t="s">
        <v>172</v>
      </c>
      <c r="B877" s="36" t="s">
        <v>173</v>
      </c>
      <c r="C877" s="7" t="s">
        <v>173</v>
      </c>
      <c r="D877" s="7" t="s">
        <v>13</v>
      </c>
      <c r="E877" s="35" t="s">
        <v>425</v>
      </c>
      <c r="F877" s="7" t="s">
        <v>327</v>
      </c>
      <c r="G877" s="8">
        <v>359033.94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339184.29</v>
      </c>
      <c r="N877" s="40">
        <v>0</v>
      </c>
      <c r="O877" s="8">
        <v>0</v>
      </c>
      <c r="P877" s="8"/>
      <c r="Q877" s="8"/>
      <c r="R877" s="8"/>
      <c r="S877" s="8"/>
      <c r="T877" s="8"/>
      <c r="U877" s="8"/>
      <c r="V877" s="8"/>
      <c r="W877" s="14">
        <f t="shared" si="227"/>
        <v>698218.23</v>
      </c>
      <c r="X877" s="10"/>
      <c r="Y877" s="28" t="e">
        <f t="shared" si="231"/>
        <v>#REF!</v>
      </c>
      <c r="Z877" s="13"/>
      <c r="AA877" s="13" t="e">
        <f t="shared" si="225"/>
        <v>#REF!</v>
      </c>
      <c r="AB877" s="12">
        <v>1</v>
      </c>
      <c r="AC877" s="12">
        <v>1</v>
      </c>
      <c r="AE877" s="9" t="e">
        <f t="shared" si="230"/>
        <v>#REF!</v>
      </c>
      <c r="AG877" s="1" t="str">
        <f t="shared" si="232"/>
        <v>36636610004048</v>
      </c>
      <c r="AH877" s="9" t="e">
        <f>IF(AND(#REF!=2017,AE$4=1),-IFERROR(VLOOKUP(AG877,#REF!,9,0),0),IF(AND(#REF!=2017,AE$4=2),-IFERROR(VLOOKUP(AG877,#REF!,9,0),0),IFERROR(VLOOKUP(AG877,#REF!,12,0),0)))</f>
        <v>#REF!</v>
      </c>
    </row>
    <row r="878" spans="1:34" ht="15" customHeight="1" outlineLevel="2">
      <c r="A878" s="7" t="s">
        <v>172</v>
      </c>
      <c r="B878" s="36" t="s">
        <v>173</v>
      </c>
      <c r="C878" s="7" t="s">
        <v>173</v>
      </c>
      <c r="D878" s="7" t="s">
        <v>13</v>
      </c>
      <c r="E878" s="35" t="s">
        <v>427</v>
      </c>
      <c r="F878" s="7" t="s">
        <v>328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40">
        <v>0</v>
      </c>
      <c r="O878" s="8">
        <v>0</v>
      </c>
      <c r="P878" s="8"/>
      <c r="Q878" s="8"/>
      <c r="R878" s="8"/>
      <c r="S878" s="8"/>
      <c r="T878" s="8"/>
      <c r="U878" s="8"/>
      <c r="V878" s="8"/>
      <c r="W878" s="14">
        <f t="shared" si="227"/>
        <v>0</v>
      </c>
      <c r="X878" s="10"/>
      <c r="Y878" s="28" t="e">
        <f t="shared" si="231"/>
        <v>#REF!</v>
      </c>
      <c r="Z878" s="13"/>
      <c r="AA878" s="13" t="e">
        <f t="shared" si="225"/>
        <v>#REF!</v>
      </c>
      <c r="AB878" s="12">
        <v>1</v>
      </c>
      <c r="AC878" s="12">
        <v>1</v>
      </c>
      <c r="AE878" s="9" t="e">
        <f t="shared" si="230"/>
        <v>#REF!</v>
      </c>
      <c r="AG878" s="1" t="str">
        <f t="shared" si="232"/>
        <v>36636610004049</v>
      </c>
      <c r="AH878" s="9" t="e">
        <f>IF(AND(#REF!=2017,AE$4=1),-IFERROR(VLOOKUP(AG878,#REF!,9,0),0),IF(AND(#REF!=2017,AE$4=2),-IFERROR(VLOOKUP(AG878,#REF!,9,0),0),IFERROR(VLOOKUP(AG878,#REF!,12,0),0)))</f>
        <v>#REF!</v>
      </c>
    </row>
    <row r="879" spans="1:34" ht="15" customHeight="1" outlineLevel="2">
      <c r="A879" s="7" t="s">
        <v>172</v>
      </c>
      <c r="B879" s="36" t="s">
        <v>173</v>
      </c>
      <c r="C879" s="7" t="s">
        <v>173</v>
      </c>
      <c r="D879" s="7" t="s">
        <v>13</v>
      </c>
      <c r="E879" s="35" t="s">
        <v>477</v>
      </c>
      <c r="F879" s="7" t="s">
        <v>244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40">
        <v>0</v>
      </c>
      <c r="O879" s="8">
        <v>0</v>
      </c>
      <c r="P879" s="8"/>
      <c r="Q879" s="8"/>
      <c r="R879" s="8"/>
      <c r="S879" s="8"/>
      <c r="T879" s="8"/>
      <c r="U879" s="8"/>
      <c r="V879" s="8"/>
      <c r="W879" s="14">
        <f t="shared" si="227"/>
        <v>0</v>
      </c>
      <c r="X879" s="10"/>
      <c r="Y879" s="28" t="e">
        <f t="shared" si="231"/>
        <v>#REF!</v>
      </c>
      <c r="Z879" s="13"/>
      <c r="AA879" s="13" t="e">
        <f t="shared" si="225"/>
        <v>#REF!</v>
      </c>
      <c r="AB879" s="12">
        <v>1</v>
      </c>
      <c r="AC879" s="12">
        <v>1</v>
      </c>
      <c r="AE879" s="9" t="e">
        <f t="shared" si="230"/>
        <v>#REF!</v>
      </c>
      <c r="AG879" s="1" t="str">
        <f t="shared" si="232"/>
        <v>36636610004050</v>
      </c>
      <c r="AH879" s="9" t="e">
        <f>IF(AND(#REF!=2017,AE$4=1),-IFERROR(VLOOKUP(AG879,#REF!,9,0),0),IF(AND(#REF!=2017,AE$4=2),-IFERROR(VLOOKUP(AG879,#REF!,9,0),0),IFERROR(VLOOKUP(AG879,#REF!,12,0),0)))</f>
        <v>#REF!</v>
      </c>
    </row>
    <row r="880" spans="1:34" ht="15" customHeight="1" outlineLevel="2">
      <c r="A880" s="7" t="s">
        <v>172</v>
      </c>
      <c r="B880" s="36" t="s">
        <v>173</v>
      </c>
      <c r="C880" s="7" t="s">
        <v>173</v>
      </c>
      <c r="D880" s="7" t="s">
        <v>13</v>
      </c>
      <c r="E880" s="35" t="s">
        <v>429</v>
      </c>
      <c r="F880" s="7" t="s">
        <v>329</v>
      </c>
      <c r="G880" s="8">
        <v>0</v>
      </c>
      <c r="H880" s="8">
        <v>603158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40">
        <v>0</v>
      </c>
      <c r="O880" s="8">
        <v>0</v>
      </c>
      <c r="P880" s="8"/>
      <c r="Q880" s="8"/>
      <c r="R880" s="8"/>
      <c r="S880" s="8"/>
      <c r="T880" s="8"/>
      <c r="U880" s="8"/>
      <c r="V880" s="8"/>
      <c r="W880" s="14">
        <f t="shared" si="227"/>
        <v>603158</v>
      </c>
      <c r="X880" s="10"/>
      <c r="Y880" s="28" t="e">
        <f t="shared" si="231"/>
        <v>#REF!</v>
      </c>
      <c r="Z880" s="13"/>
      <c r="AA880" s="13" t="e">
        <f t="shared" si="225"/>
        <v>#REF!</v>
      </c>
      <c r="AB880" s="12">
        <v>1</v>
      </c>
      <c r="AC880" s="12">
        <v>1</v>
      </c>
      <c r="AE880" s="9" t="e">
        <f t="shared" si="230"/>
        <v>#REF!</v>
      </c>
      <c r="AG880" s="1" t="str">
        <f t="shared" si="232"/>
        <v>36636610004051</v>
      </c>
      <c r="AH880" s="9" t="e">
        <f>IF(AND(#REF!=2017,AE$4=1),-IFERROR(VLOOKUP(AG880,#REF!,9,0),0),IF(AND(#REF!=2017,AE$4=2),-IFERROR(VLOOKUP(AG880,#REF!,9,0),0),IFERROR(VLOOKUP(AG880,#REF!,12,0),0)))</f>
        <v>#REF!</v>
      </c>
    </row>
    <row r="881" spans="1:34" ht="15" customHeight="1" outlineLevel="2">
      <c r="A881" s="7" t="s">
        <v>172</v>
      </c>
      <c r="B881" s="36" t="s">
        <v>173</v>
      </c>
      <c r="C881" s="7" t="s">
        <v>173</v>
      </c>
      <c r="D881" s="7" t="s">
        <v>13</v>
      </c>
      <c r="E881" s="35" t="s">
        <v>393</v>
      </c>
      <c r="F881" s="7" t="s">
        <v>25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40">
        <v>0</v>
      </c>
      <c r="O881" s="8">
        <v>0</v>
      </c>
      <c r="P881" s="8"/>
      <c r="Q881" s="8"/>
      <c r="R881" s="8"/>
      <c r="S881" s="8"/>
      <c r="T881" s="8"/>
      <c r="U881" s="8"/>
      <c r="V881" s="8"/>
      <c r="W881" s="14">
        <f t="shared" si="227"/>
        <v>0</v>
      </c>
      <c r="X881" s="10"/>
      <c r="Y881" s="28" t="e">
        <f t="shared" si="231"/>
        <v>#REF!</v>
      </c>
      <c r="Z881" s="13"/>
      <c r="AA881" s="13" t="e">
        <f t="shared" si="225"/>
        <v>#REF!</v>
      </c>
      <c r="AB881" s="12">
        <v>1</v>
      </c>
      <c r="AC881" s="12">
        <v>1</v>
      </c>
      <c r="AE881" s="9" t="e">
        <f t="shared" si="230"/>
        <v>#REF!</v>
      </c>
      <c r="AG881" s="1" t="str">
        <f t="shared" si="232"/>
        <v>36636610004052</v>
      </c>
      <c r="AH881" s="9" t="e">
        <f>IF(AND(#REF!=2017,AE$4=1),-IFERROR(VLOOKUP(AG881,#REF!,9,0),0),IF(AND(#REF!=2017,AE$4=2),-IFERROR(VLOOKUP(AG881,#REF!,9,0),0),IFERROR(VLOOKUP(AG881,#REF!,12,0),0)))</f>
        <v>#REF!</v>
      </c>
    </row>
    <row r="882" spans="1:34" ht="15" customHeight="1" outlineLevel="2">
      <c r="A882" s="7" t="s">
        <v>172</v>
      </c>
      <c r="B882" s="36" t="s">
        <v>173</v>
      </c>
      <c r="C882" s="7" t="s">
        <v>173</v>
      </c>
      <c r="D882" s="7" t="s">
        <v>13</v>
      </c>
      <c r="E882" s="35" t="s">
        <v>431</v>
      </c>
      <c r="F882" s="7" t="s">
        <v>330</v>
      </c>
      <c r="G882" s="8">
        <v>10211.83</v>
      </c>
      <c r="H882" s="8">
        <v>23286.32</v>
      </c>
      <c r="I882" s="8">
        <v>11838.709999999997</v>
      </c>
      <c r="J882" s="8">
        <v>14570.009999999993</v>
      </c>
      <c r="K882" s="8">
        <v>0</v>
      </c>
      <c r="L882" s="8">
        <v>13999.899999999992</v>
      </c>
      <c r="M882" s="8">
        <v>5185.3800000000028</v>
      </c>
      <c r="N882" s="40">
        <v>7684.0099999999929</v>
      </c>
      <c r="O882" s="8">
        <v>26096.569999999992</v>
      </c>
      <c r="P882" s="8"/>
      <c r="Q882" s="8"/>
      <c r="R882" s="8"/>
      <c r="S882" s="8"/>
      <c r="T882" s="8"/>
      <c r="U882" s="8"/>
      <c r="V882" s="8"/>
      <c r="W882" s="14">
        <f t="shared" si="227"/>
        <v>112872.72999999998</v>
      </c>
      <c r="X882" s="10"/>
      <c r="Y882" s="28" t="e">
        <f t="shared" si="231"/>
        <v>#REF!</v>
      </c>
      <c r="Z882" s="13"/>
      <c r="AA882" s="13" t="e">
        <f t="shared" si="225"/>
        <v>#REF!</v>
      </c>
      <c r="AB882" s="12">
        <v>1</v>
      </c>
      <c r="AC882" s="12">
        <v>1</v>
      </c>
      <c r="AE882" s="9" t="e">
        <f t="shared" si="230"/>
        <v>#REF!</v>
      </c>
      <c r="AG882" s="1" t="str">
        <f t="shared" si="232"/>
        <v>36636610004054</v>
      </c>
      <c r="AH882" s="9" t="e">
        <f>IF(AND(#REF!=2017,AE$4=1),-IFERROR(VLOOKUP(AG882,#REF!,9,0),0),IF(AND(#REF!=2017,AE$4=2),-IFERROR(VLOOKUP(AG882,#REF!,9,0),0),IFERROR(VLOOKUP(AG882,#REF!,12,0),0)))</f>
        <v>#REF!</v>
      </c>
    </row>
    <row r="883" spans="1:34" ht="15" customHeight="1" outlineLevel="2">
      <c r="A883" s="7" t="s">
        <v>172</v>
      </c>
      <c r="B883" s="36" t="s">
        <v>173</v>
      </c>
      <c r="C883" s="7" t="s">
        <v>173</v>
      </c>
      <c r="D883" s="7" t="s">
        <v>13</v>
      </c>
      <c r="E883" s="35" t="s">
        <v>397</v>
      </c>
      <c r="F883" s="7" t="s">
        <v>35</v>
      </c>
      <c r="G883" s="8">
        <v>0</v>
      </c>
      <c r="H883" s="8">
        <v>0</v>
      </c>
      <c r="I883" s="8">
        <v>0</v>
      </c>
      <c r="J883" s="8">
        <v>6224.6</v>
      </c>
      <c r="K883" s="8">
        <v>-130.05000000000018</v>
      </c>
      <c r="L883" s="8">
        <v>0</v>
      </c>
      <c r="M883" s="8">
        <v>0</v>
      </c>
      <c r="N883" s="40">
        <v>125.67000000000007</v>
      </c>
      <c r="O883" s="8">
        <v>0</v>
      </c>
      <c r="P883" s="8"/>
      <c r="Q883" s="8"/>
      <c r="R883" s="8"/>
      <c r="S883" s="8"/>
      <c r="T883" s="8"/>
      <c r="U883" s="8"/>
      <c r="V883" s="8"/>
      <c r="W883" s="14">
        <f t="shared" si="227"/>
        <v>6220.22</v>
      </c>
      <c r="X883" s="10"/>
      <c r="Y883" s="28" t="e">
        <f t="shared" si="231"/>
        <v>#REF!</v>
      </c>
      <c r="Z883" s="13"/>
      <c r="AA883" s="13" t="e">
        <f t="shared" si="225"/>
        <v>#REF!</v>
      </c>
      <c r="AB883" s="12">
        <v>1</v>
      </c>
      <c r="AC883" s="12">
        <v>1</v>
      </c>
      <c r="AE883" s="9" t="e">
        <f t="shared" si="230"/>
        <v>#REF!</v>
      </c>
      <c r="AG883" s="1" t="str">
        <f t="shared" si="232"/>
        <v>36636610004056</v>
      </c>
      <c r="AH883" s="9" t="e">
        <f>IF(AND(#REF!=2017,AE$4=1),-IFERROR(VLOOKUP(AG883,#REF!,9,0),0),IF(AND(#REF!=2017,AE$4=2),-IFERROR(VLOOKUP(AG883,#REF!,9,0),0),IFERROR(VLOOKUP(AG883,#REF!,12,0),0)))</f>
        <v>#REF!</v>
      </c>
    </row>
    <row r="884" spans="1:34" ht="15" customHeight="1" outlineLevel="2">
      <c r="A884" s="7" t="s">
        <v>172</v>
      </c>
      <c r="B884" s="36" t="s">
        <v>173</v>
      </c>
      <c r="C884" s="7" t="s">
        <v>173</v>
      </c>
      <c r="D884" s="7" t="s">
        <v>13</v>
      </c>
      <c r="E884" s="35" t="s">
        <v>376</v>
      </c>
      <c r="F884" s="7" t="s">
        <v>247</v>
      </c>
      <c r="G884" s="8">
        <v>0</v>
      </c>
      <c r="H884" s="8">
        <v>0</v>
      </c>
      <c r="I884" s="8">
        <v>0</v>
      </c>
      <c r="J884" s="8">
        <v>34924</v>
      </c>
      <c r="K884" s="8">
        <v>0</v>
      </c>
      <c r="L884" s="8">
        <v>0</v>
      </c>
      <c r="M884" s="8">
        <v>0</v>
      </c>
      <c r="N884" s="40">
        <v>32393</v>
      </c>
      <c r="O884" s="8">
        <v>0</v>
      </c>
      <c r="P884" s="8"/>
      <c r="Q884" s="8"/>
      <c r="R884" s="8"/>
      <c r="S884" s="8"/>
      <c r="T884" s="8"/>
      <c r="U884" s="8"/>
      <c r="V884" s="8"/>
      <c r="W884" s="14">
        <f t="shared" si="227"/>
        <v>67317</v>
      </c>
      <c r="X884" s="10"/>
      <c r="Y884" s="28" t="e">
        <f t="shared" si="231"/>
        <v>#REF!</v>
      </c>
      <c r="Z884" s="13"/>
      <c r="AA884" s="13" t="e">
        <f t="shared" si="225"/>
        <v>#REF!</v>
      </c>
      <c r="AB884" s="12">
        <v>1</v>
      </c>
      <c r="AC884" s="12">
        <v>1</v>
      </c>
      <c r="AE884" s="9" t="e">
        <f t="shared" si="230"/>
        <v>#REF!</v>
      </c>
      <c r="AG884" s="1" t="str">
        <f t="shared" si="232"/>
        <v>36636610004060</v>
      </c>
      <c r="AH884" s="9" t="e">
        <f>IF(AND(#REF!=2017,AE$4=1),-IFERROR(VLOOKUP(AG884,#REF!,9,0),0),IF(AND(#REF!=2017,AE$4=2),-IFERROR(VLOOKUP(AG884,#REF!,9,0),0),IFERROR(VLOOKUP(AG884,#REF!,12,0),0)))</f>
        <v>#REF!</v>
      </c>
    </row>
    <row r="885" spans="1:34" ht="15" customHeight="1" outlineLevel="2">
      <c r="A885" s="7" t="s">
        <v>172</v>
      </c>
      <c r="B885" s="36" t="s">
        <v>173</v>
      </c>
      <c r="C885" s="7" t="s">
        <v>173</v>
      </c>
      <c r="D885" s="7" t="s">
        <v>13</v>
      </c>
      <c r="E885" s="7" t="s">
        <v>378</v>
      </c>
      <c r="F885" s="7" t="s">
        <v>312</v>
      </c>
      <c r="G885" s="8">
        <v>0</v>
      </c>
      <c r="H885" s="8">
        <v>0</v>
      </c>
      <c r="I885" s="8">
        <v>0</v>
      </c>
      <c r="J885" s="8">
        <v>4649</v>
      </c>
      <c r="K885" s="8">
        <v>0</v>
      </c>
      <c r="L885" s="8">
        <v>0</v>
      </c>
      <c r="M885" s="8">
        <v>0</v>
      </c>
      <c r="N885" s="40">
        <v>4233</v>
      </c>
      <c r="O885" s="8">
        <v>0</v>
      </c>
      <c r="P885" s="8"/>
      <c r="Q885" s="8"/>
      <c r="R885" s="8"/>
      <c r="S885" s="8"/>
      <c r="T885" s="8"/>
      <c r="U885" s="8"/>
      <c r="V885" s="8"/>
      <c r="W885" s="14">
        <f t="shared" si="227"/>
        <v>8882</v>
      </c>
      <c r="X885" s="10"/>
      <c r="Y885" s="28"/>
      <c r="Z885" s="13"/>
      <c r="AA885" s="13"/>
      <c r="AB885" s="12"/>
      <c r="AC885" s="12"/>
      <c r="AE885" s="9"/>
      <c r="AH885" s="9"/>
    </row>
    <row r="886" spans="1:34" ht="15" customHeight="1" outlineLevel="2">
      <c r="A886" s="7" t="s">
        <v>172</v>
      </c>
      <c r="B886" s="36" t="s">
        <v>173</v>
      </c>
      <c r="C886" s="7" t="s">
        <v>173</v>
      </c>
      <c r="D886" s="7" t="s">
        <v>13</v>
      </c>
      <c r="E886" s="35" t="s">
        <v>494</v>
      </c>
      <c r="F886" s="7" t="s">
        <v>363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40">
        <v>0</v>
      </c>
      <c r="O886" s="8">
        <v>0</v>
      </c>
      <c r="P886" s="8"/>
      <c r="Q886" s="8"/>
      <c r="R886" s="8"/>
      <c r="S886" s="8"/>
      <c r="T886" s="8"/>
      <c r="U886" s="8"/>
      <c r="V886" s="8"/>
      <c r="W886" s="14">
        <f t="shared" si="227"/>
        <v>0</v>
      </c>
      <c r="X886" s="10"/>
      <c r="Y886" s="28" t="e">
        <f t="shared" ref="Y886:Y912" si="233">IF(AE$2="Y",IF(RIGHT(A886,4)="CITY",AH886,0),AH886)</f>
        <v>#REF!</v>
      </c>
      <c r="Z886" s="13"/>
      <c r="AA886" s="13" t="e">
        <f t="shared" si="225"/>
        <v>#REF!</v>
      </c>
      <c r="AB886" s="12">
        <v>1</v>
      </c>
      <c r="AC886" s="12">
        <v>1</v>
      </c>
      <c r="AE886" s="9" t="e">
        <f t="shared" si="230"/>
        <v>#REF!</v>
      </c>
      <c r="AG886" s="1" t="str">
        <f t="shared" ref="AG886:AG912" si="234">B886&amp;C886&amp;D886&amp;E886</f>
        <v>36636610004075</v>
      </c>
      <c r="AH886" s="9" t="e">
        <f>IF(AND(#REF!=2017,AE$4=1),-IFERROR(VLOOKUP(AG886,#REF!,9,0),0),IF(AND(#REF!=2017,AE$4=2),-IFERROR(VLOOKUP(AG886,#REF!,9,0),0),IFERROR(VLOOKUP(AG886,#REF!,12,0),0)))</f>
        <v>#REF!</v>
      </c>
    </row>
    <row r="887" spans="1:34" ht="15" customHeight="1" outlineLevel="2">
      <c r="A887" s="7" t="s">
        <v>172</v>
      </c>
      <c r="B887" s="36" t="s">
        <v>173</v>
      </c>
      <c r="C887" s="7" t="s">
        <v>173</v>
      </c>
      <c r="D887" s="7" t="s">
        <v>13</v>
      </c>
      <c r="E887" s="35" t="s">
        <v>489</v>
      </c>
      <c r="F887" s="7" t="s">
        <v>364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40">
        <v>0</v>
      </c>
      <c r="O887" s="8">
        <v>0</v>
      </c>
      <c r="P887" s="8"/>
      <c r="Q887" s="8"/>
      <c r="R887" s="8"/>
      <c r="S887" s="8"/>
      <c r="T887" s="8"/>
      <c r="U887" s="8"/>
      <c r="V887" s="8"/>
      <c r="W887" s="14">
        <f t="shared" si="227"/>
        <v>0</v>
      </c>
      <c r="X887" s="10"/>
      <c r="Y887" s="28" t="e">
        <f t="shared" si="233"/>
        <v>#REF!</v>
      </c>
      <c r="Z887" s="13"/>
      <c r="AA887" s="13" t="e">
        <f t="shared" si="225"/>
        <v>#REF!</v>
      </c>
      <c r="AB887" s="12">
        <v>1</v>
      </c>
      <c r="AC887" s="12">
        <v>1</v>
      </c>
      <c r="AE887" s="9" t="e">
        <f t="shared" si="230"/>
        <v>#REF!</v>
      </c>
      <c r="AG887" s="1" t="str">
        <f t="shared" si="234"/>
        <v>36636610004076</v>
      </c>
      <c r="AH887" s="9" t="e">
        <f>IF(AND(#REF!=2017,AE$4=1),-IFERROR(VLOOKUP(AG887,#REF!,9,0),0),IF(AND(#REF!=2017,AE$4=2),-IFERROR(VLOOKUP(AG887,#REF!,9,0),0),IFERROR(VLOOKUP(AG887,#REF!,12,0),0)))</f>
        <v>#REF!</v>
      </c>
    </row>
    <row r="888" spans="1:34" ht="15" customHeight="1" outlineLevel="2">
      <c r="A888" s="7" t="s">
        <v>172</v>
      </c>
      <c r="B888" s="36" t="s">
        <v>173</v>
      </c>
      <c r="C888" s="7" t="s">
        <v>173</v>
      </c>
      <c r="D888" s="7" t="s">
        <v>13</v>
      </c>
      <c r="E888" s="35" t="s">
        <v>433</v>
      </c>
      <c r="F888" s="7" t="s">
        <v>331</v>
      </c>
      <c r="G888" s="8">
        <v>239.55</v>
      </c>
      <c r="H888" s="8">
        <f>85.28-81.07</f>
        <v>4.210000000000008</v>
      </c>
      <c r="I888" s="8">
        <v>50.709999999999951</v>
      </c>
      <c r="J888" s="8">
        <v>125.07000000000002</v>
      </c>
      <c r="K888" s="8">
        <v>37.180000000000121</v>
      </c>
      <c r="L888" s="8">
        <v>116.38</v>
      </c>
      <c r="M888" s="8">
        <v>242.52999999999969</v>
      </c>
      <c r="N888" s="40">
        <f>272.88-112.58</f>
        <v>160.30000000000001</v>
      </c>
      <c r="O888" s="8">
        <f>288.47-159.91</f>
        <v>128.56000000000003</v>
      </c>
      <c r="P888" s="8"/>
      <c r="Q888" s="8"/>
      <c r="R888" s="8"/>
      <c r="S888" s="8"/>
      <c r="T888" s="8"/>
      <c r="U888" s="8"/>
      <c r="V888" s="8"/>
      <c r="W888" s="14">
        <f t="shared" si="227"/>
        <v>1104.4899999999998</v>
      </c>
      <c r="X888" s="10"/>
      <c r="Y888" s="28" t="e">
        <f t="shared" si="233"/>
        <v>#REF!</v>
      </c>
      <c r="Z888" s="13"/>
      <c r="AA888" s="13" t="e">
        <f t="shared" si="225"/>
        <v>#REF!</v>
      </c>
      <c r="AB888" s="12"/>
      <c r="AC888" s="12"/>
      <c r="AE888" s="9" t="e">
        <f t="shared" si="230"/>
        <v>#REF!</v>
      </c>
      <c r="AG888" s="1" t="str">
        <f t="shared" si="234"/>
        <v>36636610004402</v>
      </c>
      <c r="AH888" s="9" t="e">
        <f>IF(AND(#REF!=2017,AE$4=1),-IFERROR(VLOOKUP(AG888,#REF!,9,0),0),IF(AND(#REF!=2017,AE$4=2),-IFERROR(VLOOKUP(AG888,#REF!,9,0),0),IFERROR(VLOOKUP(AG888,#REF!,12,0),0)))</f>
        <v>#REF!</v>
      </c>
    </row>
    <row r="889" spans="1:34" ht="15" customHeight="1" outlineLevel="2">
      <c r="A889" s="7" t="s">
        <v>172</v>
      </c>
      <c r="B889" s="36" t="s">
        <v>173</v>
      </c>
      <c r="C889" s="7" t="s">
        <v>173</v>
      </c>
      <c r="D889" s="7" t="s">
        <v>13</v>
      </c>
      <c r="E889" s="35" t="s">
        <v>435</v>
      </c>
      <c r="F889" s="7" t="s">
        <v>332</v>
      </c>
      <c r="G889" s="8">
        <v>984.69</v>
      </c>
      <c r="H889" s="8">
        <v>2316.5299999999997</v>
      </c>
      <c r="I889" s="8">
        <v>1850.5700000000002</v>
      </c>
      <c r="J889" s="8">
        <v>1985.4100000000008</v>
      </c>
      <c r="K889" s="8">
        <v>0</v>
      </c>
      <c r="L889" s="8">
        <v>1593.9499999999989</v>
      </c>
      <c r="M889" s="8">
        <v>1418.83</v>
      </c>
      <c r="N889" s="40">
        <v>0</v>
      </c>
      <c r="O889" s="8">
        <v>1534.0300000000007</v>
      </c>
      <c r="P889" s="8"/>
      <c r="Q889" s="8"/>
      <c r="R889" s="8"/>
      <c r="S889" s="8"/>
      <c r="T889" s="8"/>
      <c r="U889" s="8"/>
      <c r="V889" s="8"/>
      <c r="W889" s="14">
        <f t="shared" si="227"/>
        <v>11684.01</v>
      </c>
      <c r="X889" s="10"/>
      <c r="Y889" s="28" t="e">
        <f t="shared" si="233"/>
        <v>#REF!</v>
      </c>
      <c r="Z889" s="13"/>
      <c r="AA889" s="13" t="e">
        <f t="shared" si="225"/>
        <v>#REF!</v>
      </c>
      <c r="AB889" s="12">
        <v>1</v>
      </c>
      <c r="AC889" s="12">
        <v>1</v>
      </c>
      <c r="AE889" s="9" t="e">
        <f t="shared" si="230"/>
        <v>#REF!</v>
      </c>
      <c r="AG889" s="1" t="str">
        <f t="shared" si="234"/>
        <v>36636610004403</v>
      </c>
      <c r="AH889" s="9" t="e">
        <f>IF(AND(#REF!=2017,AE$4=1),-IFERROR(VLOOKUP(AG889,#REF!,9,0),0),IF(AND(#REF!=2017,AE$4=2),-IFERROR(VLOOKUP(AG889,#REF!,9,0),0),IFERROR(VLOOKUP(AG889,#REF!,12,0),0)))</f>
        <v>#REF!</v>
      </c>
    </row>
    <row r="890" spans="1:34" ht="15" customHeight="1" outlineLevel="2">
      <c r="A890" s="7" t="s">
        <v>172</v>
      </c>
      <c r="B890" s="36" t="s">
        <v>173</v>
      </c>
      <c r="C890" s="7" t="s">
        <v>173</v>
      </c>
      <c r="D890" s="7" t="s">
        <v>13</v>
      </c>
      <c r="E890" s="35" t="s">
        <v>407</v>
      </c>
      <c r="F890" s="7" t="s">
        <v>318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40">
        <v>0</v>
      </c>
      <c r="O890" s="8">
        <v>0</v>
      </c>
      <c r="P890" s="8"/>
      <c r="Q890" s="8"/>
      <c r="R890" s="8"/>
      <c r="S890" s="8"/>
      <c r="T890" s="8"/>
      <c r="U890" s="8"/>
      <c r="V890" s="8"/>
      <c r="W890" s="14">
        <f t="shared" si="227"/>
        <v>0</v>
      </c>
      <c r="X890" s="10"/>
      <c r="Y890" s="28" t="e">
        <f t="shared" si="233"/>
        <v>#REF!</v>
      </c>
      <c r="Z890" s="13"/>
      <c r="AA890" s="13" t="e">
        <f t="shared" si="225"/>
        <v>#REF!</v>
      </c>
      <c r="AB890" s="12">
        <v>1</v>
      </c>
      <c r="AC890" s="12">
        <v>1</v>
      </c>
      <c r="AE890" s="9" t="e">
        <f t="shared" si="230"/>
        <v>#REF!</v>
      </c>
      <c r="AG890" s="1" t="str">
        <f t="shared" si="234"/>
        <v>36636610004406</v>
      </c>
      <c r="AH890" s="9" t="e">
        <f>IF(AND(#REF!=2017,AE$4=1),-IFERROR(VLOOKUP(AG890,#REF!,9,0),0),IF(AND(#REF!=2017,AE$4=2),-IFERROR(VLOOKUP(AG890,#REF!,9,0),0),IFERROR(VLOOKUP(AG890,#REF!,12,0),0)))</f>
        <v>#REF!</v>
      </c>
    </row>
    <row r="891" spans="1:34" ht="15" customHeight="1" outlineLevel="2">
      <c r="A891" s="7" t="s">
        <v>172</v>
      </c>
      <c r="B891" s="36" t="s">
        <v>173</v>
      </c>
      <c r="C891" s="7" t="s">
        <v>173</v>
      </c>
      <c r="D891" s="7" t="s">
        <v>13</v>
      </c>
      <c r="E891" s="35" t="s">
        <v>475</v>
      </c>
      <c r="F891" s="7" t="s">
        <v>352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40">
        <v>0</v>
      </c>
      <c r="O891" s="8">
        <v>0</v>
      </c>
      <c r="P891" s="8"/>
      <c r="Q891" s="8"/>
      <c r="R891" s="8"/>
      <c r="S891" s="8"/>
      <c r="T891" s="8"/>
      <c r="U891" s="8"/>
      <c r="V891" s="8"/>
      <c r="W891" s="14">
        <f t="shared" si="227"/>
        <v>0</v>
      </c>
      <c r="X891" s="10"/>
      <c r="Y891" s="28" t="e">
        <f t="shared" si="233"/>
        <v>#REF!</v>
      </c>
      <c r="Z891" s="13"/>
      <c r="AA891" s="13" t="e">
        <f t="shared" si="225"/>
        <v>#REF!</v>
      </c>
      <c r="AB891" s="12">
        <v>1</v>
      </c>
      <c r="AC891" s="12">
        <v>1</v>
      </c>
      <c r="AE891" s="9" t="e">
        <f t="shared" si="230"/>
        <v>#REF!</v>
      </c>
      <c r="AG891" s="1" t="str">
        <f t="shared" si="234"/>
        <v>36636610004411</v>
      </c>
      <c r="AH891" s="9" t="e">
        <f>IF(AND(#REF!=2017,AE$4=1),-IFERROR(VLOOKUP(AG891,#REF!,9,0),0),IF(AND(#REF!=2017,AE$4=2),-IFERROR(VLOOKUP(AG891,#REF!,9,0),0),IFERROR(VLOOKUP(AG891,#REF!,12,0),0)))</f>
        <v>#REF!</v>
      </c>
    </row>
    <row r="892" spans="1:34" ht="15" customHeight="1" outlineLevel="2">
      <c r="A892" s="7" t="s">
        <v>172</v>
      </c>
      <c r="B892" s="36" t="s">
        <v>173</v>
      </c>
      <c r="C892" s="7" t="s">
        <v>173</v>
      </c>
      <c r="D892" s="7" t="s">
        <v>13</v>
      </c>
      <c r="E892" s="35" t="s">
        <v>437</v>
      </c>
      <c r="F892" s="7" t="s">
        <v>333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40">
        <v>0</v>
      </c>
      <c r="O892" s="8">
        <v>0</v>
      </c>
      <c r="P892" s="8"/>
      <c r="Q892" s="8"/>
      <c r="R892" s="8"/>
      <c r="S892" s="8"/>
      <c r="T892" s="8"/>
      <c r="U892" s="8"/>
      <c r="V892" s="8"/>
      <c r="W892" s="14">
        <f t="shared" si="227"/>
        <v>0</v>
      </c>
      <c r="X892" s="10"/>
      <c r="Y892" s="28" t="e">
        <f t="shared" si="233"/>
        <v>#REF!</v>
      </c>
      <c r="Z892" s="13"/>
      <c r="AA892" s="13" t="e">
        <f t="shared" si="225"/>
        <v>#REF!</v>
      </c>
      <c r="AB892" s="12"/>
      <c r="AC892" s="12"/>
      <c r="AE892" s="9" t="e">
        <f t="shared" si="230"/>
        <v>#REF!</v>
      </c>
      <c r="AG892" s="1" t="str">
        <f t="shared" si="234"/>
        <v>36636610004413</v>
      </c>
      <c r="AH892" s="9" t="e">
        <f>IF(AND(#REF!=2017,AE$4=1),-IFERROR(VLOOKUP(AG892,#REF!,9,0),0),IF(AND(#REF!=2017,AE$4=2),-IFERROR(VLOOKUP(AG892,#REF!,9,0),0),IFERROR(VLOOKUP(AG892,#REF!,12,0),0)))</f>
        <v>#REF!</v>
      </c>
    </row>
    <row r="893" spans="1:34" ht="15" customHeight="1" outlineLevel="2">
      <c r="A893" s="7" t="s">
        <v>172</v>
      </c>
      <c r="B893" s="36" t="s">
        <v>173</v>
      </c>
      <c r="C893" s="7" t="s">
        <v>173</v>
      </c>
      <c r="D893" s="7" t="s">
        <v>13</v>
      </c>
      <c r="E893" s="35" t="s">
        <v>439</v>
      </c>
      <c r="F893" s="7" t="s">
        <v>334</v>
      </c>
      <c r="G893" s="8">
        <v>56.88</v>
      </c>
      <c r="H893" s="8">
        <v>192.63</v>
      </c>
      <c r="I893" s="8">
        <v>99.730000000000018</v>
      </c>
      <c r="J893" s="8">
        <v>247.85000000000002</v>
      </c>
      <c r="K893" s="8">
        <v>0</v>
      </c>
      <c r="L893" s="8">
        <v>213.48000000000002</v>
      </c>
      <c r="M893" s="8">
        <v>139.39999999999986</v>
      </c>
      <c r="N893" s="40">
        <v>0</v>
      </c>
      <c r="O893" s="8">
        <v>419.59000000000003</v>
      </c>
      <c r="P893" s="8"/>
      <c r="Q893" s="8"/>
      <c r="R893" s="8"/>
      <c r="S893" s="8"/>
      <c r="T893" s="8"/>
      <c r="U893" s="8"/>
      <c r="V893" s="8"/>
      <c r="W893" s="14">
        <f t="shared" si="227"/>
        <v>1369.56</v>
      </c>
      <c r="X893" s="10"/>
      <c r="Y893" s="28" t="e">
        <f t="shared" si="233"/>
        <v>#REF!</v>
      </c>
      <c r="Z893" s="13"/>
      <c r="AA893" s="13" t="e">
        <f t="shared" ref="AA893:AA929" si="235">Y893+Z893</f>
        <v>#REF!</v>
      </c>
      <c r="AB893" s="12">
        <v>1</v>
      </c>
      <c r="AC893" s="12">
        <v>1</v>
      </c>
      <c r="AE893" s="9" t="e">
        <f t="shared" si="230"/>
        <v>#REF!</v>
      </c>
      <c r="AG893" s="1" t="str">
        <f t="shared" si="234"/>
        <v>36636610004414</v>
      </c>
      <c r="AH893" s="9" t="e">
        <f>IF(AND(#REF!=2017,AE$4=1),-IFERROR(VLOOKUP(AG893,#REF!,9,0),0),IF(AND(#REF!=2017,AE$4=2),-IFERROR(VLOOKUP(AG893,#REF!,9,0),0),IFERROR(VLOOKUP(AG893,#REF!,12,0),0)))</f>
        <v>#REF!</v>
      </c>
    </row>
    <row r="894" spans="1:34" ht="15" customHeight="1" outlineLevel="2">
      <c r="A894" s="7" t="s">
        <v>172</v>
      </c>
      <c r="B894" s="36" t="s">
        <v>173</v>
      </c>
      <c r="C894" s="7" t="s">
        <v>173</v>
      </c>
      <c r="D894" s="7" t="s">
        <v>13</v>
      </c>
      <c r="E894" s="35" t="s">
        <v>441</v>
      </c>
      <c r="F894" s="7" t="s">
        <v>335</v>
      </c>
      <c r="G894" s="8">
        <v>26.7</v>
      </c>
      <c r="H894" s="8">
        <v>40.649999999999991</v>
      </c>
      <c r="I894" s="8">
        <v>22.239999999999995</v>
      </c>
      <c r="J894" s="8">
        <v>15.940000000000026</v>
      </c>
      <c r="K894" s="8">
        <v>0</v>
      </c>
      <c r="L894" s="8">
        <v>14.409999999999982</v>
      </c>
      <c r="M894" s="8">
        <v>13.050000000000011</v>
      </c>
      <c r="N894" s="40">
        <v>0</v>
      </c>
      <c r="O894" s="8">
        <v>10.050000000000011</v>
      </c>
      <c r="P894" s="8"/>
      <c r="Q894" s="8"/>
      <c r="R894" s="8"/>
      <c r="S894" s="8"/>
      <c r="T894" s="8"/>
      <c r="U894" s="8"/>
      <c r="V894" s="8"/>
      <c r="W894" s="14">
        <f t="shared" si="227"/>
        <v>143.04000000000002</v>
      </c>
      <c r="X894" s="10"/>
      <c r="Y894" s="28" t="e">
        <f t="shared" si="233"/>
        <v>#REF!</v>
      </c>
      <c r="Z894" s="13"/>
      <c r="AA894" s="13" t="e">
        <f t="shared" si="235"/>
        <v>#REF!</v>
      </c>
      <c r="AB894" s="12">
        <v>1</v>
      </c>
      <c r="AC894" s="12">
        <v>1</v>
      </c>
      <c r="AE894" s="9" t="e">
        <f t="shared" si="230"/>
        <v>#REF!</v>
      </c>
      <c r="AG894" s="1" t="str">
        <f t="shared" si="234"/>
        <v>36636610004417</v>
      </c>
      <c r="AH894" s="9" t="e">
        <f>IF(AND(#REF!=2017,AE$4=1),-IFERROR(VLOOKUP(AG894,#REF!,9,0),0),IF(AND(#REF!=2017,AE$4=2),-IFERROR(VLOOKUP(AG894,#REF!,9,0),0),IFERROR(VLOOKUP(AG894,#REF!,12,0),0)))</f>
        <v>#REF!</v>
      </c>
    </row>
    <row r="895" spans="1:34" ht="15" customHeight="1" outlineLevel="2">
      <c r="A895" s="7" t="s">
        <v>172</v>
      </c>
      <c r="B895" s="36" t="s">
        <v>173</v>
      </c>
      <c r="C895" s="7" t="s">
        <v>173</v>
      </c>
      <c r="D895" s="7" t="s">
        <v>13</v>
      </c>
      <c r="E895" s="35" t="s">
        <v>443</v>
      </c>
      <c r="F895" s="7" t="s">
        <v>336</v>
      </c>
      <c r="G895" s="8">
        <v>30.8</v>
      </c>
      <c r="H895" s="8">
        <v>63.400000000000006</v>
      </c>
      <c r="I895" s="8">
        <v>77.749999999999986</v>
      </c>
      <c r="J895" s="8">
        <v>92.910000000000025</v>
      </c>
      <c r="K895" s="8">
        <v>0</v>
      </c>
      <c r="L895" s="8">
        <v>56.420000000000016</v>
      </c>
      <c r="M895" s="8">
        <v>90.720000000000027</v>
      </c>
      <c r="N895" s="40">
        <v>0</v>
      </c>
      <c r="O895" s="8">
        <v>123.19</v>
      </c>
      <c r="P895" s="8"/>
      <c r="Q895" s="8"/>
      <c r="R895" s="8"/>
      <c r="S895" s="8"/>
      <c r="T895" s="8"/>
      <c r="U895" s="8"/>
      <c r="V895" s="8"/>
      <c r="W895" s="14">
        <f t="shared" si="227"/>
        <v>535.19000000000005</v>
      </c>
      <c r="X895" s="10"/>
      <c r="Y895" s="28" t="e">
        <f t="shared" si="233"/>
        <v>#REF!</v>
      </c>
      <c r="Z895" s="13"/>
      <c r="AA895" s="13" t="e">
        <f t="shared" si="235"/>
        <v>#REF!</v>
      </c>
      <c r="AB895" s="12">
        <v>1</v>
      </c>
      <c r="AC895" s="12">
        <v>1</v>
      </c>
      <c r="AE895" s="9" t="e">
        <f t="shared" si="230"/>
        <v>#REF!</v>
      </c>
      <c r="AG895" s="1" t="str">
        <f t="shared" si="234"/>
        <v>36636610004423</v>
      </c>
      <c r="AH895" s="9" t="e">
        <f>IF(AND(#REF!=2017,AE$4=1),-IFERROR(VLOOKUP(AG895,#REF!,9,0),0),IF(AND(#REF!=2017,AE$4=2),-IFERROR(VLOOKUP(AG895,#REF!,9,0),0),IFERROR(VLOOKUP(AG895,#REF!,12,0),0)))</f>
        <v>#REF!</v>
      </c>
    </row>
    <row r="896" spans="1:34" ht="15" customHeight="1" outlineLevel="2">
      <c r="A896" s="7" t="s">
        <v>172</v>
      </c>
      <c r="B896" s="36" t="s">
        <v>173</v>
      </c>
      <c r="C896" s="7" t="s">
        <v>173</v>
      </c>
      <c r="D896" s="7" t="s">
        <v>13</v>
      </c>
      <c r="E896" s="35" t="s">
        <v>445</v>
      </c>
      <c r="F896" s="7" t="s">
        <v>337</v>
      </c>
      <c r="G896" s="8">
        <v>10762.11</v>
      </c>
      <c r="H896" s="8">
        <v>20679.329999999998</v>
      </c>
      <c r="I896" s="8">
        <v>11507.069999999996</v>
      </c>
      <c r="J896" s="8">
        <v>19639.469999999994</v>
      </c>
      <c r="K896" s="8">
        <v>0</v>
      </c>
      <c r="L896" s="8">
        <v>17275.079999999994</v>
      </c>
      <c r="M896" s="8">
        <v>19970.400000000038</v>
      </c>
      <c r="N896" s="40">
        <v>0</v>
      </c>
      <c r="O896" s="8">
        <v>20863.709999999963</v>
      </c>
      <c r="P896" s="8"/>
      <c r="Q896" s="8"/>
      <c r="R896" s="8"/>
      <c r="S896" s="8"/>
      <c r="T896" s="8"/>
      <c r="U896" s="8"/>
      <c r="V896" s="8"/>
      <c r="W896" s="14">
        <f t="shared" si="227"/>
        <v>120697.16999999998</v>
      </c>
      <c r="X896" s="10"/>
      <c r="Y896" s="28" t="e">
        <f t="shared" si="233"/>
        <v>#REF!</v>
      </c>
      <c r="Z896" s="13"/>
      <c r="AA896" s="13" t="e">
        <f t="shared" si="235"/>
        <v>#REF!</v>
      </c>
      <c r="AB896" s="12">
        <v>1</v>
      </c>
      <c r="AC896" s="12">
        <v>1</v>
      </c>
      <c r="AE896" s="9" t="e">
        <f t="shared" si="230"/>
        <v>#REF!</v>
      </c>
      <c r="AG896" s="1" t="str">
        <f t="shared" si="234"/>
        <v>36636610004429</v>
      </c>
      <c r="AH896" s="9" t="e">
        <f>IF(AND(#REF!=2017,AE$4=1),-IFERROR(VLOOKUP(AG896,#REF!,9,0),0),IF(AND(#REF!=2017,AE$4=2),-IFERROR(VLOOKUP(AG896,#REF!,9,0),0),IFERROR(VLOOKUP(AG896,#REF!,12,0),0)))</f>
        <v>#REF!</v>
      </c>
    </row>
    <row r="897" spans="1:34" ht="15" customHeight="1" outlineLevel="2">
      <c r="A897" s="7" t="s">
        <v>172</v>
      </c>
      <c r="B897" s="36" t="s">
        <v>173</v>
      </c>
      <c r="C897" s="7" t="s">
        <v>173</v>
      </c>
      <c r="D897" s="7" t="s">
        <v>13</v>
      </c>
      <c r="E897" s="35" t="s">
        <v>447</v>
      </c>
      <c r="F897" s="7" t="s">
        <v>338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40">
        <v>0</v>
      </c>
      <c r="O897" s="8">
        <v>0</v>
      </c>
      <c r="P897" s="8"/>
      <c r="Q897" s="8"/>
      <c r="R897" s="8"/>
      <c r="S897" s="8"/>
      <c r="T897" s="8"/>
      <c r="U897" s="8"/>
      <c r="V897" s="8"/>
      <c r="W897" s="14">
        <f t="shared" si="227"/>
        <v>0</v>
      </c>
      <c r="X897" s="10"/>
      <c r="Y897" s="28" t="e">
        <f t="shared" si="233"/>
        <v>#REF!</v>
      </c>
      <c r="Z897" s="13"/>
      <c r="AA897" s="13" t="e">
        <f t="shared" si="235"/>
        <v>#REF!</v>
      </c>
      <c r="AB897" s="12">
        <v>1</v>
      </c>
      <c r="AC897" s="12">
        <v>1</v>
      </c>
      <c r="AE897" s="9" t="e">
        <f t="shared" si="230"/>
        <v>#REF!</v>
      </c>
      <c r="AG897" s="1" t="str">
        <f t="shared" si="234"/>
        <v>36636610004430</v>
      </c>
      <c r="AH897" s="9" t="e">
        <f>IF(AND(#REF!=2017,AE$4=1),-IFERROR(VLOOKUP(AG897,#REF!,9,0),0),IF(AND(#REF!=2017,AE$4=2),-IFERROR(VLOOKUP(AG897,#REF!,9,0),0),IFERROR(VLOOKUP(AG897,#REF!,12,0),0)))</f>
        <v>#REF!</v>
      </c>
    </row>
    <row r="898" spans="1:34" ht="15" customHeight="1" outlineLevel="2">
      <c r="A898" s="7" t="s">
        <v>172</v>
      </c>
      <c r="B898" s="36" t="s">
        <v>173</v>
      </c>
      <c r="C898" s="7" t="s">
        <v>173</v>
      </c>
      <c r="D898" s="7" t="s">
        <v>13</v>
      </c>
      <c r="E898" s="35" t="s">
        <v>449</v>
      </c>
      <c r="F898" s="7" t="s">
        <v>339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40">
        <v>0</v>
      </c>
      <c r="O898" s="8">
        <v>0</v>
      </c>
      <c r="P898" s="8"/>
      <c r="Q898" s="8"/>
      <c r="R898" s="8"/>
      <c r="S898" s="8"/>
      <c r="T898" s="8"/>
      <c r="U898" s="8"/>
      <c r="V898" s="8"/>
      <c r="W898" s="14">
        <f t="shared" ref="W898:W920" si="236">SUM(G898:V898)</f>
        <v>0</v>
      </c>
      <c r="X898" s="10"/>
      <c r="Y898" s="28" t="e">
        <f t="shared" si="233"/>
        <v>#REF!</v>
      </c>
      <c r="Z898" s="13"/>
      <c r="AA898" s="13" t="e">
        <f t="shared" si="235"/>
        <v>#REF!</v>
      </c>
      <c r="AB898" s="12">
        <v>1</v>
      </c>
      <c r="AC898" s="12">
        <v>1</v>
      </c>
      <c r="AE898" s="9" t="e">
        <f t="shared" si="230"/>
        <v>#REF!</v>
      </c>
      <c r="AG898" s="1" t="str">
        <f t="shared" si="234"/>
        <v>36636610004434</v>
      </c>
      <c r="AH898" s="9" t="e">
        <f>IF(AND(#REF!=2017,AE$4=1),-IFERROR(VLOOKUP(AG898,#REF!,9,0),0),IF(AND(#REF!=2017,AE$4=2),-IFERROR(VLOOKUP(AG898,#REF!,9,0),0),IFERROR(VLOOKUP(AG898,#REF!,12,0),0)))</f>
        <v>#REF!</v>
      </c>
    </row>
    <row r="899" spans="1:34" ht="15" customHeight="1" outlineLevel="2">
      <c r="A899" s="7" t="s">
        <v>172</v>
      </c>
      <c r="B899" s="36" t="s">
        <v>173</v>
      </c>
      <c r="C899" s="7" t="s">
        <v>173</v>
      </c>
      <c r="D899" s="7" t="s">
        <v>13</v>
      </c>
      <c r="E899" s="35" t="s">
        <v>451</v>
      </c>
      <c r="F899" s="7" t="s">
        <v>112</v>
      </c>
      <c r="G899" s="8">
        <v>0</v>
      </c>
      <c r="H899" s="8">
        <v>4708.6099999999997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40">
        <v>0</v>
      </c>
      <c r="O899" s="8">
        <v>0</v>
      </c>
      <c r="P899" s="8"/>
      <c r="Q899" s="8"/>
      <c r="R899" s="8"/>
      <c r="S899" s="8"/>
      <c r="T899" s="8"/>
      <c r="U899" s="8"/>
      <c r="V899" s="8"/>
      <c r="W899" s="14">
        <f t="shared" si="236"/>
        <v>4708.6099999999997</v>
      </c>
      <c r="X899" s="10"/>
      <c r="Y899" s="28" t="e">
        <f t="shared" si="233"/>
        <v>#REF!</v>
      </c>
      <c r="Z899" s="13"/>
      <c r="AA899" s="13" t="e">
        <f t="shared" si="235"/>
        <v>#REF!</v>
      </c>
      <c r="AB899" s="12">
        <v>1</v>
      </c>
      <c r="AC899" s="12">
        <v>1</v>
      </c>
      <c r="AE899" s="9" t="e">
        <f t="shared" si="230"/>
        <v>#REF!</v>
      </c>
      <c r="AG899" s="1" t="str">
        <f t="shared" si="234"/>
        <v>36636610004442</v>
      </c>
      <c r="AH899" s="9" t="e">
        <f>IF(AND(#REF!=2017,AE$4=1),-IFERROR(VLOOKUP(AG899,#REF!,9,0),0),IF(AND(#REF!=2017,AE$4=2),-IFERROR(VLOOKUP(AG899,#REF!,9,0),0),IFERROR(VLOOKUP(AG899,#REF!,12,0),0)))</f>
        <v>#REF!</v>
      </c>
    </row>
    <row r="900" spans="1:34" ht="15" customHeight="1" outlineLevel="2">
      <c r="A900" s="7" t="s">
        <v>172</v>
      </c>
      <c r="B900" s="36" t="s">
        <v>173</v>
      </c>
      <c r="C900" s="7" t="s">
        <v>173</v>
      </c>
      <c r="D900" s="7" t="s">
        <v>13</v>
      </c>
      <c r="E900" s="35" t="s">
        <v>452</v>
      </c>
      <c r="F900" s="7" t="s">
        <v>340</v>
      </c>
      <c r="G900" s="8">
        <v>5.09</v>
      </c>
      <c r="H900" s="8">
        <v>18.34</v>
      </c>
      <c r="I900" s="8">
        <v>0</v>
      </c>
      <c r="J900" s="8">
        <v>14.89</v>
      </c>
      <c r="K900" s="8">
        <v>0</v>
      </c>
      <c r="L900" s="8">
        <v>20.880000000000003</v>
      </c>
      <c r="M900" s="8">
        <v>22.339999999999989</v>
      </c>
      <c r="N900" s="40">
        <v>0</v>
      </c>
      <c r="O900" s="8">
        <v>1.3299999999999983</v>
      </c>
      <c r="P900" s="8"/>
      <c r="Q900" s="8"/>
      <c r="R900" s="8"/>
      <c r="S900" s="8"/>
      <c r="T900" s="8"/>
      <c r="U900" s="8"/>
      <c r="V900" s="8"/>
      <c r="W900" s="14">
        <f t="shared" si="236"/>
        <v>82.86999999999999</v>
      </c>
      <c r="X900" s="10"/>
      <c r="Y900" s="28" t="e">
        <f t="shared" si="233"/>
        <v>#REF!</v>
      </c>
      <c r="Z900" s="13"/>
      <c r="AA900" s="13" t="e">
        <f t="shared" si="235"/>
        <v>#REF!</v>
      </c>
      <c r="AB900" s="12">
        <v>1</v>
      </c>
      <c r="AC900" s="12">
        <v>1</v>
      </c>
      <c r="AE900" s="9" t="e">
        <f t="shared" si="230"/>
        <v>#REF!</v>
      </c>
      <c r="AG900" s="1" t="str">
        <f t="shared" si="234"/>
        <v>36636610004470</v>
      </c>
      <c r="AH900" s="9" t="e">
        <f>IF(AND(#REF!=2017,AE$4=1),-IFERROR(VLOOKUP(AG900,#REF!,9,0),0),IF(AND(#REF!=2017,AE$4=2),-IFERROR(VLOOKUP(AG900,#REF!,9,0),0),IFERROR(VLOOKUP(AG900,#REF!,12,0),0)))</f>
        <v>#REF!</v>
      </c>
    </row>
    <row r="901" spans="1:34" ht="15" customHeight="1" outlineLevel="2">
      <c r="A901" s="7" t="s">
        <v>172</v>
      </c>
      <c r="B901" s="36" t="s">
        <v>173</v>
      </c>
      <c r="C901" s="7" t="s">
        <v>173</v>
      </c>
      <c r="D901" s="7" t="s">
        <v>13</v>
      </c>
      <c r="E901" s="35" t="s">
        <v>380</v>
      </c>
      <c r="F901" s="7" t="s">
        <v>17</v>
      </c>
      <c r="G901" s="8">
        <v>0</v>
      </c>
      <c r="H901" s="8">
        <v>0</v>
      </c>
      <c r="I901" s="8">
        <v>1370.44</v>
      </c>
      <c r="J901" s="8">
        <v>0</v>
      </c>
      <c r="K901" s="8">
        <v>0</v>
      </c>
      <c r="L901" s="8">
        <v>1247.96</v>
      </c>
      <c r="M901" s="8">
        <v>1555.6399999999999</v>
      </c>
      <c r="N901" s="40">
        <v>0</v>
      </c>
      <c r="O901" s="8">
        <v>5744.6000000000013</v>
      </c>
      <c r="P901" s="8"/>
      <c r="Q901" s="8"/>
      <c r="R901" s="8"/>
      <c r="S901" s="8"/>
      <c r="T901" s="8"/>
      <c r="U901" s="8"/>
      <c r="V901" s="8"/>
      <c r="W901" s="14">
        <f t="shared" si="236"/>
        <v>9918.6400000000012</v>
      </c>
      <c r="X901" s="10"/>
      <c r="Y901" s="28" t="e">
        <f t="shared" si="233"/>
        <v>#REF!</v>
      </c>
      <c r="Z901" s="13"/>
      <c r="AA901" s="13" t="e">
        <f t="shared" si="235"/>
        <v>#REF!</v>
      </c>
      <c r="AB901" s="12">
        <v>1</v>
      </c>
      <c r="AC901" s="12">
        <v>1</v>
      </c>
      <c r="AE901" s="9" t="e">
        <f t="shared" si="230"/>
        <v>#REF!</v>
      </c>
      <c r="AG901" s="1" t="str">
        <f t="shared" si="234"/>
        <v>36636610004801</v>
      </c>
      <c r="AH901" s="9" t="e">
        <f>IF(AND(#REF!=2017,AE$4=1),-IFERROR(VLOOKUP(AG901,#REF!,9,0),0),IF(AND(#REF!=2017,AE$4=2),-IFERROR(VLOOKUP(AG901,#REF!,9,0),0),IFERROR(VLOOKUP(AG901,#REF!,12,0),0)))</f>
        <v>#REF!</v>
      </c>
    </row>
    <row r="902" spans="1:34" ht="15" customHeight="1" outlineLevel="2">
      <c r="A902" s="7" t="s">
        <v>172</v>
      </c>
      <c r="B902" s="36" t="s">
        <v>173</v>
      </c>
      <c r="C902" s="7" t="s">
        <v>173</v>
      </c>
      <c r="D902" s="7" t="s">
        <v>13</v>
      </c>
      <c r="E902" s="35" t="s">
        <v>398</v>
      </c>
      <c r="F902" s="7" t="s">
        <v>316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40">
        <v>0</v>
      </c>
      <c r="O902" s="8">
        <v>0</v>
      </c>
      <c r="P902" s="8"/>
      <c r="Q902" s="8"/>
      <c r="R902" s="8"/>
      <c r="S902" s="8"/>
      <c r="T902" s="8"/>
      <c r="U902" s="8"/>
      <c r="V902" s="8"/>
      <c r="W902" s="14">
        <f t="shared" si="236"/>
        <v>0</v>
      </c>
      <c r="X902" s="10"/>
      <c r="Y902" s="28" t="e">
        <f t="shared" si="233"/>
        <v>#REF!</v>
      </c>
      <c r="Z902" s="13"/>
      <c r="AA902" s="13" t="e">
        <f t="shared" si="235"/>
        <v>#REF!</v>
      </c>
      <c r="AB902" s="12">
        <v>1</v>
      </c>
      <c r="AC902" s="12">
        <v>1</v>
      </c>
      <c r="AE902" s="9" t="e">
        <f t="shared" si="230"/>
        <v>#REF!</v>
      </c>
      <c r="AG902" s="1" t="str">
        <f t="shared" si="234"/>
        <v>36636610005017</v>
      </c>
      <c r="AH902" s="9" t="e">
        <f>IF(AND(#REF!=2017,AE$4=1),-IFERROR(VLOOKUP(AG902,#REF!,9,0),0),IF(AND(#REF!=2017,AE$4=2),-IFERROR(VLOOKUP(AG902,#REF!,9,0),0),IFERROR(VLOOKUP(AG902,#REF!,12,0),0)))</f>
        <v>#REF!</v>
      </c>
    </row>
    <row r="903" spans="1:34" ht="15" customHeight="1" outlineLevel="2">
      <c r="A903" s="7" t="s">
        <v>172</v>
      </c>
      <c r="B903" s="36" t="s">
        <v>173</v>
      </c>
      <c r="C903" s="7" t="s">
        <v>173</v>
      </c>
      <c r="D903" s="7" t="s">
        <v>13</v>
      </c>
      <c r="E903" s="35" t="s">
        <v>381</v>
      </c>
      <c r="F903" s="7" t="s">
        <v>311</v>
      </c>
      <c r="G903" s="8">
        <v>0</v>
      </c>
      <c r="H903" s="8">
        <v>0</v>
      </c>
      <c r="I903" s="8">
        <v>0</v>
      </c>
      <c r="J903" s="8">
        <v>0</v>
      </c>
      <c r="K903" s="8">
        <v>12411.14</v>
      </c>
      <c r="L903" s="8">
        <v>0</v>
      </c>
      <c r="M903" s="8">
        <v>0</v>
      </c>
      <c r="N903" s="40">
        <v>0</v>
      </c>
      <c r="O903" s="8">
        <v>12411.14</v>
      </c>
      <c r="P903" s="8"/>
      <c r="Q903" s="8"/>
      <c r="R903" s="8"/>
      <c r="S903" s="8"/>
      <c r="T903" s="8"/>
      <c r="U903" s="8"/>
      <c r="V903" s="8"/>
      <c r="W903" s="14">
        <f t="shared" si="236"/>
        <v>24822.28</v>
      </c>
      <c r="X903" s="10"/>
      <c r="Y903" s="28" t="e">
        <f t="shared" si="233"/>
        <v>#REF!</v>
      </c>
      <c r="Z903" s="13"/>
      <c r="AA903" s="13" t="e">
        <f t="shared" si="235"/>
        <v>#REF!</v>
      </c>
      <c r="AB903" s="12">
        <v>1</v>
      </c>
      <c r="AC903" s="12">
        <v>1</v>
      </c>
      <c r="AE903" s="9" t="e">
        <f t="shared" si="230"/>
        <v>#REF!</v>
      </c>
      <c r="AG903" s="1" t="str">
        <f t="shared" si="234"/>
        <v>36636610005050</v>
      </c>
      <c r="AH903" s="9" t="e">
        <f>IF(AND(#REF!=2017,AE$4=1),-IFERROR(VLOOKUP(AG903,#REF!,9,0),0),IF(AND(#REF!=2017,AE$4=2),-IFERROR(VLOOKUP(AG903,#REF!,9,0),0),IFERROR(VLOOKUP(AG903,#REF!,12,0),0)))</f>
        <v>#REF!</v>
      </c>
    </row>
    <row r="904" spans="1:34" ht="15" customHeight="1" outlineLevel="2">
      <c r="A904" s="7" t="s">
        <v>172</v>
      </c>
      <c r="B904" s="36" t="s">
        <v>173</v>
      </c>
      <c r="C904" s="7" t="s">
        <v>173</v>
      </c>
      <c r="D904" s="7" t="s">
        <v>13</v>
      </c>
      <c r="E904" s="35" t="s">
        <v>401</v>
      </c>
      <c r="F904" s="7" t="s">
        <v>317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40">
        <v>0</v>
      </c>
      <c r="O904" s="8">
        <v>0</v>
      </c>
      <c r="P904" s="8"/>
      <c r="Q904" s="8"/>
      <c r="R904" s="8"/>
      <c r="S904" s="8"/>
      <c r="T904" s="8"/>
      <c r="U904" s="8"/>
      <c r="V904" s="8"/>
      <c r="W904" s="14">
        <f t="shared" si="236"/>
        <v>0</v>
      </c>
      <c r="X904" s="10"/>
      <c r="Y904" s="28" t="e">
        <f t="shared" si="233"/>
        <v>#REF!</v>
      </c>
      <c r="Z904" s="13"/>
      <c r="AA904" s="13" t="e">
        <f t="shared" si="235"/>
        <v>#REF!</v>
      </c>
      <c r="AB904" s="12">
        <v>1</v>
      </c>
      <c r="AC904" s="12">
        <v>1</v>
      </c>
      <c r="AE904" s="9" t="e">
        <f t="shared" si="230"/>
        <v>#REF!</v>
      </c>
      <c r="AG904" s="1" t="str">
        <f t="shared" si="234"/>
        <v>36636610005054</v>
      </c>
      <c r="AH904" s="9" t="e">
        <f>IF(AND(#REF!=2017,AE$4=1),-IFERROR(VLOOKUP(AG904,#REF!,9,0),0),IF(AND(#REF!=2017,AE$4=2),-IFERROR(VLOOKUP(AG904,#REF!,9,0),0),IFERROR(VLOOKUP(AG904,#REF!,12,0),0)))</f>
        <v>#REF!</v>
      </c>
    </row>
    <row r="905" spans="1:34" ht="15" customHeight="1" outlineLevel="2">
      <c r="A905" s="7" t="s">
        <v>172</v>
      </c>
      <c r="B905" s="36" t="s">
        <v>173</v>
      </c>
      <c r="C905" s="7" t="s">
        <v>173</v>
      </c>
      <c r="D905" s="7" t="s">
        <v>13</v>
      </c>
      <c r="E905" s="35" t="s">
        <v>454</v>
      </c>
      <c r="F905" s="7" t="s">
        <v>341</v>
      </c>
      <c r="G905" s="8">
        <v>22655.51</v>
      </c>
      <c r="H905" s="8">
        <v>18984.460000000003</v>
      </c>
      <c r="I905" s="8">
        <v>17700.020000000004</v>
      </c>
      <c r="J905" s="8">
        <v>40079.47</v>
      </c>
      <c r="K905" s="8">
        <v>0</v>
      </c>
      <c r="L905" s="8">
        <v>62132.260000000024</v>
      </c>
      <c r="M905" s="8">
        <v>17650.940000000002</v>
      </c>
      <c r="N905" s="40">
        <v>16016.089999999997</v>
      </c>
      <c r="O905" s="8">
        <v>41928.069999999978</v>
      </c>
      <c r="P905" s="8"/>
      <c r="Q905" s="8"/>
      <c r="R905" s="8"/>
      <c r="S905" s="8"/>
      <c r="T905" s="8"/>
      <c r="U905" s="8"/>
      <c r="V905" s="8"/>
      <c r="W905" s="14">
        <f t="shared" si="236"/>
        <v>237146.82</v>
      </c>
      <c r="X905" s="10"/>
      <c r="Y905" s="28" t="e">
        <f t="shared" si="233"/>
        <v>#REF!</v>
      </c>
      <c r="Z905" s="13"/>
      <c r="AA905" s="13" t="e">
        <f t="shared" si="235"/>
        <v>#REF!</v>
      </c>
      <c r="AB905" s="12">
        <v>1</v>
      </c>
      <c r="AC905" s="12">
        <v>1</v>
      </c>
      <c r="AE905" s="9" t="e">
        <f t="shared" si="230"/>
        <v>#REF!</v>
      </c>
      <c r="AG905" s="1" t="str">
        <f t="shared" si="234"/>
        <v>36636610005084</v>
      </c>
      <c r="AH905" s="9" t="e">
        <f>IF(AND(#REF!=2017,AE$4=1),-IFERROR(VLOOKUP(AG905,#REF!,9,0),0),IF(AND(#REF!=2017,AE$4=2),-IFERROR(VLOOKUP(AG905,#REF!,9,0),0),IFERROR(VLOOKUP(AG905,#REF!,12,0),0)))</f>
        <v>#REF!</v>
      </c>
    </row>
    <row r="906" spans="1:34" ht="15" customHeight="1" outlineLevel="2">
      <c r="A906" s="7" t="s">
        <v>172</v>
      </c>
      <c r="B906" s="36" t="s">
        <v>173</v>
      </c>
      <c r="C906" s="7" t="s">
        <v>173</v>
      </c>
      <c r="D906" s="7" t="s">
        <v>13</v>
      </c>
      <c r="E906" s="35" t="s">
        <v>419</v>
      </c>
      <c r="F906" s="7" t="s">
        <v>324</v>
      </c>
      <c r="G906" s="8">
        <v>36.840000000000003</v>
      </c>
      <c r="H906" s="8">
        <v>0</v>
      </c>
      <c r="I906" s="8">
        <v>0</v>
      </c>
      <c r="J906" s="8">
        <v>0.17000000000000171</v>
      </c>
      <c r="K906" s="8">
        <v>0</v>
      </c>
      <c r="L906" s="8">
        <v>0</v>
      </c>
      <c r="M906" s="8">
        <v>0</v>
      </c>
      <c r="N906" s="40">
        <v>0</v>
      </c>
      <c r="O906" s="8">
        <v>2.8200000000000003</v>
      </c>
      <c r="P906" s="8"/>
      <c r="Q906" s="8"/>
      <c r="R906" s="8"/>
      <c r="S906" s="8"/>
      <c r="T906" s="8"/>
      <c r="U906" s="8"/>
      <c r="V906" s="8"/>
      <c r="W906" s="14">
        <f t="shared" si="236"/>
        <v>39.830000000000005</v>
      </c>
      <c r="X906" s="10"/>
      <c r="Y906" s="28" t="e">
        <f t="shared" si="233"/>
        <v>#REF!</v>
      </c>
      <c r="Z906" s="13"/>
      <c r="AA906" s="13" t="e">
        <f t="shared" si="235"/>
        <v>#REF!</v>
      </c>
      <c r="AB906" s="12">
        <v>1</v>
      </c>
      <c r="AC906" s="12">
        <v>1</v>
      </c>
      <c r="AE906" s="9" t="e">
        <f t="shared" si="230"/>
        <v>#REF!</v>
      </c>
      <c r="AG906" s="1" t="str">
        <f t="shared" si="234"/>
        <v>36636610005459</v>
      </c>
      <c r="AH906" s="9" t="e">
        <f>IF(AND(#REF!=2017,AE$4=1),-IFERROR(VLOOKUP(AG906,#REF!,9,0),0),IF(AND(#REF!=2017,AE$4=2),-IFERROR(VLOOKUP(AG906,#REF!,9,0),0),IFERROR(VLOOKUP(AG906,#REF!,12,0),0)))</f>
        <v>#REF!</v>
      </c>
    </row>
    <row r="907" spans="1:34" ht="15" customHeight="1" outlineLevel="2">
      <c r="A907" s="7" t="s">
        <v>172</v>
      </c>
      <c r="B907" s="36" t="s">
        <v>173</v>
      </c>
      <c r="C907" s="7" t="s">
        <v>173</v>
      </c>
      <c r="D907" s="7" t="s">
        <v>13</v>
      </c>
      <c r="E907" s="35" t="s">
        <v>456</v>
      </c>
      <c r="F907" s="7" t="s">
        <v>342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40">
        <v>0</v>
      </c>
      <c r="O907" s="8">
        <v>0</v>
      </c>
      <c r="P907" s="8"/>
      <c r="Q907" s="8"/>
      <c r="R907" s="8"/>
      <c r="S907" s="8"/>
      <c r="T907" s="8"/>
      <c r="U907" s="8"/>
      <c r="V907" s="8"/>
      <c r="W907" s="14">
        <f t="shared" si="236"/>
        <v>0</v>
      </c>
      <c r="X907" s="10"/>
      <c r="Y907" s="28" t="e">
        <f t="shared" si="233"/>
        <v>#REF!</v>
      </c>
      <c r="Z907" s="13"/>
      <c r="AA907" s="13" t="e">
        <f t="shared" si="235"/>
        <v>#REF!</v>
      </c>
      <c r="AB907" s="12">
        <v>1</v>
      </c>
      <c r="AC907" s="12">
        <v>1</v>
      </c>
      <c r="AE907" s="9" t="e">
        <f t="shared" si="230"/>
        <v>#REF!</v>
      </c>
      <c r="AG907" s="1" t="str">
        <f t="shared" si="234"/>
        <v>36636610005461</v>
      </c>
      <c r="AH907" s="9" t="e">
        <f>IF(AND(#REF!=2017,AE$4=1),-IFERROR(VLOOKUP(AG907,#REF!,9,0),0),IF(AND(#REF!=2017,AE$4=2),-IFERROR(VLOOKUP(AG907,#REF!,9,0),0),IFERROR(VLOOKUP(AG907,#REF!,12,0),0)))</f>
        <v>#REF!</v>
      </c>
    </row>
    <row r="908" spans="1:34" ht="15" customHeight="1" outlineLevel="2">
      <c r="A908" s="7" t="s">
        <v>172</v>
      </c>
      <c r="B908" s="36" t="s">
        <v>173</v>
      </c>
      <c r="C908" s="7" t="s">
        <v>173</v>
      </c>
      <c r="D908" s="7" t="s">
        <v>13</v>
      </c>
      <c r="E908" s="35" t="s">
        <v>458</v>
      </c>
      <c r="F908" s="7" t="s">
        <v>343</v>
      </c>
      <c r="G908" s="8">
        <v>0</v>
      </c>
      <c r="H908" s="8">
        <v>39416.410000000003</v>
      </c>
      <c r="I908" s="8">
        <v>20302.550000000003</v>
      </c>
      <c r="J908" s="8">
        <v>11239.369999999995</v>
      </c>
      <c r="K908" s="8">
        <v>0</v>
      </c>
      <c r="L908" s="8">
        <v>34748.400000000009</v>
      </c>
      <c r="M908" s="8">
        <v>11402.539999999979</v>
      </c>
      <c r="N908" s="40">
        <v>12431.029999999999</v>
      </c>
      <c r="O908" s="8">
        <v>9876.0899999999965</v>
      </c>
      <c r="P908" s="8"/>
      <c r="Q908" s="8"/>
      <c r="R908" s="8"/>
      <c r="S908" s="8"/>
      <c r="T908" s="8"/>
      <c r="U908" s="8"/>
      <c r="V908" s="8"/>
      <c r="W908" s="14">
        <f t="shared" si="236"/>
        <v>139416.38999999998</v>
      </c>
      <c r="X908" s="10"/>
      <c r="Y908" s="28" t="e">
        <f t="shared" si="233"/>
        <v>#REF!</v>
      </c>
      <c r="Z908" s="13"/>
      <c r="AA908" s="13" t="e">
        <f t="shared" si="235"/>
        <v>#REF!</v>
      </c>
      <c r="AB908" s="12">
        <v>1</v>
      </c>
      <c r="AC908" s="12">
        <v>1</v>
      </c>
      <c r="AE908" s="9" t="e">
        <f t="shared" si="230"/>
        <v>#REF!</v>
      </c>
      <c r="AG908" s="1" t="str">
        <f t="shared" si="234"/>
        <v>36636610005467</v>
      </c>
      <c r="AH908" s="9" t="e">
        <f>IF(AND(#REF!=2017,AE$4=1),-IFERROR(VLOOKUP(AG908,#REF!,9,0),0),IF(AND(#REF!=2017,AE$4=2),-IFERROR(VLOOKUP(AG908,#REF!,9,0),0),IFERROR(VLOOKUP(AG908,#REF!,12,0),0)))</f>
        <v>#REF!</v>
      </c>
    </row>
    <row r="909" spans="1:34" ht="15" customHeight="1" outlineLevel="2">
      <c r="A909" s="7" t="s">
        <v>172</v>
      </c>
      <c r="B909" s="36" t="s">
        <v>173</v>
      </c>
      <c r="C909" s="7" t="s">
        <v>173</v>
      </c>
      <c r="D909" s="7" t="s">
        <v>13</v>
      </c>
      <c r="E909" s="35" t="s">
        <v>460</v>
      </c>
      <c r="F909" s="7" t="s">
        <v>344</v>
      </c>
      <c r="G909" s="8">
        <v>107.62</v>
      </c>
      <c r="H909" s="8">
        <v>179.07</v>
      </c>
      <c r="I909" s="8">
        <v>148.91000000000003</v>
      </c>
      <c r="J909" s="8">
        <v>249.84000000000003</v>
      </c>
      <c r="K909" s="8">
        <v>0</v>
      </c>
      <c r="L909" s="8">
        <v>187.11999999999989</v>
      </c>
      <c r="M909" s="8">
        <v>182.91999999999985</v>
      </c>
      <c r="N909" s="40">
        <v>0</v>
      </c>
      <c r="O909" s="8">
        <v>174.16000000000031</v>
      </c>
      <c r="P909" s="8"/>
      <c r="Q909" s="8"/>
      <c r="R909" s="8"/>
      <c r="S909" s="8"/>
      <c r="T909" s="8"/>
      <c r="U909" s="8"/>
      <c r="V909" s="8"/>
      <c r="W909" s="14">
        <f t="shared" si="236"/>
        <v>1229.6400000000001</v>
      </c>
      <c r="X909" s="10"/>
      <c r="Y909" s="28" t="e">
        <f t="shared" si="233"/>
        <v>#REF!</v>
      </c>
      <c r="Z909" s="13"/>
      <c r="AA909" s="13" t="e">
        <f t="shared" si="235"/>
        <v>#REF!</v>
      </c>
      <c r="AB909" s="12">
        <v>1</v>
      </c>
      <c r="AC909" s="12">
        <v>1</v>
      </c>
      <c r="AE909" s="9" t="e">
        <f t="shared" si="230"/>
        <v>#REF!</v>
      </c>
      <c r="AG909" s="1" t="str">
        <f t="shared" si="234"/>
        <v>36636610005474</v>
      </c>
      <c r="AH909" s="9" t="e">
        <f>IF(AND(#REF!=2017,AE$4=1),-IFERROR(VLOOKUP(AG909,#REF!,9,0),0),IF(AND(#REF!=2017,AE$4=2),-IFERROR(VLOOKUP(AG909,#REF!,9,0),0),IFERROR(VLOOKUP(AG909,#REF!,12,0),0)))</f>
        <v>#REF!</v>
      </c>
    </row>
    <row r="910" spans="1:34" ht="15" customHeight="1" outlineLevel="2">
      <c r="A910" s="7" t="s">
        <v>172</v>
      </c>
      <c r="B910" s="36" t="s">
        <v>173</v>
      </c>
      <c r="C910" s="7" t="s">
        <v>173</v>
      </c>
      <c r="D910" s="7" t="s">
        <v>13</v>
      </c>
      <c r="E910" s="35" t="s">
        <v>462</v>
      </c>
      <c r="F910" s="7" t="s">
        <v>345</v>
      </c>
      <c r="G910" s="8">
        <v>0</v>
      </c>
      <c r="H910" s="8">
        <v>0</v>
      </c>
      <c r="I910" s="8">
        <v>18.22</v>
      </c>
      <c r="J910" s="8">
        <v>0</v>
      </c>
      <c r="K910" s="8">
        <v>0</v>
      </c>
      <c r="L910" s="8">
        <v>0</v>
      </c>
      <c r="M910" s="8">
        <v>0</v>
      </c>
      <c r="N910" s="40">
        <v>0</v>
      </c>
      <c r="O910" s="8">
        <v>0</v>
      </c>
      <c r="P910" s="8"/>
      <c r="Q910" s="8"/>
      <c r="R910" s="8"/>
      <c r="S910" s="8"/>
      <c r="T910" s="8"/>
      <c r="U910" s="8"/>
      <c r="V910" s="8"/>
      <c r="W910" s="14">
        <f t="shared" si="236"/>
        <v>18.22</v>
      </c>
      <c r="X910" s="10"/>
      <c r="Y910" s="28" t="e">
        <f t="shared" si="233"/>
        <v>#REF!</v>
      </c>
      <c r="Z910" s="13"/>
      <c r="AA910" s="13" t="e">
        <f t="shared" si="235"/>
        <v>#REF!</v>
      </c>
      <c r="AB910" s="12">
        <v>1</v>
      </c>
      <c r="AC910" s="12">
        <v>1</v>
      </c>
      <c r="AE910" s="9" t="e">
        <f t="shared" si="230"/>
        <v>#REF!</v>
      </c>
      <c r="AG910" s="1" t="str">
        <f t="shared" si="234"/>
        <v>36636610005500</v>
      </c>
      <c r="AH910" s="9" t="e">
        <f>IF(AND(#REF!=2017,AE$4=1),-IFERROR(VLOOKUP(AG910,#REF!,9,0),0),IF(AND(#REF!=2017,AE$4=2),-IFERROR(VLOOKUP(AG910,#REF!,9,0),0),IFERROR(VLOOKUP(AG910,#REF!,12,0),0)))</f>
        <v>#REF!</v>
      </c>
    </row>
    <row r="911" spans="1:34" ht="15" customHeight="1" outlineLevel="2">
      <c r="A911" s="7" t="s">
        <v>172</v>
      </c>
      <c r="B911" s="36" t="s">
        <v>173</v>
      </c>
      <c r="C911" s="7" t="s">
        <v>173</v>
      </c>
      <c r="D911" s="7" t="s">
        <v>13</v>
      </c>
      <c r="E911" s="35" t="s">
        <v>391</v>
      </c>
      <c r="F911" s="7" t="s">
        <v>306</v>
      </c>
      <c r="G911" s="8">
        <v>0</v>
      </c>
      <c r="H911" s="8">
        <v>0</v>
      </c>
      <c r="I911" s="8">
        <v>0</v>
      </c>
      <c r="J911" s="8">
        <v>17822.689999999999</v>
      </c>
      <c r="K911" s="8">
        <v>1147.4700000000012</v>
      </c>
      <c r="L911" s="8">
        <v>0</v>
      </c>
      <c r="M911" s="8">
        <v>1090</v>
      </c>
      <c r="N911" s="40">
        <v>467.65999999999985</v>
      </c>
      <c r="O911" s="8">
        <v>19337.090000000004</v>
      </c>
      <c r="P911" s="8"/>
      <c r="Q911" s="8"/>
      <c r="R911" s="8"/>
      <c r="S911" s="8"/>
      <c r="T911" s="8"/>
      <c r="U911" s="8"/>
      <c r="V911" s="8"/>
      <c r="W911" s="14">
        <f t="shared" si="236"/>
        <v>39864.910000000003</v>
      </c>
      <c r="X911" s="10"/>
      <c r="Y911" s="28" t="e">
        <f t="shared" si="233"/>
        <v>#REF!</v>
      </c>
      <c r="Z911" s="13"/>
      <c r="AA911" s="13" t="e">
        <f t="shared" si="235"/>
        <v>#REF!</v>
      </c>
      <c r="AB911" s="12">
        <v>1</v>
      </c>
      <c r="AC911" s="12">
        <v>1</v>
      </c>
      <c r="AE911" s="9" t="e">
        <f t="shared" si="230"/>
        <v>#REF!</v>
      </c>
      <c r="AG911" s="1" t="str">
        <f t="shared" si="234"/>
        <v>36636610005537</v>
      </c>
      <c r="AH911" s="9" t="e">
        <f>IF(AND(#REF!=2017,AE$4=1),-IFERROR(VLOOKUP(AG911,#REF!,9,0),0),IF(AND(#REF!=2017,AE$4=2),-IFERROR(VLOOKUP(AG911,#REF!,9,0),0),IFERROR(VLOOKUP(AG911,#REF!,12,0),0)))</f>
        <v>#REF!</v>
      </c>
    </row>
    <row r="912" spans="1:34" ht="15" customHeight="1" outlineLevel="2">
      <c r="A912" s="7" t="s">
        <v>172</v>
      </c>
      <c r="B912" s="36" t="s">
        <v>173</v>
      </c>
      <c r="C912" s="7" t="s">
        <v>173</v>
      </c>
      <c r="D912" s="7" t="s">
        <v>13</v>
      </c>
      <c r="E912" s="35" t="s">
        <v>464</v>
      </c>
      <c r="F912" s="7" t="s">
        <v>346</v>
      </c>
      <c r="G912" s="8">
        <v>0</v>
      </c>
      <c r="H912" s="8">
        <v>0</v>
      </c>
      <c r="I912" s="8">
        <v>0</v>
      </c>
      <c r="J912" s="8">
        <v>0.01</v>
      </c>
      <c r="K912" s="8">
        <v>0</v>
      </c>
      <c r="L912" s="8">
        <v>0</v>
      </c>
      <c r="M912" s="8">
        <v>0</v>
      </c>
      <c r="N912" s="40">
        <v>0</v>
      </c>
      <c r="O912" s="8">
        <v>0</v>
      </c>
      <c r="P912" s="8"/>
      <c r="Q912" s="8"/>
      <c r="R912" s="8"/>
      <c r="S912" s="8"/>
      <c r="T912" s="8"/>
      <c r="U912" s="8"/>
      <c r="V912" s="8"/>
      <c r="W912" s="14">
        <f t="shared" si="236"/>
        <v>0.01</v>
      </c>
      <c r="X912" s="10"/>
      <c r="Y912" s="28" t="e">
        <f t="shared" si="233"/>
        <v>#REF!</v>
      </c>
      <c r="Z912" s="13"/>
      <c r="AA912" s="13" t="e">
        <f t="shared" si="235"/>
        <v>#REF!</v>
      </c>
      <c r="AB912" s="12">
        <v>1</v>
      </c>
      <c r="AC912" s="12">
        <v>1</v>
      </c>
      <c r="AE912" s="9" t="e">
        <f t="shared" si="230"/>
        <v>#REF!</v>
      </c>
      <c r="AG912" s="1" t="str">
        <f t="shared" si="234"/>
        <v>36636610005835</v>
      </c>
      <c r="AH912" s="9" t="e">
        <f>IF(AND(#REF!=2017,AE$4=1),-IFERROR(VLOOKUP(AG912,#REF!,9,0),0),IF(AND(#REF!=2017,AE$4=2),-IFERROR(VLOOKUP(AG912,#REF!,9,0),0),IFERROR(VLOOKUP(AG912,#REF!,12,0),0)))</f>
        <v>#REF!</v>
      </c>
    </row>
    <row r="913" spans="1:34" ht="15" customHeight="1" outlineLevel="2">
      <c r="A913" s="7" t="s">
        <v>172</v>
      </c>
      <c r="B913" s="36" t="s">
        <v>173</v>
      </c>
      <c r="C913" s="7" t="s">
        <v>173</v>
      </c>
      <c r="D913" s="7" t="s">
        <v>13</v>
      </c>
      <c r="E913" s="35" t="s">
        <v>478</v>
      </c>
      <c r="F913" s="7" t="s">
        <v>353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40">
        <v>0</v>
      </c>
      <c r="O913" s="8">
        <v>0</v>
      </c>
      <c r="P913" s="8"/>
      <c r="Q913" s="8"/>
      <c r="R913" s="8"/>
      <c r="S913" s="8"/>
      <c r="T913" s="8"/>
      <c r="U913" s="8"/>
      <c r="V913" s="8"/>
      <c r="W913" s="14">
        <f t="shared" si="236"/>
        <v>0</v>
      </c>
      <c r="X913" s="10"/>
      <c r="Y913" s="28"/>
      <c r="Z913" s="13"/>
      <c r="AA913" s="13"/>
      <c r="AB913" s="12"/>
      <c r="AC913" s="12"/>
      <c r="AE913" s="9"/>
      <c r="AH913" s="9"/>
    </row>
    <row r="914" spans="1:34" ht="15" customHeight="1" outlineLevel="2">
      <c r="A914" s="7" t="s">
        <v>172</v>
      </c>
      <c r="B914" s="36" t="s">
        <v>173</v>
      </c>
      <c r="C914" s="7" t="s">
        <v>173</v>
      </c>
      <c r="D914" s="7" t="s">
        <v>13</v>
      </c>
      <c r="E914" s="35" t="s">
        <v>507</v>
      </c>
      <c r="F914" s="7" t="s">
        <v>362</v>
      </c>
      <c r="G914" s="8">
        <v>0</v>
      </c>
      <c r="H914" s="8">
        <v>0</v>
      </c>
      <c r="I914" s="8">
        <v>0</v>
      </c>
      <c r="J914" s="8">
        <v>-37402.5</v>
      </c>
      <c r="K914" s="8">
        <v>0</v>
      </c>
      <c r="L914" s="8">
        <v>0</v>
      </c>
      <c r="M914" s="8">
        <v>-37402.5</v>
      </c>
      <c r="N914" s="40">
        <v>0</v>
      </c>
      <c r="O914" s="8">
        <v>0</v>
      </c>
      <c r="P914" s="8"/>
      <c r="Q914" s="8"/>
      <c r="R914" s="8"/>
      <c r="S914" s="8"/>
      <c r="T914" s="8"/>
      <c r="U914" s="8"/>
      <c r="V914" s="8"/>
      <c r="W914" s="14">
        <f t="shared" si="236"/>
        <v>-74805</v>
      </c>
      <c r="X914" s="10"/>
      <c r="Y914" s="28"/>
      <c r="Z914" s="13"/>
      <c r="AA914" s="13"/>
      <c r="AB914" s="12"/>
      <c r="AC914" s="12"/>
      <c r="AE914" s="9"/>
      <c r="AH914" s="9"/>
    </row>
    <row r="915" spans="1:34" ht="15" customHeight="1" outlineLevel="2">
      <c r="A915" s="7" t="s">
        <v>172</v>
      </c>
      <c r="B915" s="36" t="s">
        <v>173</v>
      </c>
      <c r="C915" s="7" t="s">
        <v>173</v>
      </c>
      <c r="D915" s="35" t="s">
        <v>514</v>
      </c>
      <c r="E915" s="35" t="s">
        <v>468</v>
      </c>
      <c r="F915" s="7" t="s">
        <v>348</v>
      </c>
      <c r="G915" s="8">
        <v>0</v>
      </c>
      <c r="H915" s="8">
        <v>0</v>
      </c>
      <c r="I915" s="8">
        <v>0</v>
      </c>
      <c r="J915" s="8">
        <v>90090.94</v>
      </c>
      <c r="K915" s="8">
        <v>7090.3499999999913</v>
      </c>
      <c r="L915" s="8">
        <v>0</v>
      </c>
      <c r="M915" s="8">
        <v>73225.2</v>
      </c>
      <c r="N915" s="40">
        <v>5394.4700000000012</v>
      </c>
      <c r="O915" s="8">
        <v>7053.8399999999965</v>
      </c>
      <c r="P915" s="8"/>
      <c r="Q915" s="8"/>
      <c r="R915" s="8"/>
      <c r="S915" s="8"/>
      <c r="T915" s="8"/>
      <c r="U915" s="8"/>
      <c r="V915" s="8"/>
      <c r="W915" s="14">
        <f t="shared" si="236"/>
        <v>182854.8</v>
      </c>
      <c r="X915" s="10"/>
      <c r="Y915" s="28"/>
      <c r="Z915" s="13"/>
      <c r="AA915" s="13"/>
      <c r="AB915" s="12"/>
      <c r="AC915" s="12"/>
      <c r="AE915" s="9"/>
      <c r="AH915" s="9"/>
    </row>
    <row r="916" spans="1:34" ht="15" customHeight="1" outlineLevel="2">
      <c r="A916" s="7" t="s">
        <v>172</v>
      </c>
      <c r="B916" s="36" t="s">
        <v>173</v>
      </c>
      <c r="C916" s="7" t="s">
        <v>173</v>
      </c>
      <c r="D916" s="35" t="s">
        <v>514</v>
      </c>
      <c r="E916" s="35" t="s">
        <v>391</v>
      </c>
      <c r="F916" s="7" t="s">
        <v>306</v>
      </c>
      <c r="G916" s="8">
        <v>0</v>
      </c>
      <c r="H916" s="8">
        <v>0</v>
      </c>
      <c r="I916" s="8">
        <v>0</v>
      </c>
      <c r="J916" s="8">
        <v>-567</v>
      </c>
      <c r="K916" s="8">
        <v>0</v>
      </c>
      <c r="L916" s="8">
        <v>0</v>
      </c>
      <c r="M916" s="8">
        <v>-567</v>
      </c>
      <c r="N916" s="40">
        <v>0</v>
      </c>
      <c r="O916" s="8">
        <v>0</v>
      </c>
      <c r="P916" s="8"/>
      <c r="Q916" s="8"/>
      <c r="R916" s="8"/>
      <c r="S916" s="8"/>
      <c r="T916" s="8"/>
      <c r="U916" s="8"/>
      <c r="V916" s="8"/>
      <c r="W916" s="14">
        <f t="shared" si="236"/>
        <v>-1134</v>
      </c>
      <c r="X916" s="10"/>
      <c r="Y916" s="28" t="e">
        <f>IF(AE$2="Y",IF(RIGHT(A916,4)="CITY",AH916,0),AH916)</f>
        <v>#REF!</v>
      </c>
      <c r="Z916" s="13"/>
      <c r="AA916" s="13" t="e">
        <f t="shared" si="235"/>
        <v>#REF!</v>
      </c>
      <c r="AB916" s="12"/>
      <c r="AC916" s="12"/>
      <c r="AE916" s="9" t="e">
        <f t="shared" si="230"/>
        <v>#REF!</v>
      </c>
      <c r="AG916" s="1" t="str">
        <f>B916&amp;C916&amp;D916&amp;E916</f>
        <v>36636610305537</v>
      </c>
      <c r="AH916" s="9" t="e">
        <f>IF(AND(#REF!=2017,AE$4=1),-IFERROR(VLOOKUP(AG916,#REF!,9,0),0),IF(AND(#REF!=2017,AE$4=2),-IFERROR(VLOOKUP(AG916,#REF!,9,0),0),IFERROR(VLOOKUP(AG916,#REF!,12,0),0)))</f>
        <v>#REF!</v>
      </c>
    </row>
    <row r="917" spans="1:34" ht="15" customHeight="1" outlineLevel="2">
      <c r="A917" s="7" t="s">
        <v>172</v>
      </c>
      <c r="B917" s="36" t="s">
        <v>173</v>
      </c>
      <c r="C917" s="7" t="s">
        <v>173</v>
      </c>
      <c r="D917" s="35" t="s">
        <v>515</v>
      </c>
      <c r="E917" s="35" t="s">
        <v>391</v>
      </c>
      <c r="F917" s="7" t="s">
        <v>306</v>
      </c>
      <c r="G917" s="8">
        <v>0</v>
      </c>
      <c r="H917" s="8">
        <v>0</v>
      </c>
      <c r="I917" s="8">
        <v>0</v>
      </c>
      <c r="J917" s="8">
        <v>3835.79</v>
      </c>
      <c r="K917" s="8">
        <v>3845.3500000000004</v>
      </c>
      <c r="L917" s="8">
        <v>0</v>
      </c>
      <c r="M917" s="8">
        <v>7762.079999999999</v>
      </c>
      <c r="N917" s="40">
        <v>456.73999999999978</v>
      </c>
      <c r="O917" s="8">
        <v>3081</v>
      </c>
      <c r="P917" s="8"/>
      <c r="Q917" s="8"/>
      <c r="R917" s="8"/>
      <c r="S917" s="8"/>
      <c r="T917" s="8"/>
      <c r="U917" s="8"/>
      <c r="V917" s="8"/>
      <c r="W917" s="14">
        <f t="shared" si="236"/>
        <v>18980.96</v>
      </c>
      <c r="X917" s="10"/>
      <c r="Y917" s="28" t="e">
        <f>IF(AE$2="Y",IF(RIGHT(A917,4)="CITY",AH917,0),AH917)</f>
        <v>#REF!</v>
      </c>
      <c r="Z917" s="13"/>
      <c r="AA917" s="13" t="e">
        <f t="shared" si="235"/>
        <v>#REF!</v>
      </c>
      <c r="AB917" s="12"/>
      <c r="AC917" s="12"/>
      <c r="AE917" s="9" t="e">
        <f t="shared" si="230"/>
        <v>#REF!</v>
      </c>
      <c r="AG917" s="1" t="str">
        <f>B917&amp;C917&amp;D917&amp;E917</f>
        <v>36636610405537</v>
      </c>
      <c r="AH917" s="9" t="e">
        <f>IF(AND(#REF!=2017,AE$4=1),-IFERROR(VLOOKUP(AG917,#REF!,9,0),0),IF(AND(#REF!=2017,AE$4=2),-IFERROR(VLOOKUP(AG917,#REF!,9,0),0),IFERROR(VLOOKUP(AG917,#REF!,12,0),0)))</f>
        <v>#REF!</v>
      </c>
    </row>
    <row r="918" spans="1:34" ht="15" customHeight="1" outlineLevel="2">
      <c r="A918" s="7" t="s">
        <v>172</v>
      </c>
      <c r="B918" s="36" t="s">
        <v>173</v>
      </c>
      <c r="C918" s="7" t="s">
        <v>173</v>
      </c>
      <c r="D918" s="35" t="s">
        <v>15</v>
      </c>
      <c r="E918" s="35" t="s">
        <v>391</v>
      </c>
      <c r="F918" s="7" t="s">
        <v>306</v>
      </c>
      <c r="G918" s="8">
        <v>0</v>
      </c>
      <c r="H918" s="8">
        <v>0</v>
      </c>
      <c r="I918" s="8">
        <v>0</v>
      </c>
      <c r="J918" s="8">
        <v>1550.4</v>
      </c>
      <c r="K918" s="8">
        <v>1176</v>
      </c>
      <c r="L918" s="8">
        <v>0</v>
      </c>
      <c r="M918" s="8">
        <v>798.07999999999993</v>
      </c>
      <c r="N918" s="40">
        <v>0</v>
      </c>
      <c r="O918" s="8">
        <v>0</v>
      </c>
      <c r="P918" s="8"/>
      <c r="Q918" s="8"/>
      <c r="R918" s="8"/>
      <c r="S918" s="8"/>
      <c r="T918" s="8"/>
      <c r="U918" s="8"/>
      <c r="V918" s="8"/>
      <c r="W918" s="14">
        <f t="shared" si="236"/>
        <v>3524.48</v>
      </c>
      <c r="X918" s="10"/>
      <c r="Y918" s="28" t="e">
        <f>IF(AE$2="Y",IF(RIGHT(A918,4)="CITY",AH918,0),AH918)</f>
        <v>#REF!</v>
      </c>
      <c r="Z918" s="13"/>
      <c r="AA918" s="13" t="e">
        <f t="shared" si="235"/>
        <v>#REF!</v>
      </c>
      <c r="AB918" s="12">
        <v>1</v>
      </c>
      <c r="AC918" s="12">
        <v>0</v>
      </c>
      <c r="AE918" s="9" t="e">
        <f t="shared" si="230"/>
        <v>#REF!</v>
      </c>
      <c r="AG918" s="1" t="str">
        <f>B918&amp;C918&amp;D918&amp;E918</f>
        <v>36636610505537</v>
      </c>
      <c r="AH918" s="9" t="e">
        <f>IF(AND(#REF!=2017,AE$4=1),-IFERROR(VLOOKUP(AG918,#REF!,9,0),0),IF(AND(#REF!=2017,AE$4=2),-IFERROR(VLOOKUP(AG918,#REF!,9,0),0),IFERROR(VLOOKUP(AG918,#REF!,12,0),0)))</f>
        <v>#REF!</v>
      </c>
    </row>
    <row r="919" spans="1:34" ht="15" customHeight="1" outlineLevel="2">
      <c r="A919" s="7" t="s">
        <v>172</v>
      </c>
      <c r="B919" s="36" t="s">
        <v>173</v>
      </c>
      <c r="C919" s="7" t="s">
        <v>173</v>
      </c>
      <c r="D919" s="35" t="s">
        <v>114</v>
      </c>
      <c r="E919" s="35" t="s">
        <v>391</v>
      </c>
      <c r="F919" s="7" t="s">
        <v>306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40">
        <v>0</v>
      </c>
      <c r="O919" s="8">
        <v>0</v>
      </c>
      <c r="P919" s="8"/>
      <c r="Q919" s="8"/>
      <c r="R919" s="8"/>
      <c r="S919" s="8"/>
      <c r="T919" s="8"/>
      <c r="U919" s="8"/>
      <c r="V919" s="8"/>
      <c r="W919" s="14">
        <f t="shared" si="236"/>
        <v>0</v>
      </c>
      <c r="X919" s="10"/>
      <c r="Y919" s="28" t="e">
        <f>IF(AE$2="Y",IF(RIGHT(A919,4)="CITY",AH919,0),AH919)</f>
        <v>#REF!</v>
      </c>
      <c r="Z919" s="13"/>
      <c r="AA919" s="13" t="e">
        <f t="shared" si="235"/>
        <v>#REF!</v>
      </c>
      <c r="AB919" s="12">
        <v>1</v>
      </c>
      <c r="AC919" s="12">
        <v>1</v>
      </c>
      <c r="AE919" s="9" t="e">
        <f t="shared" si="230"/>
        <v>#REF!</v>
      </c>
      <c r="AG919" s="1" t="str">
        <f>B919&amp;C919&amp;D919&amp;E919</f>
        <v>36636610605537</v>
      </c>
      <c r="AH919" s="9" t="e">
        <f>IF(AND(#REF!=2017,AE$4=1),-IFERROR(VLOOKUP(AG919,#REF!,9,0),0),IF(AND(#REF!=2017,AE$4=2),-IFERROR(VLOOKUP(AG919,#REF!,9,0),0),IFERROR(VLOOKUP(AG919,#REF!,12,0),0)))</f>
        <v>#REF!</v>
      </c>
    </row>
    <row r="920" spans="1:34" ht="15" customHeight="1" outlineLevel="2">
      <c r="A920" s="7" t="s">
        <v>172</v>
      </c>
      <c r="B920" s="36" t="s">
        <v>173</v>
      </c>
      <c r="C920" s="7" t="s">
        <v>173</v>
      </c>
      <c r="D920" s="7" t="s">
        <v>157</v>
      </c>
      <c r="E920" s="35" t="s">
        <v>391</v>
      </c>
      <c r="F920" s="7" t="s">
        <v>306</v>
      </c>
      <c r="G920" s="8">
        <v>0</v>
      </c>
      <c r="H920" s="8">
        <v>0</v>
      </c>
      <c r="I920" s="8">
        <v>0</v>
      </c>
      <c r="J920" s="8">
        <v>36661.449999999997</v>
      </c>
      <c r="K920" s="8">
        <v>2656.1299999999974</v>
      </c>
      <c r="L920" s="8">
        <v>0</v>
      </c>
      <c r="M920" s="8">
        <v>31225.310000000005</v>
      </c>
      <c r="N920" s="40">
        <v>1224.3099999999977</v>
      </c>
      <c r="O920" s="8">
        <v>1468.4199999999983</v>
      </c>
      <c r="P920" s="8"/>
      <c r="Q920" s="8"/>
      <c r="R920" s="8"/>
      <c r="S920" s="8"/>
      <c r="T920" s="8"/>
      <c r="U920" s="8"/>
      <c r="V920" s="8"/>
      <c r="W920" s="14">
        <f t="shared" si="236"/>
        <v>73235.62</v>
      </c>
      <c r="X920" s="10"/>
      <c r="Y920" s="28" t="e">
        <f>IF(AE$2="Y",IF(RIGHT(A920,4)="CITY",AH920,0),AH920)</f>
        <v>#REF!</v>
      </c>
      <c r="Z920" s="13"/>
      <c r="AA920" s="13" t="e">
        <f t="shared" si="235"/>
        <v>#REF!</v>
      </c>
      <c r="AB920" s="12">
        <v>1</v>
      </c>
      <c r="AC920" s="12">
        <v>1</v>
      </c>
      <c r="AE920" s="9" t="e">
        <f t="shared" si="230"/>
        <v>#REF!</v>
      </c>
      <c r="AG920" s="1" t="str">
        <f>B920&amp;C920&amp;D920&amp;E920</f>
        <v>36636610805537</v>
      </c>
      <c r="AH920" s="9" t="e">
        <f>IF(AND(#REF!=2017,AE$4=1),-IFERROR(VLOOKUP(AG920,#REF!,9,0),0),IF(AND(#REF!=2017,AE$4=2),-IFERROR(VLOOKUP(AG920,#REF!,9,0),0),IFERROR(VLOOKUP(AG920,#REF!,12,0),0)))</f>
        <v>#REF!</v>
      </c>
    </row>
    <row r="921" spans="1:34" ht="15" customHeight="1" outlineLevel="1">
      <c r="A921" s="42" t="s">
        <v>628</v>
      </c>
      <c r="B921" s="36"/>
      <c r="C921" s="7"/>
      <c r="D921" s="7"/>
      <c r="E921" s="35"/>
      <c r="F921" s="7"/>
      <c r="G921" s="8">
        <f t="shared" ref="G921:O921" si="237">SUBTOTAL(9,G866:G920)</f>
        <v>404151.56000000006</v>
      </c>
      <c r="H921" s="8">
        <f t="shared" si="237"/>
        <v>713047.95999999985</v>
      </c>
      <c r="I921" s="8">
        <f t="shared" si="237"/>
        <v>64986.92</v>
      </c>
      <c r="J921" s="8">
        <f t="shared" si="237"/>
        <v>3581189.5500000003</v>
      </c>
      <c r="K921" s="8">
        <f t="shared" si="237"/>
        <v>371947.77</v>
      </c>
      <c r="L921" s="8">
        <f t="shared" si="237"/>
        <v>131614.74</v>
      </c>
      <c r="M921" s="8">
        <f t="shared" si="237"/>
        <v>4514458.1900000004</v>
      </c>
      <c r="N921" s="40">
        <f t="shared" si="237"/>
        <v>315608.06999999989</v>
      </c>
      <c r="O921" s="8">
        <f t="shared" si="237"/>
        <v>255284.14999999973</v>
      </c>
      <c r="P921" s="8"/>
      <c r="Q921" s="8"/>
      <c r="R921" s="8"/>
      <c r="S921" s="8"/>
      <c r="T921" s="8"/>
      <c r="U921" s="8"/>
      <c r="V921" s="8"/>
      <c r="W921" s="14">
        <f>SUBTOTAL(9,W866:W920)</f>
        <v>10352288.910000002</v>
      </c>
      <c r="X921" s="10"/>
      <c r="Y921" s="28"/>
      <c r="Z921" s="13"/>
      <c r="AA921" s="13"/>
      <c r="AB921" s="12"/>
      <c r="AC921" s="12"/>
      <c r="AE921" s="9"/>
      <c r="AH921" s="9"/>
    </row>
    <row r="922" spans="1:34" ht="15" customHeight="1" outlineLevel="2">
      <c r="A922" s="7" t="s">
        <v>174</v>
      </c>
      <c r="B922" s="36" t="s">
        <v>175</v>
      </c>
      <c r="C922" s="7" t="s">
        <v>175</v>
      </c>
      <c r="D922" s="7" t="s">
        <v>13</v>
      </c>
      <c r="E922" s="7" t="s">
        <v>366</v>
      </c>
      <c r="F922" s="7" t="s">
        <v>307</v>
      </c>
      <c r="G922" s="8">
        <v>0</v>
      </c>
      <c r="H922" s="8">
        <v>0</v>
      </c>
      <c r="I922" s="8">
        <v>0</v>
      </c>
      <c r="J922" s="8">
        <v>11045.16</v>
      </c>
      <c r="K922" s="8">
        <v>2823.33</v>
      </c>
      <c r="L922" s="8">
        <v>0</v>
      </c>
      <c r="M922" s="8">
        <v>8113.3200000000015</v>
      </c>
      <c r="N922" s="40">
        <v>1852.5699999999997</v>
      </c>
      <c r="O922" s="8">
        <v>296.7799999999952</v>
      </c>
      <c r="P922" s="8"/>
      <c r="Q922" s="8"/>
      <c r="R922" s="8"/>
      <c r="S922" s="8"/>
      <c r="T922" s="8"/>
      <c r="U922" s="8"/>
      <c r="V922" s="8"/>
      <c r="W922" s="14">
        <f t="shared" ref="W922:W938" si="238">SUM(G922:V922)</f>
        <v>24131.159999999996</v>
      </c>
      <c r="X922" s="10"/>
      <c r="Y922" s="28" t="e">
        <f t="shared" ref="Y922:Y931" si="239">IF(AE$2="Y",IF(RIGHT(A922,4)="CITY",AH922,0),AH922)</f>
        <v>#REF!</v>
      </c>
      <c r="Z922" s="13"/>
      <c r="AA922" s="13" t="e">
        <f t="shared" si="235"/>
        <v>#REF!</v>
      </c>
      <c r="AB922" s="12">
        <v>1</v>
      </c>
      <c r="AC922" s="12">
        <v>1</v>
      </c>
      <c r="AE922" s="9" t="e">
        <f t="shared" si="230"/>
        <v>#REF!</v>
      </c>
      <c r="AG922" s="1" t="str">
        <f t="shared" ref="AG922:AG931" si="240">B922&amp;C922&amp;D922&amp;E922</f>
        <v>36736710004001</v>
      </c>
      <c r="AH922" s="9" t="e">
        <f>IF(AND(#REF!=2017,AE$4=1),-IFERROR(VLOOKUP(AG922,#REF!,9,0),0),IF(AND(#REF!=2017,AE$4=2),-IFERROR(VLOOKUP(AG922,#REF!,9,0),0),IFERROR(VLOOKUP(AG922,#REF!,12,0),0)))</f>
        <v>#REF!</v>
      </c>
    </row>
    <row r="923" spans="1:34" ht="15" customHeight="1" outlineLevel="2">
      <c r="A923" s="7" t="s">
        <v>174</v>
      </c>
      <c r="B923" s="36" t="s">
        <v>175</v>
      </c>
      <c r="C923" s="7" t="s">
        <v>175</v>
      </c>
      <c r="D923" s="7" t="s">
        <v>13</v>
      </c>
      <c r="E923" s="7" t="s">
        <v>387</v>
      </c>
      <c r="F923" s="7" t="s">
        <v>359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40">
        <v>0</v>
      </c>
      <c r="O923" s="8">
        <v>0</v>
      </c>
      <c r="P923" s="8"/>
      <c r="Q923" s="8"/>
      <c r="R923" s="8"/>
      <c r="S923" s="8"/>
      <c r="T923" s="8"/>
      <c r="U923" s="8"/>
      <c r="V923" s="8"/>
      <c r="W923" s="14">
        <f t="shared" si="238"/>
        <v>0</v>
      </c>
      <c r="X923" s="10"/>
      <c r="Y923" s="28" t="e">
        <f t="shared" si="239"/>
        <v>#REF!</v>
      </c>
      <c r="Z923" s="13"/>
      <c r="AA923" s="13" t="e">
        <f t="shared" si="235"/>
        <v>#REF!</v>
      </c>
      <c r="AB923" s="12">
        <v>1</v>
      </c>
      <c r="AC923" s="12">
        <v>1</v>
      </c>
      <c r="AE923" s="9" t="e">
        <f t="shared" si="230"/>
        <v>#REF!</v>
      </c>
      <c r="AG923" s="1" t="str">
        <f t="shared" si="240"/>
        <v>36736710004004</v>
      </c>
      <c r="AH923" s="9" t="e">
        <f>IF(AND(#REF!=2017,AE$4=1),-IFERROR(VLOOKUP(AG923,#REF!,9,0),0),IF(AND(#REF!=2017,AE$4=2),-IFERROR(VLOOKUP(AG923,#REF!,9,0),0),IFERROR(VLOOKUP(AG923,#REF!,12,0),0)))</f>
        <v>#REF!</v>
      </c>
    </row>
    <row r="924" spans="1:34" ht="15" customHeight="1" outlineLevel="2">
      <c r="A924" s="7" t="s">
        <v>174</v>
      </c>
      <c r="B924" s="36" t="s">
        <v>175</v>
      </c>
      <c r="C924" s="7" t="s">
        <v>175</v>
      </c>
      <c r="D924" s="7" t="s">
        <v>13</v>
      </c>
      <c r="E924" s="7" t="s">
        <v>368</v>
      </c>
      <c r="F924" s="7" t="s">
        <v>308</v>
      </c>
      <c r="G924" s="8">
        <v>0</v>
      </c>
      <c r="H924" s="8">
        <v>0</v>
      </c>
      <c r="I924" s="8">
        <v>0</v>
      </c>
      <c r="J924" s="8">
        <v>1412.89</v>
      </c>
      <c r="K924" s="8">
        <v>8.75</v>
      </c>
      <c r="L924" s="8">
        <v>0</v>
      </c>
      <c r="M924" s="8">
        <v>33.079999999999927</v>
      </c>
      <c r="N924" s="40">
        <v>-2.5599999999999454</v>
      </c>
      <c r="O924" s="8">
        <v>2.25</v>
      </c>
      <c r="P924" s="8"/>
      <c r="Q924" s="8"/>
      <c r="R924" s="8"/>
      <c r="S924" s="8"/>
      <c r="T924" s="8"/>
      <c r="U924" s="8"/>
      <c r="V924" s="8"/>
      <c r="W924" s="14">
        <f t="shared" si="238"/>
        <v>1454.41</v>
      </c>
      <c r="X924" s="10"/>
      <c r="Y924" s="28" t="e">
        <f t="shared" si="239"/>
        <v>#REF!</v>
      </c>
      <c r="Z924" s="13"/>
      <c r="AA924" s="13" t="e">
        <f t="shared" si="235"/>
        <v>#REF!</v>
      </c>
      <c r="AB924" s="12">
        <v>1</v>
      </c>
      <c r="AC924" s="12">
        <v>1</v>
      </c>
      <c r="AE924" s="9" t="e">
        <f t="shared" si="230"/>
        <v>#REF!</v>
      </c>
      <c r="AG924" s="1" t="str">
        <f t="shared" si="240"/>
        <v>36736710004006</v>
      </c>
      <c r="AH924" s="9" t="e">
        <f>IF(AND(#REF!=2017,AE$4=1),-IFERROR(VLOOKUP(AG924,#REF!,9,0),0),IF(AND(#REF!=2017,AE$4=2),-IFERROR(VLOOKUP(AG924,#REF!,9,0),0),IFERROR(VLOOKUP(AG924,#REF!,12,0),0)))</f>
        <v>#REF!</v>
      </c>
    </row>
    <row r="925" spans="1:34" ht="15" customHeight="1" outlineLevel="2">
      <c r="A925" s="7" t="s">
        <v>174</v>
      </c>
      <c r="B925" s="36" t="s">
        <v>175</v>
      </c>
      <c r="C925" s="7" t="s">
        <v>175</v>
      </c>
      <c r="D925" s="7" t="s">
        <v>13</v>
      </c>
      <c r="E925" s="7" t="s">
        <v>370</v>
      </c>
      <c r="F925" s="7" t="s">
        <v>309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40">
        <v>0</v>
      </c>
      <c r="O925" s="8">
        <v>485.74</v>
      </c>
      <c r="P925" s="8"/>
      <c r="Q925" s="8"/>
      <c r="R925" s="8"/>
      <c r="S925" s="8"/>
      <c r="T925" s="8"/>
      <c r="U925" s="8"/>
      <c r="V925" s="8"/>
      <c r="W925" s="14">
        <f t="shared" si="238"/>
        <v>485.74</v>
      </c>
      <c r="X925" s="10"/>
      <c r="Y925" s="28" t="e">
        <f t="shared" si="239"/>
        <v>#REF!</v>
      </c>
      <c r="Z925" s="13"/>
      <c r="AA925" s="13" t="e">
        <f t="shared" si="235"/>
        <v>#REF!</v>
      </c>
      <c r="AB925" s="12">
        <v>1</v>
      </c>
      <c r="AC925" s="12">
        <v>1</v>
      </c>
      <c r="AE925" s="9" t="e">
        <f t="shared" si="230"/>
        <v>#REF!</v>
      </c>
      <c r="AG925" s="1" t="str">
        <f t="shared" si="240"/>
        <v>36736710004008</v>
      </c>
      <c r="AH925" s="9" t="e">
        <f>IF(AND(#REF!=2017,AE$4=1),-IFERROR(VLOOKUP(AG925,#REF!,9,0),0),IF(AND(#REF!=2017,AE$4=2),-IFERROR(VLOOKUP(AG925,#REF!,9,0),0),IFERROR(VLOOKUP(AG925,#REF!,12,0),0)))</f>
        <v>#REF!</v>
      </c>
    </row>
    <row r="926" spans="1:34" ht="15" customHeight="1" outlineLevel="2">
      <c r="A926" s="7" t="s">
        <v>174</v>
      </c>
      <c r="B926" s="36" t="s">
        <v>175</v>
      </c>
      <c r="C926" s="7" t="s">
        <v>175</v>
      </c>
      <c r="D926" s="7" t="s">
        <v>13</v>
      </c>
      <c r="E926" s="7" t="s">
        <v>372</v>
      </c>
      <c r="F926" s="7" t="s">
        <v>310</v>
      </c>
      <c r="G926" s="8">
        <v>0</v>
      </c>
      <c r="H926" s="8">
        <v>0</v>
      </c>
      <c r="I926" s="8">
        <v>0</v>
      </c>
      <c r="J926" s="8">
        <v>0</v>
      </c>
      <c r="K926" s="8">
        <v>13.44</v>
      </c>
      <c r="L926" s="8">
        <v>0</v>
      </c>
      <c r="M926" s="8">
        <v>0</v>
      </c>
      <c r="N926" s="40">
        <v>9.4500000000000011</v>
      </c>
      <c r="O926" s="8">
        <v>20.990000000000002</v>
      </c>
      <c r="P926" s="8"/>
      <c r="Q926" s="8"/>
      <c r="R926" s="8"/>
      <c r="S926" s="8"/>
      <c r="T926" s="8"/>
      <c r="U926" s="8"/>
      <c r="V926" s="8"/>
      <c r="W926" s="14">
        <f t="shared" si="238"/>
        <v>43.88</v>
      </c>
      <c r="X926" s="10"/>
      <c r="Y926" s="28" t="e">
        <f t="shared" si="239"/>
        <v>#REF!</v>
      </c>
      <c r="Z926" s="13"/>
      <c r="AA926" s="13" t="e">
        <f t="shared" si="235"/>
        <v>#REF!</v>
      </c>
      <c r="AB926" s="12">
        <v>1</v>
      </c>
      <c r="AC926" s="12">
        <v>1</v>
      </c>
      <c r="AE926" s="9" t="e">
        <f t="shared" si="230"/>
        <v>#REF!</v>
      </c>
      <c r="AG926" s="1" t="str">
        <f t="shared" si="240"/>
        <v>36736710004009</v>
      </c>
      <c r="AH926" s="9" t="e">
        <f>IF(AND(#REF!=2017,AE$4=1),-IFERROR(VLOOKUP(AG926,#REF!,9,0),0),IF(AND(#REF!=2017,AE$4=2),-IFERROR(VLOOKUP(AG926,#REF!,9,0),0),IFERROR(VLOOKUP(AG926,#REF!,12,0),0)))</f>
        <v>#REF!</v>
      </c>
    </row>
    <row r="927" spans="1:34" ht="15" customHeight="1" outlineLevel="2">
      <c r="A927" s="7" t="s">
        <v>174</v>
      </c>
      <c r="B927" s="36" t="s">
        <v>175</v>
      </c>
      <c r="C927" s="7" t="s">
        <v>175</v>
      </c>
      <c r="D927" s="7" t="s">
        <v>13</v>
      </c>
      <c r="E927" s="7" t="s">
        <v>504</v>
      </c>
      <c r="F927" s="7" t="s">
        <v>305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40">
        <v>0</v>
      </c>
      <c r="O927" s="8">
        <v>0</v>
      </c>
      <c r="P927" s="8"/>
      <c r="Q927" s="8"/>
      <c r="R927" s="8"/>
      <c r="S927" s="8"/>
      <c r="T927" s="8"/>
      <c r="U927" s="8"/>
      <c r="V927" s="8"/>
      <c r="W927" s="14">
        <f t="shared" si="238"/>
        <v>0</v>
      </c>
      <c r="X927" s="10"/>
      <c r="Y927" s="28" t="e">
        <f t="shared" si="239"/>
        <v>#REF!</v>
      </c>
      <c r="Z927" s="13"/>
      <c r="AA927" s="13" t="e">
        <f t="shared" si="235"/>
        <v>#REF!</v>
      </c>
      <c r="AB927" s="12"/>
      <c r="AC927" s="12"/>
      <c r="AE927" s="9" t="e">
        <f t="shared" si="230"/>
        <v>#REF!</v>
      </c>
      <c r="AG927" s="1" t="str">
        <f t="shared" si="240"/>
        <v>36736710004014</v>
      </c>
      <c r="AH927" s="9" t="e">
        <f>IF(AND(#REF!=2017,AE$4=1),-IFERROR(VLOOKUP(AG927,#REF!,9,0),0),IF(AND(#REF!=2017,AE$4=2),-IFERROR(VLOOKUP(AG927,#REF!,9,0),0),IFERROR(VLOOKUP(AG927,#REF!,12,0),0)))</f>
        <v>#REF!</v>
      </c>
    </row>
    <row r="928" spans="1:34" ht="15" customHeight="1" outlineLevel="2">
      <c r="A928" s="7" t="s">
        <v>174</v>
      </c>
      <c r="B928" s="36" t="s">
        <v>175</v>
      </c>
      <c r="C928" s="7" t="s">
        <v>175</v>
      </c>
      <c r="D928" s="7" t="s">
        <v>13</v>
      </c>
      <c r="E928" s="7" t="s">
        <v>374</v>
      </c>
      <c r="F928" s="7" t="s">
        <v>361</v>
      </c>
      <c r="G928" s="8">
        <v>0</v>
      </c>
      <c r="H928" s="8">
        <v>0</v>
      </c>
      <c r="I928" s="8">
        <v>0</v>
      </c>
      <c r="J928" s="8">
        <v>0</v>
      </c>
      <c r="K928" s="8">
        <v>131.29</v>
      </c>
      <c r="L928" s="8">
        <v>0</v>
      </c>
      <c r="M928" s="8">
        <v>0</v>
      </c>
      <c r="N928" s="40">
        <v>128.1</v>
      </c>
      <c r="O928" s="8">
        <v>115.10000000000002</v>
      </c>
      <c r="P928" s="8"/>
      <c r="Q928" s="8"/>
      <c r="R928" s="8"/>
      <c r="S928" s="8"/>
      <c r="T928" s="8"/>
      <c r="U928" s="8"/>
      <c r="V928" s="8"/>
      <c r="W928" s="14">
        <f t="shared" si="238"/>
        <v>374.49</v>
      </c>
      <c r="X928" s="10"/>
      <c r="Y928" s="28" t="e">
        <f t="shared" si="239"/>
        <v>#REF!</v>
      </c>
      <c r="Z928" s="13"/>
      <c r="AA928" s="13" t="e">
        <f t="shared" si="235"/>
        <v>#REF!</v>
      </c>
      <c r="AB928" s="12">
        <v>1</v>
      </c>
      <c r="AC928" s="12">
        <v>1</v>
      </c>
      <c r="AE928" s="9" t="e">
        <f t="shared" si="230"/>
        <v>#REF!</v>
      </c>
      <c r="AG928" s="1" t="str">
        <f t="shared" si="240"/>
        <v>36736710004030</v>
      </c>
      <c r="AH928" s="9" t="e">
        <f>IF(AND(#REF!=2017,AE$4=1),-IFERROR(VLOOKUP(AG928,#REF!,9,0),0),IF(AND(#REF!=2017,AE$4=2),-IFERROR(VLOOKUP(AG928,#REF!,9,0),0),IFERROR(VLOOKUP(AG928,#REF!,12,0),0)))</f>
        <v>#REF!</v>
      </c>
    </row>
    <row r="929" spans="1:34" ht="15" customHeight="1" outlineLevel="2">
      <c r="A929" s="7" t="s">
        <v>174</v>
      </c>
      <c r="B929" s="36" t="s">
        <v>175</v>
      </c>
      <c r="C929" s="7" t="s">
        <v>175</v>
      </c>
      <c r="D929" s="7" t="s">
        <v>13</v>
      </c>
      <c r="E929" s="7" t="s">
        <v>389</v>
      </c>
      <c r="F929" s="7" t="s">
        <v>360</v>
      </c>
      <c r="G929" s="8">
        <v>0</v>
      </c>
      <c r="H929" s="8">
        <v>0</v>
      </c>
      <c r="I929" s="8">
        <v>0</v>
      </c>
      <c r="J929" s="8">
        <v>0</v>
      </c>
      <c r="K929" s="8">
        <v>1.8</v>
      </c>
      <c r="L929" s="8">
        <v>0</v>
      </c>
      <c r="M929" s="8">
        <v>0</v>
      </c>
      <c r="N929" s="40">
        <v>0.59000000000000008</v>
      </c>
      <c r="O929" s="8">
        <v>38.229999999999997</v>
      </c>
      <c r="P929" s="8"/>
      <c r="Q929" s="8"/>
      <c r="R929" s="8"/>
      <c r="S929" s="8"/>
      <c r="T929" s="8"/>
      <c r="U929" s="8"/>
      <c r="V929" s="8"/>
      <c r="W929" s="14">
        <f t="shared" si="238"/>
        <v>40.619999999999997</v>
      </c>
      <c r="X929" s="10"/>
      <c r="Y929" s="28" t="e">
        <f t="shared" si="239"/>
        <v>#REF!</v>
      </c>
      <c r="Z929" s="13"/>
      <c r="AA929" s="13" t="e">
        <f t="shared" si="235"/>
        <v>#REF!</v>
      </c>
      <c r="AB929" s="12">
        <v>1</v>
      </c>
      <c r="AC929" s="12">
        <v>1</v>
      </c>
      <c r="AE929" s="9" t="e">
        <f t="shared" si="230"/>
        <v>#REF!</v>
      </c>
      <c r="AG929" s="1" t="str">
        <f t="shared" si="240"/>
        <v>36736710004033</v>
      </c>
      <c r="AH929" s="9" t="e">
        <f>IF(AND(#REF!=2017,AE$4=1),-IFERROR(VLOOKUP(AG929,#REF!,9,0),0),IF(AND(#REF!=2017,AE$4=2),-IFERROR(VLOOKUP(AG929,#REF!,9,0),0),IFERROR(VLOOKUP(AG929,#REF!,12,0),0)))</f>
        <v>#REF!</v>
      </c>
    </row>
    <row r="930" spans="1:34" ht="15" customHeight="1" outlineLevel="2">
      <c r="A930" s="7" t="s">
        <v>174</v>
      </c>
      <c r="B930" s="36" t="s">
        <v>175</v>
      </c>
      <c r="C930" s="7" t="s">
        <v>175</v>
      </c>
      <c r="D930" s="7" t="s">
        <v>13</v>
      </c>
      <c r="E930" s="7" t="s">
        <v>393</v>
      </c>
      <c r="F930" s="7" t="s">
        <v>25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40">
        <v>0</v>
      </c>
      <c r="O930" s="8">
        <v>0</v>
      </c>
      <c r="P930" s="8"/>
      <c r="Q930" s="8"/>
      <c r="R930" s="8"/>
      <c r="S930" s="8"/>
      <c r="T930" s="8"/>
      <c r="U930" s="8"/>
      <c r="V930" s="8"/>
      <c r="W930" s="14">
        <f t="shared" si="238"/>
        <v>0</v>
      </c>
      <c r="X930" s="10"/>
      <c r="Y930" s="28" t="e">
        <f t="shared" si="239"/>
        <v>#REF!</v>
      </c>
      <c r="Z930" s="13"/>
      <c r="AA930" s="13" t="e">
        <f>Y930+Z930</f>
        <v>#REF!</v>
      </c>
      <c r="AB930" s="12">
        <v>1</v>
      </c>
      <c r="AC930" s="12">
        <v>1</v>
      </c>
      <c r="AE930" s="9" t="e">
        <f t="shared" si="230"/>
        <v>#REF!</v>
      </c>
      <c r="AG930" s="1" t="str">
        <f t="shared" si="240"/>
        <v>36736710004052</v>
      </c>
      <c r="AH930" s="9" t="e">
        <f>IF(AND(#REF!=2017,AE$4=1),-IFERROR(VLOOKUP(AG930,#REF!,9,0),0),IF(AND(#REF!=2017,AE$4=2),-IFERROR(VLOOKUP(AG930,#REF!,9,0),0),IFERROR(VLOOKUP(AG930,#REF!,12,0),0)))</f>
        <v>#REF!</v>
      </c>
    </row>
    <row r="931" spans="1:34" ht="15" customHeight="1" outlineLevel="2">
      <c r="A931" s="7" t="s">
        <v>174</v>
      </c>
      <c r="B931" s="36" t="s">
        <v>175</v>
      </c>
      <c r="C931" s="20" t="s">
        <v>175</v>
      </c>
      <c r="D931" s="7" t="s">
        <v>13</v>
      </c>
      <c r="E931" s="7" t="s">
        <v>397</v>
      </c>
      <c r="F931" s="7" t="s">
        <v>35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40">
        <v>0</v>
      </c>
      <c r="O931" s="8">
        <v>0</v>
      </c>
      <c r="P931" s="8"/>
      <c r="Q931" s="8"/>
      <c r="R931" s="8"/>
      <c r="S931" s="8"/>
      <c r="T931" s="8"/>
      <c r="U931" s="8"/>
      <c r="V931" s="8"/>
      <c r="W931" s="14">
        <f t="shared" si="238"/>
        <v>0</v>
      </c>
      <c r="X931" s="10"/>
      <c r="Y931" s="28" t="e">
        <f t="shared" si="239"/>
        <v>#REF!</v>
      </c>
      <c r="Z931" s="13"/>
      <c r="AA931" s="13" t="e">
        <f>Y931+Z931</f>
        <v>#REF!</v>
      </c>
      <c r="AB931" s="12"/>
      <c r="AC931" s="12"/>
      <c r="AE931" s="9" t="e">
        <f t="shared" si="230"/>
        <v>#REF!</v>
      </c>
      <c r="AG931" s="1" t="str">
        <f t="shared" si="240"/>
        <v>36736710004056</v>
      </c>
      <c r="AH931" s="9" t="e">
        <f>IF(AND(#REF!=2017,AE$4=1),-IFERROR(VLOOKUP(AG931,#REF!,9,0),0),IF(AND(#REF!=2017,AE$4=2),-IFERROR(VLOOKUP(AG931,#REF!,9,0),0),IFERROR(VLOOKUP(AG931,#REF!,12,0),0)))</f>
        <v>#REF!</v>
      </c>
    </row>
    <row r="932" spans="1:34" ht="15" customHeight="1" outlineLevel="2">
      <c r="A932" s="7" t="s">
        <v>174</v>
      </c>
      <c r="B932" s="36" t="s">
        <v>175</v>
      </c>
      <c r="C932" s="20" t="s">
        <v>175</v>
      </c>
      <c r="D932" s="7" t="s">
        <v>13</v>
      </c>
      <c r="E932" s="7" t="s">
        <v>376</v>
      </c>
      <c r="F932" s="7" t="s">
        <v>247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40">
        <v>3</v>
      </c>
      <c r="O932" s="8">
        <v>0</v>
      </c>
      <c r="P932" s="8"/>
      <c r="Q932" s="8"/>
      <c r="R932" s="8"/>
      <c r="S932" s="8"/>
      <c r="T932" s="8"/>
      <c r="U932" s="8"/>
      <c r="V932" s="8"/>
      <c r="W932" s="14">
        <f t="shared" si="238"/>
        <v>3</v>
      </c>
      <c r="X932" s="10"/>
      <c r="Y932" s="28"/>
      <c r="Z932" s="13"/>
      <c r="AA932" s="13"/>
      <c r="AB932" s="12"/>
      <c r="AC932" s="12"/>
      <c r="AE932" s="9"/>
      <c r="AH932" s="9"/>
    </row>
    <row r="933" spans="1:34" ht="15" customHeight="1" outlineLevel="2">
      <c r="A933" s="7" t="s">
        <v>174</v>
      </c>
      <c r="B933" s="36" t="s">
        <v>175</v>
      </c>
      <c r="C933" s="7" t="s">
        <v>175</v>
      </c>
      <c r="D933" s="7" t="s">
        <v>13</v>
      </c>
      <c r="E933" s="7" t="s">
        <v>378</v>
      </c>
      <c r="F933" s="7" t="s">
        <v>312</v>
      </c>
      <c r="G933" s="8">
        <v>0</v>
      </c>
      <c r="H933" s="8">
        <v>0</v>
      </c>
      <c r="I933" s="8">
        <v>0</v>
      </c>
      <c r="J933" s="8">
        <v>1</v>
      </c>
      <c r="K933" s="8">
        <v>0</v>
      </c>
      <c r="L933" s="8">
        <v>0</v>
      </c>
      <c r="M933" s="8">
        <v>0</v>
      </c>
      <c r="N933" s="40">
        <v>1</v>
      </c>
      <c r="O933" s="8">
        <v>0</v>
      </c>
      <c r="P933" s="8"/>
      <c r="Q933" s="8"/>
      <c r="R933" s="8"/>
      <c r="S933" s="8"/>
      <c r="T933" s="8"/>
      <c r="U933" s="8"/>
      <c r="V933" s="8"/>
      <c r="W933" s="14">
        <f t="shared" si="238"/>
        <v>2</v>
      </c>
      <c r="X933" s="10"/>
      <c r="Y933" s="28"/>
      <c r="Z933" s="13"/>
      <c r="AA933" s="13"/>
      <c r="AB933" s="12"/>
      <c r="AC933" s="12"/>
      <c r="AE933" s="9"/>
      <c r="AH933" s="9"/>
    </row>
    <row r="934" spans="1:34" ht="15" customHeight="1" outlineLevel="2">
      <c r="A934" s="7" t="s">
        <v>174</v>
      </c>
      <c r="B934" s="36" t="s">
        <v>175</v>
      </c>
      <c r="C934" s="7" t="s">
        <v>175</v>
      </c>
      <c r="D934" s="7" t="s">
        <v>13</v>
      </c>
      <c r="E934" s="7" t="s">
        <v>494</v>
      </c>
      <c r="F934" s="7" t="s">
        <v>363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40">
        <v>0</v>
      </c>
      <c r="O934" s="8">
        <v>0</v>
      </c>
      <c r="P934" s="8"/>
      <c r="Q934" s="8"/>
      <c r="R934" s="8"/>
      <c r="S934" s="8"/>
      <c r="T934" s="8"/>
      <c r="U934" s="8"/>
      <c r="V934" s="8"/>
      <c r="W934" s="14">
        <f t="shared" si="238"/>
        <v>0</v>
      </c>
      <c r="X934" s="10"/>
      <c r="Y934" s="28"/>
      <c r="Z934" s="13"/>
      <c r="AA934" s="13"/>
      <c r="AB934" s="12"/>
      <c r="AC934" s="12"/>
      <c r="AE934" s="9"/>
      <c r="AH934" s="9"/>
    </row>
    <row r="935" spans="1:34" ht="15" customHeight="1" outlineLevel="2">
      <c r="A935" s="7" t="s">
        <v>174</v>
      </c>
      <c r="B935" s="36" t="s">
        <v>175</v>
      </c>
      <c r="C935" s="7" t="s">
        <v>175</v>
      </c>
      <c r="D935" s="7" t="s">
        <v>13</v>
      </c>
      <c r="E935" s="35" t="s">
        <v>485</v>
      </c>
      <c r="F935" s="7" t="s">
        <v>534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>
        <v>0</v>
      </c>
      <c r="N935" s="40">
        <v>0</v>
      </c>
      <c r="O935" s="8">
        <v>0</v>
      </c>
      <c r="P935" s="8"/>
      <c r="Q935" s="8"/>
      <c r="R935" s="8"/>
      <c r="S935" s="8"/>
      <c r="T935" s="8"/>
      <c r="U935" s="8"/>
      <c r="V935" s="8"/>
      <c r="W935" s="14">
        <f t="shared" si="238"/>
        <v>0</v>
      </c>
      <c r="X935" s="10"/>
      <c r="Y935" s="28"/>
      <c r="Z935" s="13"/>
      <c r="AA935" s="13"/>
      <c r="AB935" s="12"/>
      <c r="AC935" s="12"/>
      <c r="AE935" s="9"/>
      <c r="AH935" s="9"/>
    </row>
    <row r="936" spans="1:34" ht="15" customHeight="1" outlineLevel="2">
      <c r="A936" s="7" t="s">
        <v>174</v>
      </c>
      <c r="B936" s="36" t="s">
        <v>175</v>
      </c>
      <c r="C936" s="7" t="s">
        <v>175</v>
      </c>
      <c r="D936" s="7" t="s">
        <v>13</v>
      </c>
      <c r="E936" s="7" t="s">
        <v>380</v>
      </c>
      <c r="F936" s="7" t="s">
        <v>17</v>
      </c>
      <c r="G936" s="8">
        <v>0</v>
      </c>
      <c r="H936" s="8">
        <v>0</v>
      </c>
      <c r="I936" s="8">
        <v>0</v>
      </c>
      <c r="J936" s="8">
        <v>0.49</v>
      </c>
      <c r="K936" s="8">
        <v>0</v>
      </c>
      <c r="L936" s="8">
        <v>0</v>
      </c>
      <c r="M936" s="8">
        <v>8.39</v>
      </c>
      <c r="N936" s="40">
        <v>0</v>
      </c>
      <c r="O936" s="8">
        <v>34.059999999999995</v>
      </c>
      <c r="P936" s="8"/>
      <c r="Q936" s="8"/>
      <c r="R936" s="8"/>
      <c r="S936" s="8"/>
      <c r="T936" s="8"/>
      <c r="U936" s="8"/>
      <c r="V936" s="8"/>
      <c r="W936" s="14">
        <f t="shared" si="238"/>
        <v>42.94</v>
      </c>
      <c r="X936" s="10"/>
      <c r="Y936" s="28" t="e">
        <f>IF(AE$2="Y",IF(RIGHT(A936,4)="CITY",AH936,0),AH936)</f>
        <v>#REF!</v>
      </c>
      <c r="Z936" s="13"/>
      <c r="AA936" s="13" t="e">
        <f t="shared" ref="AA936:AA953" si="241">Y936+Z936</f>
        <v>#REF!</v>
      </c>
      <c r="AB936" s="12"/>
      <c r="AC936" s="12"/>
      <c r="AE936" s="9" t="e">
        <f t="shared" si="230"/>
        <v>#REF!</v>
      </c>
      <c r="AG936" s="1" t="str">
        <f>B936&amp;C936&amp;D936&amp;E936</f>
        <v>36736710004801</v>
      </c>
      <c r="AH936" s="9" t="e">
        <f>IF(AND(#REF!=2017,AE$4=1),-IFERROR(VLOOKUP(AG936,#REF!,9,0),0),IF(AND(#REF!=2017,AE$4=2),-IFERROR(VLOOKUP(AG936,#REF!,9,0),0),IFERROR(VLOOKUP(AG936,#REF!,12,0),0)))</f>
        <v>#REF!</v>
      </c>
    </row>
    <row r="937" spans="1:34" ht="15" customHeight="1" outlineLevel="2">
      <c r="A937" s="7" t="s">
        <v>174</v>
      </c>
      <c r="B937" s="36" t="s">
        <v>175</v>
      </c>
      <c r="C937" s="7" t="s">
        <v>175</v>
      </c>
      <c r="D937" s="7" t="s">
        <v>13</v>
      </c>
      <c r="E937" s="7" t="s">
        <v>381</v>
      </c>
      <c r="F937" s="7" t="s">
        <v>311</v>
      </c>
      <c r="G937" s="8">
        <v>0</v>
      </c>
      <c r="H937" s="8">
        <v>0</v>
      </c>
      <c r="I937" s="8">
        <v>0</v>
      </c>
      <c r="J937" s="8">
        <v>0</v>
      </c>
      <c r="K937" s="8">
        <v>114.03</v>
      </c>
      <c r="L937" s="8">
        <v>0</v>
      </c>
      <c r="M937" s="8">
        <v>0</v>
      </c>
      <c r="N937" s="40">
        <v>0</v>
      </c>
      <c r="O937" s="8">
        <v>114.03</v>
      </c>
      <c r="P937" s="8"/>
      <c r="Q937" s="8"/>
      <c r="R937" s="8"/>
      <c r="S937" s="8"/>
      <c r="T937" s="8"/>
      <c r="U937" s="8"/>
      <c r="V937" s="8"/>
      <c r="W937" s="14">
        <f t="shared" si="238"/>
        <v>228.06</v>
      </c>
      <c r="X937" s="10"/>
      <c r="Y937" s="28" t="e">
        <f>IF(AE$2="Y",IF(RIGHT(A937,4)="CITY",AH937,0),AH937)</f>
        <v>#REF!</v>
      </c>
      <c r="Z937" s="13"/>
      <c r="AA937" s="13" t="e">
        <f t="shared" si="241"/>
        <v>#REF!</v>
      </c>
      <c r="AB937" s="12">
        <v>1</v>
      </c>
      <c r="AC937" s="12">
        <v>1</v>
      </c>
      <c r="AE937" s="9" t="e">
        <f t="shared" si="230"/>
        <v>#REF!</v>
      </c>
      <c r="AG937" s="1" t="str">
        <f>B937&amp;C937&amp;D937&amp;E937</f>
        <v>36736710005050</v>
      </c>
      <c r="AH937" s="9" t="e">
        <f>IF(AND(#REF!=2017,AE$4=1),-IFERROR(VLOOKUP(AG937,#REF!,9,0),0),IF(AND(#REF!=2017,AE$4=2),-IFERROR(VLOOKUP(AG937,#REF!,9,0),0),IFERROR(VLOOKUP(AG937,#REF!,12,0),0)))</f>
        <v>#REF!</v>
      </c>
    </row>
    <row r="938" spans="1:34" ht="15" customHeight="1" outlineLevel="2">
      <c r="A938" s="7" t="s">
        <v>174</v>
      </c>
      <c r="B938" s="36" t="s">
        <v>175</v>
      </c>
      <c r="C938" s="7" t="s">
        <v>175</v>
      </c>
      <c r="D938" s="7" t="s">
        <v>13</v>
      </c>
      <c r="E938" s="7" t="s">
        <v>507</v>
      </c>
      <c r="F938" s="7" t="s">
        <v>362</v>
      </c>
      <c r="G938" s="8">
        <v>0</v>
      </c>
      <c r="H938" s="8">
        <v>0</v>
      </c>
      <c r="I938" s="8">
        <v>0</v>
      </c>
      <c r="J938" s="8">
        <v>-339.5</v>
      </c>
      <c r="K938" s="8">
        <v>0</v>
      </c>
      <c r="L938" s="8">
        <v>0</v>
      </c>
      <c r="M938" s="8">
        <v>-339.5</v>
      </c>
      <c r="N938" s="40">
        <v>0</v>
      </c>
      <c r="O938" s="8">
        <v>0</v>
      </c>
      <c r="P938" s="8"/>
      <c r="Q938" s="8"/>
      <c r="R938" s="8"/>
      <c r="S938" s="8"/>
      <c r="T938" s="8"/>
      <c r="U938" s="8"/>
      <c r="V938" s="8"/>
      <c r="W938" s="14">
        <f t="shared" si="238"/>
        <v>-679</v>
      </c>
      <c r="X938" s="10"/>
      <c r="Y938" s="28" t="e">
        <f>IF(AE$2="Y",IF(RIGHT(A938,4)="CITY",AH938,0),AH938)</f>
        <v>#REF!</v>
      </c>
      <c r="Z938" s="13"/>
      <c r="AA938" s="13" t="e">
        <f t="shared" si="241"/>
        <v>#REF!</v>
      </c>
      <c r="AB938" s="12">
        <v>1</v>
      </c>
      <c r="AC938" s="12">
        <v>1</v>
      </c>
      <c r="AE938" s="9" t="e">
        <f t="shared" si="230"/>
        <v>#REF!</v>
      </c>
      <c r="AG938" s="1" t="str">
        <f>B938&amp;C938&amp;D938&amp;E938</f>
        <v>36736710007003</v>
      </c>
      <c r="AH938" s="9" t="e">
        <f>IF(AND(#REF!=2017,AE$4=1),-IFERROR(VLOOKUP(AG938,#REF!,9,0),0),IF(AND(#REF!=2017,AE$4=2),-IFERROR(VLOOKUP(AG938,#REF!,9,0),0),IFERROR(VLOOKUP(AG938,#REF!,12,0),0)))</f>
        <v>#REF!</v>
      </c>
    </row>
    <row r="939" spans="1:34" ht="15" customHeight="1" outlineLevel="1">
      <c r="A939" s="42" t="s">
        <v>629</v>
      </c>
      <c r="B939" s="36"/>
      <c r="C939" s="7"/>
      <c r="D939" s="7"/>
      <c r="E939" s="7"/>
      <c r="F939" s="7"/>
      <c r="G939" s="8">
        <f t="shared" ref="G939:O939" si="242">SUBTOTAL(9,G922:G938)</f>
        <v>0</v>
      </c>
      <c r="H939" s="8">
        <f t="shared" si="242"/>
        <v>0</v>
      </c>
      <c r="I939" s="8">
        <f t="shared" si="242"/>
        <v>0</v>
      </c>
      <c r="J939" s="8">
        <f t="shared" si="242"/>
        <v>12120.039999999999</v>
      </c>
      <c r="K939" s="8">
        <f t="shared" si="242"/>
        <v>3092.6400000000003</v>
      </c>
      <c r="L939" s="8">
        <f t="shared" si="242"/>
        <v>0</v>
      </c>
      <c r="M939" s="8">
        <f t="shared" si="242"/>
        <v>7815.2900000000018</v>
      </c>
      <c r="N939" s="40">
        <f t="shared" si="242"/>
        <v>1992.1499999999996</v>
      </c>
      <c r="O939" s="8">
        <f t="shared" si="242"/>
        <v>1107.1799999999953</v>
      </c>
      <c r="P939" s="8"/>
      <c r="Q939" s="8"/>
      <c r="R939" s="8"/>
      <c r="S939" s="8"/>
      <c r="T939" s="8"/>
      <c r="U939" s="8"/>
      <c r="V939" s="8"/>
      <c r="W939" s="14">
        <f>SUBTOTAL(9,W922:W938)</f>
        <v>26127.3</v>
      </c>
      <c r="X939" s="10"/>
      <c r="Y939" s="28"/>
      <c r="Z939" s="13"/>
      <c r="AA939" s="13"/>
      <c r="AB939" s="12"/>
      <c r="AC939" s="12"/>
      <c r="AE939" s="9"/>
      <c r="AH939" s="9"/>
    </row>
    <row r="940" spans="1:34" ht="15" customHeight="1" outlineLevel="2">
      <c r="A940" s="7" t="s">
        <v>182</v>
      </c>
      <c r="B940" s="36" t="s">
        <v>183</v>
      </c>
      <c r="C940" s="7" t="s">
        <v>183</v>
      </c>
      <c r="D940" s="7" t="s">
        <v>13</v>
      </c>
      <c r="E940" s="7" t="s">
        <v>366</v>
      </c>
      <c r="F940" s="7" t="s">
        <v>307</v>
      </c>
      <c r="G940" s="8">
        <v>0</v>
      </c>
      <c r="H940" s="8">
        <v>0</v>
      </c>
      <c r="I940" s="8">
        <v>0</v>
      </c>
      <c r="J940" s="8">
        <v>489963.23</v>
      </c>
      <c r="K940" s="8">
        <v>128907.92000000004</v>
      </c>
      <c r="L940" s="8">
        <v>0</v>
      </c>
      <c r="M940" s="8">
        <v>359906.87</v>
      </c>
      <c r="N940" s="40">
        <v>85641.889999999898</v>
      </c>
      <c r="O940" s="8">
        <v>13204.659999999916</v>
      </c>
      <c r="P940" s="8"/>
      <c r="Q940" s="8"/>
      <c r="R940" s="8"/>
      <c r="S940" s="8"/>
      <c r="T940" s="8"/>
      <c r="U940" s="8"/>
      <c r="V940" s="8"/>
      <c r="W940" s="14">
        <f t="shared" ref="W940:W962" si="243">SUM(G940:V940)</f>
        <v>1077624.5699999998</v>
      </c>
      <c r="X940" s="10"/>
      <c r="Y940" s="28" t="e">
        <f t="shared" ref="Y940:Y962" si="244">IF(AE$2="Y",IF(RIGHT(A940,4)="CITY",AH940,0),AH940)</f>
        <v>#REF!</v>
      </c>
      <c r="Z940" s="13"/>
      <c r="AA940" s="13" t="e">
        <f t="shared" si="241"/>
        <v>#REF!</v>
      </c>
      <c r="AB940" s="12">
        <v>1</v>
      </c>
      <c r="AC940" s="12">
        <v>1</v>
      </c>
      <c r="AE940" s="9" t="e">
        <f t="shared" si="230"/>
        <v>#REF!</v>
      </c>
      <c r="AG940" s="1" t="str">
        <f t="shared" ref="AG940:AG962" si="245">B940&amp;C940&amp;D940&amp;E940</f>
        <v>37437410004001</v>
      </c>
      <c r="AH940" s="9" t="e">
        <f>IF(AND(#REF!=2017,AE$4=1),-IFERROR(VLOOKUP(AG940,#REF!,9,0),0),IF(AND(#REF!=2017,AE$4=2),-IFERROR(VLOOKUP(AG940,#REF!,9,0),0),IFERROR(VLOOKUP(AG940,#REF!,12,0),0)))</f>
        <v>#REF!</v>
      </c>
    </row>
    <row r="941" spans="1:34" ht="15" customHeight="1" outlineLevel="2">
      <c r="A941" s="7" t="s">
        <v>182</v>
      </c>
      <c r="B941" s="36" t="s">
        <v>183</v>
      </c>
      <c r="C941" s="7" t="s">
        <v>183</v>
      </c>
      <c r="D941" s="7" t="s">
        <v>13</v>
      </c>
      <c r="E941" s="7" t="s">
        <v>368</v>
      </c>
      <c r="F941" s="7" t="s">
        <v>308</v>
      </c>
      <c r="G941" s="8">
        <v>0</v>
      </c>
      <c r="H941" s="8">
        <v>0</v>
      </c>
      <c r="I941" s="8">
        <v>0</v>
      </c>
      <c r="J941" s="8">
        <v>62675.85</v>
      </c>
      <c r="K941" s="8">
        <v>388.27000000000407</v>
      </c>
      <c r="L941" s="8">
        <v>0</v>
      </c>
      <c r="M941" s="8">
        <v>1467.3600000000006</v>
      </c>
      <c r="N941" s="40">
        <v>-113.61000000000058</v>
      </c>
      <c r="O941" s="8">
        <v>100</v>
      </c>
      <c r="P941" s="8"/>
      <c r="Q941" s="8"/>
      <c r="R941" s="8"/>
      <c r="S941" s="8"/>
      <c r="T941" s="8"/>
      <c r="U941" s="8"/>
      <c r="V941" s="8"/>
      <c r="W941" s="14">
        <f t="shared" si="243"/>
        <v>64517.87</v>
      </c>
      <c r="X941" s="10"/>
      <c r="Y941" s="28" t="e">
        <f t="shared" si="244"/>
        <v>#REF!</v>
      </c>
      <c r="Z941" s="13"/>
      <c r="AA941" s="13" t="e">
        <f t="shared" si="241"/>
        <v>#REF!</v>
      </c>
      <c r="AB941" s="12">
        <v>1</v>
      </c>
      <c r="AC941" s="12">
        <v>1</v>
      </c>
      <c r="AE941" s="9" t="e">
        <f t="shared" si="230"/>
        <v>#REF!</v>
      </c>
      <c r="AG941" s="1" t="str">
        <f t="shared" si="245"/>
        <v>37437410004006</v>
      </c>
      <c r="AH941" s="9" t="e">
        <f>IF(AND(#REF!=2017,AE$4=1),-IFERROR(VLOOKUP(AG941,#REF!,9,0),0),IF(AND(#REF!=2017,AE$4=2),-IFERROR(VLOOKUP(AG941,#REF!,9,0),0),IFERROR(VLOOKUP(AG941,#REF!,12,0),0)))</f>
        <v>#REF!</v>
      </c>
    </row>
    <row r="942" spans="1:34" ht="15" customHeight="1" outlineLevel="2">
      <c r="A942" s="7" t="s">
        <v>182</v>
      </c>
      <c r="B942" s="36" t="s">
        <v>183</v>
      </c>
      <c r="C942" s="7" t="s">
        <v>183</v>
      </c>
      <c r="D942" s="7" t="s">
        <v>13</v>
      </c>
      <c r="E942" s="7" t="s">
        <v>370</v>
      </c>
      <c r="F942" s="7" t="s">
        <v>309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40">
        <v>0</v>
      </c>
      <c r="O942" s="8">
        <v>21213.77</v>
      </c>
      <c r="P942" s="8"/>
      <c r="Q942" s="8"/>
      <c r="R942" s="8"/>
      <c r="S942" s="8"/>
      <c r="T942" s="8"/>
      <c r="U942" s="8"/>
      <c r="V942" s="8"/>
      <c r="W942" s="14">
        <f t="shared" si="243"/>
        <v>21213.77</v>
      </c>
      <c r="X942" s="10"/>
      <c r="Y942" s="28" t="e">
        <f t="shared" si="244"/>
        <v>#REF!</v>
      </c>
      <c r="Z942" s="13"/>
      <c r="AA942" s="13" t="e">
        <f t="shared" si="241"/>
        <v>#REF!</v>
      </c>
      <c r="AB942" s="12"/>
      <c r="AC942" s="12"/>
      <c r="AE942" s="9" t="e">
        <f t="shared" si="230"/>
        <v>#REF!</v>
      </c>
      <c r="AG942" s="1" t="str">
        <f t="shared" si="245"/>
        <v>37437410004008</v>
      </c>
      <c r="AH942" s="9" t="e">
        <f>IF(AND(#REF!=2017,AE$4=1),-IFERROR(VLOOKUP(AG942,#REF!,9,0),0),IF(AND(#REF!=2017,AE$4=2),-IFERROR(VLOOKUP(AG942,#REF!,9,0),0),IFERROR(VLOOKUP(AG942,#REF!,12,0),0)))</f>
        <v>#REF!</v>
      </c>
    </row>
    <row r="943" spans="1:34" ht="15" customHeight="1" outlineLevel="2">
      <c r="A943" s="7" t="s">
        <v>182</v>
      </c>
      <c r="B943" s="36" t="s">
        <v>183</v>
      </c>
      <c r="C943" s="7" t="s">
        <v>183</v>
      </c>
      <c r="D943" s="7" t="s">
        <v>13</v>
      </c>
      <c r="E943" s="7" t="s">
        <v>372</v>
      </c>
      <c r="F943" s="7" t="s">
        <v>310</v>
      </c>
      <c r="G943" s="8">
        <v>0</v>
      </c>
      <c r="H943" s="8">
        <v>0</v>
      </c>
      <c r="I943" s="8">
        <v>0</v>
      </c>
      <c r="J943" s="8">
        <v>0</v>
      </c>
      <c r="K943" s="8">
        <v>597.88</v>
      </c>
      <c r="L943" s="8">
        <v>0</v>
      </c>
      <c r="M943" s="8">
        <v>0</v>
      </c>
      <c r="N943" s="40">
        <v>420.59000000000003</v>
      </c>
      <c r="O943" s="8">
        <v>933.66000000000008</v>
      </c>
      <c r="P943" s="8"/>
      <c r="Q943" s="8"/>
      <c r="R943" s="8"/>
      <c r="S943" s="8"/>
      <c r="T943" s="8"/>
      <c r="U943" s="8"/>
      <c r="V943" s="8"/>
      <c r="W943" s="14">
        <f t="shared" si="243"/>
        <v>1952.13</v>
      </c>
      <c r="X943" s="10"/>
      <c r="Y943" s="28" t="e">
        <f t="shared" si="244"/>
        <v>#REF!</v>
      </c>
      <c r="Z943" s="13"/>
      <c r="AA943" s="13" t="e">
        <f t="shared" si="241"/>
        <v>#REF!</v>
      </c>
      <c r="AB943" s="12"/>
      <c r="AC943" s="12"/>
      <c r="AE943" s="9" t="e">
        <f t="shared" si="230"/>
        <v>#REF!</v>
      </c>
      <c r="AG943" s="1" t="str">
        <f t="shared" si="245"/>
        <v>37437410004009</v>
      </c>
      <c r="AH943" s="9" t="e">
        <f>IF(AND(#REF!=2017,AE$4=1),-IFERROR(VLOOKUP(AG943,#REF!,9,0),0),IF(AND(#REF!=2017,AE$4=2),-IFERROR(VLOOKUP(AG943,#REF!,9,0),0),IFERROR(VLOOKUP(AG943,#REF!,12,0),0)))</f>
        <v>#REF!</v>
      </c>
    </row>
    <row r="944" spans="1:34" ht="15" customHeight="1" outlineLevel="2">
      <c r="A944" s="7" t="s">
        <v>182</v>
      </c>
      <c r="B944" s="36" t="s">
        <v>183</v>
      </c>
      <c r="C944" s="7" t="s">
        <v>183</v>
      </c>
      <c r="D944" s="7" t="s">
        <v>13</v>
      </c>
      <c r="E944" s="7" t="s">
        <v>16</v>
      </c>
      <c r="F944" s="7" t="s">
        <v>315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40">
        <v>0</v>
      </c>
      <c r="O944" s="8">
        <v>0</v>
      </c>
      <c r="P944" s="8"/>
      <c r="Q944" s="8"/>
      <c r="R944" s="8"/>
      <c r="S944" s="8"/>
      <c r="T944" s="8"/>
      <c r="U944" s="8"/>
      <c r="V944" s="8"/>
      <c r="W944" s="14">
        <f t="shared" si="243"/>
        <v>0</v>
      </c>
      <c r="X944" s="10"/>
      <c r="Y944" s="28" t="e">
        <f t="shared" si="244"/>
        <v>#REF!</v>
      </c>
      <c r="Z944" s="13"/>
      <c r="AA944" s="13" t="e">
        <f t="shared" si="241"/>
        <v>#REF!</v>
      </c>
      <c r="AB944" s="12"/>
      <c r="AC944" s="12"/>
      <c r="AE944" s="9" t="e">
        <f t="shared" si="230"/>
        <v>#REF!</v>
      </c>
      <c r="AG944" s="1" t="str">
        <f t="shared" si="245"/>
        <v>37437410004010</v>
      </c>
      <c r="AH944" s="9" t="e">
        <f>IF(AND(#REF!=2017,AE$4=1),-IFERROR(VLOOKUP(AG944,#REF!,9,0),0),IF(AND(#REF!=2017,AE$4=2),-IFERROR(VLOOKUP(AG944,#REF!,9,0),0),IFERROR(VLOOKUP(AG944,#REF!,12,0),0)))</f>
        <v>#REF!</v>
      </c>
    </row>
    <row r="945" spans="1:34" ht="15" customHeight="1" outlineLevel="2">
      <c r="A945" s="7" t="s">
        <v>182</v>
      </c>
      <c r="B945" s="36" t="s">
        <v>183</v>
      </c>
      <c r="C945" s="7" t="s">
        <v>183</v>
      </c>
      <c r="D945" s="7" t="s">
        <v>13</v>
      </c>
      <c r="E945" s="7" t="s">
        <v>504</v>
      </c>
      <c r="F945" s="7" t="s">
        <v>305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40">
        <v>0</v>
      </c>
      <c r="O945" s="8">
        <v>0</v>
      </c>
      <c r="P945" s="8"/>
      <c r="Q945" s="8"/>
      <c r="R945" s="8"/>
      <c r="S945" s="8"/>
      <c r="T945" s="8"/>
      <c r="U945" s="8"/>
      <c r="V945" s="8"/>
      <c r="W945" s="14">
        <f t="shared" si="243"/>
        <v>0</v>
      </c>
      <c r="X945" s="10"/>
      <c r="Y945" s="28" t="e">
        <f t="shared" si="244"/>
        <v>#REF!</v>
      </c>
      <c r="Z945" s="13"/>
      <c r="AA945" s="13" t="e">
        <f t="shared" si="241"/>
        <v>#REF!</v>
      </c>
      <c r="AB945" s="12">
        <v>1</v>
      </c>
      <c r="AC945" s="12">
        <v>1</v>
      </c>
      <c r="AE945" s="9" t="e">
        <f t="shared" si="230"/>
        <v>#REF!</v>
      </c>
      <c r="AG945" s="1" t="str">
        <f t="shared" si="245"/>
        <v>37437410004014</v>
      </c>
      <c r="AH945" s="9" t="e">
        <f>IF(AND(#REF!=2017,AE$4=1),-IFERROR(VLOOKUP(AG945,#REF!,9,0),0),IF(AND(#REF!=2017,AE$4=2),-IFERROR(VLOOKUP(AG945,#REF!,9,0),0),IFERROR(VLOOKUP(AG945,#REF!,12,0),0)))</f>
        <v>#REF!</v>
      </c>
    </row>
    <row r="946" spans="1:34" ht="15" customHeight="1" outlineLevel="2">
      <c r="A946" s="7" t="s">
        <v>182</v>
      </c>
      <c r="B946" s="36" t="s">
        <v>183</v>
      </c>
      <c r="C946" s="7" t="s">
        <v>183</v>
      </c>
      <c r="D946" s="7" t="s">
        <v>13</v>
      </c>
      <c r="E946" s="7" t="s">
        <v>374</v>
      </c>
      <c r="F946" s="7" t="s">
        <v>361</v>
      </c>
      <c r="G946" s="8">
        <v>0</v>
      </c>
      <c r="H946" s="8">
        <v>0</v>
      </c>
      <c r="I946" s="8">
        <v>0</v>
      </c>
      <c r="J946" s="8">
        <v>0</v>
      </c>
      <c r="K946" s="8">
        <v>6015.97</v>
      </c>
      <c r="L946" s="8">
        <v>0</v>
      </c>
      <c r="M946" s="8">
        <v>0</v>
      </c>
      <c r="N946" s="40">
        <v>5864.6500000000005</v>
      </c>
      <c r="O946" s="8">
        <v>5266.7299999999977</v>
      </c>
      <c r="P946" s="8"/>
      <c r="Q946" s="8"/>
      <c r="R946" s="8"/>
      <c r="S946" s="8"/>
      <c r="T946" s="8"/>
      <c r="U946" s="8"/>
      <c r="V946" s="8"/>
      <c r="W946" s="14">
        <f t="shared" si="243"/>
        <v>17147.349999999999</v>
      </c>
      <c r="X946" s="10"/>
      <c r="Y946" s="28" t="e">
        <f t="shared" si="244"/>
        <v>#REF!</v>
      </c>
      <c r="Z946" s="13"/>
      <c r="AA946" s="13" t="e">
        <f t="shared" si="241"/>
        <v>#REF!</v>
      </c>
      <c r="AB946" s="12">
        <v>1</v>
      </c>
      <c r="AC946" s="12">
        <v>1</v>
      </c>
      <c r="AE946" s="9" t="e">
        <f t="shared" si="230"/>
        <v>#REF!</v>
      </c>
      <c r="AG946" s="1" t="str">
        <f t="shared" si="245"/>
        <v>37437410004030</v>
      </c>
      <c r="AH946" s="9" t="e">
        <f>IF(AND(#REF!=2017,AE$4=1),-IFERROR(VLOOKUP(AG946,#REF!,9,0),0),IF(AND(#REF!=2017,AE$4=2),-IFERROR(VLOOKUP(AG946,#REF!,9,0),0),IFERROR(VLOOKUP(AG946,#REF!,12,0),0)))</f>
        <v>#REF!</v>
      </c>
    </row>
    <row r="947" spans="1:34" ht="15" customHeight="1" outlineLevel="2">
      <c r="A947" s="7" t="s">
        <v>182</v>
      </c>
      <c r="B947" s="36" t="s">
        <v>183</v>
      </c>
      <c r="C947" s="7" t="s">
        <v>183</v>
      </c>
      <c r="D947" s="7" t="s">
        <v>13</v>
      </c>
      <c r="E947" s="7" t="s">
        <v>389</v>
      </c>
      <c r="F947" s="7" t="s">
        <v>360</v>
      </c>
      <c r="G947" s="8">
        <v>0</v>
      </c>
      <c r="H947" s="8">
        <v>0</v>
      </c>
      <c r="I947" s="8">
        <v>0</v>
      </c>
      <c r="J947" s="8">
        <v>0</v>
      </c>
      <c r="K947" s="8">
        <v>84.04</v>
      </c>
      <c r="L947" s="8">
        <v>0</v>
      </c>
      <c r="M947" s="8">
        <v>0</v>
      </c>
      <c r="N947" s="40">
        <v>28.870000000000005</v>
      </c>
      <c r="O947" s="8">
        <v>1720.42</v>
      </c>
      <c r="P947" s="8"/>
      <c r="Q947" s="8"/>
      <c r="R947" s="8"/>
      <c r="S947" s="8"/>
      <c r="T947" s="8"/>
      <c r="U947" s="8"/>
      <c r="V947" s="8"/>
      <c r="W947" s="14">
        <f t="shared" si="243"/>
        <v>1833.3300000000002</v>
      </c>
      <c r="X947" s="10"/>
      <c r="Y947" s="28" t="e">
        <f t="shared" si="244"/>
        <v>#REF!</v>
      </c>
      <c r="Z947" s="13"/>
      <c r="AA947" s="13" t="e">
        <f t="shared" si="241"/>
        <v>#REF!</v>
      </c>
      <c r="AB947" s="12">
        <v>1</v>
      </c>
      <c r="AC947" s="12">
        <v>1</v>
      </c>
      <c r="AE947" s="9" t="e">
        <f t="shared" ref="AE947:AE1015" si="246">AA947-W947</f>
        <v>#REF!</v>
      </c>
      <c r="AG947" s="1" t="str">
        <f t="shared" si="245"/>
        <v>37437410004033</v>
      </c>
      <c r="AH947" s="9" t="e">
        <f>IF(AND(#REF!=2017,AE$4=1),-IFERROR(VLOOKUP(AG947,#REF!,9,0),0),IF(AND(#REF!=2017,AE$4=2),-IFERROR(VLOOKUP(AG947,#REF!,9,0),0),IFERROR(VLOOKUP(AG947,#REF!,12,0),0)))</f>
        <v>#REF!</v>
      </c>
    </row>
    <row r="948" spans="1:34" ht="15" customHeight="1" outlineLevel="2">
      <c r="A948" s="7" t="s">
        <v>182</v>
      </c>
      <c r="B948" s="36" t="s">
        <v>183</v>
      </c>
      <c r="C948" s="7" t="s">
        <v>183</v>
      </c>
      <c r="D948" s="7" t="s">
        <v>13</v>
      </c>
      <c r="E948" s="7" t="s">
        <v>393</v>
      </c>
      <c r="F948" s="7" t="s">
        <v>25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40">
        <v>0</v>
      </c>
      <c r="O948" s="8">
        <v>0</v>
      </c>
      <c r="P948" s="8"/>
      <c r="Q948" s="8"/>
      <c r="R948" s="8"/>
      <c r="S948" s="8"/>
      <c r="T948" s="8"/>
      <c r="U948" s="8"/>
      <c r="V948" s="8"/>
      <c r="W948" s="14">
        <f t="shared" si="243"/>
        <v>0</v>
      </c>
      <c r="X948" s="10"/>
      <c r="Y948" s="28" t="e">
        <f t="shared" si="244"/>
        <v>#REF!</v>
      </c>
      <c r="Z948" s="13"/>
      <c r="AA948" s="13" t="e">
        <f t="shared" si="241"/>
        <v>#REF!</v>
      </c>
      <c r="AB948" s="12"/>
      <c r="AC948" s="12"/>
      <c r="AE948" s="9" t="e">
        <f t="shared" si="246"/>
        <v>#REF!</v>
      </c>
      <c r="AG948" s="1" t="str">
        <f t="shared" si="245"/>
        <v>37437410004052</v>
      </c>
      <c r="AH948" s="9" t="e">
        <f>IF(AND(#REF!=2017,AE$4=1),-IFERROR(VLOOKUP(AG948,#REF!,9,0),0),IF(AND(#REF!=2017,AE$4=2),-IFERROR(VLOOKUP(AG948,#REF!,9,0),0),IFERROR(VLOOKUP(AG948,#REF!,12,0),0)))</f>
        <v>#REF!</v>
      </c>
    </row>
    <row r="949" spans="1:34" ht="15" customHeight="1" outlineLevel="2">
      <c r="A949" s="7" t="s">
        <v>182</v>
      </c>
      <c r="B949" s="36" t="s">
        <v>183</v>
      </c>
      <c r="C949" s="7" t="s">
        <v>183</v>
      </c>
      <c r="D949" s="7" t="s">
        <v>13</v>
      </c>
      <c r="E949" s="7" t="s">
        <v>395</v>
      </c>
      <c r="F949" s="7" t="s">
        <v>29</v>
      </c>
      <c r="G949" s="8">
        <v>0</v>
      </c>
      <c r="H949" s="8">
        <v>0</v>
      </c>
      <c r="I949" s="8">
        <v>0</v>
      </c>
      <c r="J949" s="8">
        <v>26.95</v>
      </c>
      <c r="K949" s="8">
        <v>0</v>
      </c>
      <c r="L949" s="8">
        <v>0</v>
      </c>
      <c r="M949" s="8">
        <v>0</v>
      </c>
      <c r="N949" s="40">
        <v>0</v>
      </c>
      <c r="O949" s="8">
        <v>14.650000000000002</v>
      </c>
      <c r="P949" s="8"/>
      <c r="Q949" s="8"/>
      <c r="R949" s="8"/>
      <c r="S949" s="8"/>
      <c r="T949" s="8"/>
      <c r="U949" s="8"/>
      <c r="V949" s="8"/>
      <c r="W949" s="14">
        <f t="shared" si="243"/>
        <v>41.6</v>
      </c>
      <c r="X949" s="10"/>
      <c r="Y949" s="28" t="e">
        <f t="shared" si="244"/>
        <v>#REF!</v>
      </c>
      <c r="Z949" s="13"/>
      <c r="AA949" s="13" t="e">
        <f t="shared" si="241"/>
        <v>#REF!</v>
      </c>
      <c r="AB949" s="12">
        <v>1</v>
      </c>
      <c r="AC949" s="12">
        <v>1</v>
      </c>
      <c r="AE949" s="9" t="e">
        <f t="shared" si="246"/>
        <v>#REF!</v>
      </c>
      <c r="AG949" s="1" t="str">
        <f t="shared" si="245"/>
        <v>37437410004055</v>
      </c>
      <c r="AH949" s="9" t="e">
        <f>IF(AND(#REF!=2017,AE$4=1),-IFERROR(VLOOKUP(AG949,#REF!,9,0),0),IF(AND(#REF!=2017,AE$4=2),-IFERROR(VLOOKUP(AG949,#REF!,9,0),0),IFERROR(VLOOKUP(AG949,#REF!,12,0),0)))</f>
        <v>#REF!</v>
      </c>
    </row>
    <row r="950" spans="1:34" ht="15" customHeight="1" outlineLevel="2">
      <c r="A950" s="7" t="s">
        <v>182</v>
      </c>
      <c r="B950" s="36" t="s">
        <v>183</v>
      </c>
      <c r="C950" s="20" t="s">
        <v>183</v>
      </c>
      <c r="D950" s="7" t="s">
        <v>13</v>
      </c>
      <c r="E950" s="7" t="s">
        <v>397</v>
      </c>
      <c r="F950" s="7" t="s">
        <v>35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40">
        <v>0</v>
      </c>
      <c r="O950" s="8">
        <v>0</v>
      </c>
      <c r="P950" s="8"/>
      <c r="Q950" s="8"/>
      <c r="R950" s="8"/>
      <c r="S950" s="8"/>
      <c r="T950" s="8"/>
      <c r="U950" s="8"/>
      <c r="V950" s="8"/>
      <c r="W950" s="14">
        <f t="shared" si="243"/>
        <v>0</v>
      </c>
      <c r="X950" s="10"/>
      <c r="Y950" s="28" t="e">
        <f t="shared" si="244"/>
        <v>#REF!</v>
      </c>
      <c r="Z950" s="13"/>
      <c r="AA950" s="13" t="e">
        <f t="shared" si="241"/>
        <v>#REF!</v>
      </c>
      <c r="AB950" s="12">
        <v>1</v>
      </c>
      <c r="AC950" s="12">
        <v>1</v>
      </c>
      <c r="AE950" s="9" t="e">
        <f t="shared" si="246"/>
        <v>#REF!</v>
      </c>
      <c r="AG950" s="1" t="str">
        <f t="shared" si="245"/>
        <v>37437410004056</v>
      </c>
      <c r="AH950" s="9" t="e">
        <f>IF(AND(#REF!=2017,AE$4=1),-IFERROR(VLOOKUP(AG950,#REF!,9,0),0),IF(AND(#REF!=2017,AE$4=2),-IFERROR(VLOOKUP(AG950,#REF!,9,0),0),IFERROR(VLOOKUP(AG950,#REF!,12,0),0)))</f>
        <v>#REF!</v>
      </c>
    </row>
    <row r="951" spans="1:34" ht="15" customHeight="1" outlineLevel="2">
      <c r="A951" s="7" t="s">
        <v>182</v>
      </c>
      <c r="B951" s="36" t="s">
        <v>183</v>
      </c>
      <c r="C951" s="7">
        <v>374</v>
      </c>
      <c r="D951" s="7" t="s">
        <v>13</v>
      </c>
      <c r="E951" s="7" t="s">
        <v>376</v>
      </c>
      <c r="F951" s="7" t="s">
        <v>247</v>
      </c>
      <c r="G951" s="8">
        <v>0</v>
      </c>
      <c r="H951" s="8">
        <v>0</v>
      </c>
      <c r="I951" s="8">
        <v>0</v>
      </c>
      <c r="J951" s="8">
        <v>8095</v>
      </c>
      <c r="K951" s="8">
        <v>0</v>
      </c>
      <c r="L951" s="8">
        <v>0</v>
      </c>
      <c r="M951" s="8">
        <v>0</v>
      </c>
      <c r="N951" s="40">
        <v>7413</v>
      </c>
      <c r="O951" s="8">
        <v>0</v>
      </c>
      <c r="P951" s="8"/>
      <c r="Q951" s="8"/>
      <c r="R951" s="8"/>
      <c r="S951" s="8"/>
      <c r="T951" s="8"/>
      <c r="U951" s="8"/>
      <c r="V951" s="8"/>
      <c r="W951" s="14">
        <f t="shared" si="243"/>
        <v>15508</v>
      </c>
      <c r="X951" s="10"/>
      <c r="Y951" s="28" t="e">
        <f t="shared" si="244"/>
        <v>#REF!</v>
      </c>
      <c r="Z951" s="13"/>
      <c r="AA951" s="13" t="e">
        <f t="shared" si="241"/>
        <v>#REF!</v>
      </c>
      <c r="AB951" s="12">
        <v>1</v>
      </c>
      <c r="AC951" s="12">
        <v>1</v>
      </c>
      <c r="AE951" s="9" t="e">
        <f t="shared" si="246"/>
        <v>#REF!</v>
      </c>
      <c r="AG951" s="1" t="str">
        <f t="shared" si="245"/>
        <v>37437410004060</v>
      </c>
      <c r="AH951" s="9" t="e">
        <f>IF(AND(#REF!=2017,AE$4=1),-IFERROR(VLOOKUP(AG951,#REF!,9,0),0),IF(AND(#REF!=2017,AE$4=2),-IFERROR(VLOOKUP(AG951,#REF!,9,0),0),IFERROR(VLOOKUP(AG951,#REF!,12,0),0)))</f>
        <v>#REF!</v>
      </c>
    </row>
    <row r="952" spans="1:34" ht="15" customHeight="1" outlineLevel="2">
      <c r="A952" s="7" t="s">
        <v>182</v>
      </c>
      <c r="B952" s="36" t="s">
        <v>183</v>
      </c>
      <c r="C952" s="7">
        <v>374</v>
      </c>
      <c r="D952" s="7" t="s">
        <v>13</v>
      </c>
      <c r="E952" s="7" t="s">
        <v>378</v>
      </c>
      <c r="F952" s="7" t="s">
        <v>312</v>
      </c>
      <c r="G952" s="8">
        <v>0</v>
      </c>
      <c r="H952" s="8">
        <v>0</v>
      </c>
      <c r="I952" s="8">
        <v>0</v>
      </c>
      <c r="J952" s="8">
        <v>1624</v>
      </c>
      <c r="K952" s="8">
        <v>0</v>
      </c>
      <c r="L952" s="8">
        <v>0</v>
      </c>
      <c r="M952" s="8">
        <v>0</v>
      </c>
      <c r="N952" s="40">
        <v>1490</v>
      </c>
      <c r="O952" s="8">
        <v>0</v>
      </c>
      <c r="P952" s="8"/>
      <c r="Q952" s="8"/>
      <c r="R952" s="8"/>
      <c r="S952" s="8"/>
      <c r="T952" s="8"/>
      <c r="U952" s="8"/>
      <c r="V952" s="8"/>
      <c r="W952" s="14">
        <f t="shared" si="243"/>
        <v>3114</v>
      </c>
      <c r="X952" s="10"/>
      <c r="Y952" s="28" t="e">
        <f t="shared" si="244"/>
        <v>#REF!</v>
      </c>
      <c r="Z952" s="13"/>
      <c r="AA952" s="13" t="e">
        <f t="shared" si="241"/>
        <v>#REF!</v>
      </c>
      <c r="AB952" s="12">
        <v>1</v>
      </c>
      <c r="AC952" s="12">
        <v>1</v>
      </c>
      <c r="AE952" s="9" t="e">
        <f t="shared" si="246"/>
        <v>#REF!</v>
      </c>
      <c r="AG952" s="1" t="str">
        <f t="shared" si="245"/>
        <v>37437410004069</v>
      </c>
      <c r="AH952" s="9" t="e">
        <f>IF(AND(#REF!=2017,AE$4=1),-IFERROR(VLOOKUP(AG952,#REF!,9,0),0),IF(AND(#REF!=2017,AE$4=2),-IFERROR(VLOOKUP(AG952,#REF!,9,0),0),IFERROR(VLOOKUP(AG952,#REF!,12,0),0)))</f>
        <v>#REF!</v>
      </c>
    </row>
    <row r="953" spans="1:34" ht="15" customHeight="1" outlineLevel="2">
      <c r="A953" s="7" t="s">
        <v>182</v>
      </c>
      <c r="B953" s="36" t="s">
        <v>183</v>
      </c>
      <c r="C953" s="7" t="s">
        <v>183</v>
      </c>
      <c r="D953" s="7" t="s">
        <v>13</v>
      </c>
      <c r="E953" s="7" t="s">
        <v>494</v>
      </c>
      <c r="F953" s="7" t="s">
        <v>363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40">
        <v>0</v>
      </c>
      <c r="O953" s="8">
        <v>0</v>
      </c>
      <c r="P953" s="8"/>
      <c r="Q953" s="8"/>
      <c r="R953" s="8"/>
      <c r="S953" s="8"/>
      <c r="T953" s="8"/>
      <c r="U953" s="8"/>
      <c r="V953" s="8"/>
      <c r="W953" s="14">
        <f t="shared" si="243"/>
        <v>0</v>
      </c>
      <c r="X953" s="10"/>
      <c r="Y953" s="28" t="e">
        <f t="shared" si="244"/>
        <v>#REF!</v>
      </c>
      <c r="Z953" s="13"/>
      <c r="AA953" s="13" t="e">
        <f t="shared" si="241"/>
        <v>#REF!</v>
      </c>
      <c r="AB953" s="12"/>
      <c r="AC953" s="12"/>
      <c r="AE953" s="9" t="e">
        <f t="shared" si="246"/>
        <v>#REF!</v>
      </c>
      <c r="AG953" s="1" t="str">
        <f t="shared" si="245"/>
        <v>37437410004075</v>
      </c>
      <c r="AH953" s="9" t="e">
        <f>IF(AND(#REF!=2017,AE$4=1),-IFERROR(VLOOKUP(AG953,#REF!,9,0),0),IF(AND(#REF!=2017,AE$4=2),-IFERROR(VLOOKUP(AG953,#REF!,9,0),0),IFERROR(VLOOKUP(AG953,#REF!,12,0),0)))</f>
        <v>#REF!</v>
      </c>
    </row>
    <row r="954" spans="1:34" ht="15" customHeight="1" outlineLevel="2">
      <c r="A954" s="7" t="s">
        <v>182</v>
      </c>
      <c r="B954" s="36" t="s">
        <v>183</v>
      </c>
      <c r="C954" s="7">
        <v>374</v>
      </c>
      <c r="D954" s="7" t="s">
        <v>13</v>
      </c>
      <c r="E954" s="7" t="s">
        <v>489</v>
      </c>
      <c r="F954" s="7" t="s">
        <v>364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40">
        <v>0</v>
      </c>
      <c r="O954" s="8">
        <v>0</v>
      </c>
      <c r="P954" s="8"/>
      <c r="Q954" s="8"/>
      <c r="R954" s="8"/>
      <c r="S954" s="8"/>
      <c r="T954" s="8"/>
      <c r="U954" s="8"/>
      <c r="V954" s="8"/>
      <c r="W954" s="14">
        <f t="shared" si="243"/>
        <v>0</v>
      </c>
      <c r="X954" s="10"/>
      <c r="Y954" s="28" t="e">
        <f t="shared" si="244"/>
        <v>#REF!</v>
      </c>
      <c r="Z954" s="13"/>
      <c r="AA954" s="13" t="e">
        <f t="shared" ref="AA954:AA973" si="247">Y954+Z954</f>
        <v>#REF!</v>
      </c>
      <c r="AB954" s="12"/>
      <c r="AC954" s="12"/>
      <c r="AE954" s="9" t="e">
        <f t="shared" si="246"/>
        <v>#REF!</v>
      </c>
      <c r="AG954" s="1" t="str">
        <f t="shared" si="245"/>
        <v>37437410004076</v>
      </c>
      <c r="AH954" s="9" t="e">
        <f>IF(AND(#REF!=2017,AE$4=1),-IFERROR(VLOOKUP(AG954,#REF!,9,0),0),IF(AND(#REF!=2017,AE$4=2),-IFERROR(VLOOKUP(AG954,#REF!,9,0),0),IFERROR(VLOOKUP(AG954,#REF!,12,0),0)))</f>
        <v>#REF!</v>
      </c>
    </row>
    <row r="955" spans="1:34" ht="15" customHeight="1" outlineLevel="2">
      <c r="A955" s="7" t="s">
        <v>182</v>
      </c>
      <c r="B955" s="36" t="s">
        <v>183</v>
      </c>
      <c r="C955" s="7" t="s">
        <v>183</v>
      </c>
      <c r="D955" s="7" t="s">
        <v>13</v>
      </c>
      <c r="E955" s="7" t="s">
        <v>407</v>
      </c>
      <c r="F955" s="7" t="s">
        <v>318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40">
        <v>0</v>
      </c>
      <c r="O955" s="8">
        <v>0</v>
      </c>
      <c r="P955" s="8"/>
      <c r="Q955" s="8"/>
      <c r="R955" s="8"/>
      <c r="S955" s="8"/>
      <c r="T955" s="8"/>
      <c r="U955" s="8"/>
      <c r="V955" s="8"/>
      <c r="W955" s="14">
        <f t="shared" si="243"/>
        <v>0</v>
      </c>
      <c r="X955" s="10"/>
      <c r="Y955" s="28" t="e">
        <f t="shared" si="244"/>
        <v>#REF!</v>
      </c>
      <c r="Z955" s="13"/>
      <c r="AA955" s="13" t="e">
        <f t="shared" si="247"/>
        <v>#REF!</v>
      </c>
      <c r="AB955" s="12">
        <v>1</v>
      </c>
      <c r="AC955" s="12">
        <v>1</v>
      </c>
      <c r="AE955" s="9" t="e">
        <f t="shared" si="246"/>
        <v>#REF!</v>
      </c>
      <c r="AG955" s="1" t="str">
        <f t="shared" si="245"/>
        <v>37437410004406</v>
      </c>
      <c r="AH955" s="9" t="e">
        <f>IF(AND(#REF!=2017,AE$4=1),-IFERROR(VLOOKUP(AG955,#REF!,9,0),0),IF(AND(#REF!=2017,AE$4=2),-IFERROR(VLOOKUP(AG955,#REF!,9,0),0),IFERROR(VLOOKUP(AG955,#REF!,12,0),0)))</f>
        <v>#REF!</v>
      </c>
    </row>
    <row r="956" spans="1:34" ht="15" customHeight="1" outlineLevel="2">
      <c r="A956" s="7" t="s">
        <v>182</v>
      </c>
      <c r="B956" s="36" t="s">
        <v>183</v>
      </c>
      <c r="C956" s="7" t="s">
        <v>183</v>
      </c>
      <c r="D956" s="7" t="s">
        <v>13</v>
      </c>
      <c r="E956" s="7" t="s">
        <v>380</v>
      </c>
      <c r="F956" s="7" t="s">
        <v>17</v>
      </c>
      <c r="G956" s="8">
        <v>0</v>
      </c>
      <c r="H956" s="8">
        <v>0</v>
      </c>
      <c r="I956" s="8">
        <v>0</v>
      </c>
      <c r="J956" s="8">
        <v>23.24</v>
      </c>
      <c r="K956" s="8">
        <v>0</v>
      </c>
      <c r="L956" s="8">
        <v>0</v>
      </c>
      <c r="M956" s="8">
        <v>372.90999999999997</v>
      </c>
      <c r="N956" s="40">
        <v>0</v>
      </c>
      <c r="O956" s="8">
        <v>1504.23</v>
      </c>
      <c r="P956" s="8"/>
      <c r="Q956" s="8"/>
      <c r="R956" s="8"/>
      <c r="S956" s="8"/>
      <c r="T956" s="8"/>
      <c r="U956" s="8"/>
      <c r="V956" s="8"/>
      <c r="W956" s="14">
        <f t="shared" si="243"/>
        <v>1900.38</v>
      </c>
      <c r="X956" s="10"/>
      <c r="Y956" s="28" t="e">
        <f t="shared" si="244"/>
        <v>#REF!</v>
      </c>
      <c r="Z956" s="13"/>
      <c r="AA956" s="13" t="e">
        <f t="shared" si="247"/>
        <v>#REF!</v>
      </c>
      <c r="AB956" s="12">
        <v>1</v>
      </c>
      <c r="AC956" s="12">
        <v>1</v>
      </c>
      <c r="AE956" s="9" t="e">
        <f t="shared" si="246"/>
        <v>#REF!</v>
      </c>
      <c r="AG956" s="1" t="str">
        <f t="shared" si="245"/>
        <v>37437410004801</v>
      </c>
      <c r="AH956" s="9" t="e">
        <f>IF(AND(#REF!=2017,AE$4=1),-IFERROR(VLOOKUP(AG956,#REF!,9,0),0),IF(AND(#REF!=2017,AE$4=2),-IFERROR(VLOOKUP(AG956,#REF!,9,0),0),IFERROR(VLOOKUP(AG956,#REF!,12,0),0)))</f>
        <v>#REF!</v>
      </c>
    </row>
    <row r="957" spans="1:34" ht="15" customHeight="1" outlineLevel="2">
      <c r="A957" s="7" t="s">
        <v>182</v>
      </c>
      <c r="B957" s="36" t="s">
        <v>183</v>
      </c>
      <c r="C957" s="7" t="s">
        <v>183</v>
      </c>
      <c r="D957" s="7" t="s">
        <v>13</v>
      </c>
      <c r="E957" s="7" t="s">
        <v>413</v>
      </c>
      <c r="F957" s="7" t="s">
        <v>320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40">
        <v>0</v>
      </c>
      <c r="O957" s="8">
        <v>0</v>
      </c>
      <c r="P957" s="8"/>
      <c r="Q957" s="8"/>
      <c r="R957" s="8"/>
      <c r="S957" s="8"/>
      <c r="T957" s="8"/>
      <c r="U957" s="8"/>
      <c r="V957" s="8"/>
      <c r="W957" s="14">
        <f t="shared" si="243"/>
        <v>0</v>
      </c>
      <c r="X957" s="10"/>
      <c r="Y957" s="28" t="e">
        <f t="shared" si="244"/>
        <v>#REF!</v>
      </c>
      <c r="Z957" s="13"/>
      <c r="AA957" s="13" t="e">
        <f t="shared" si="247"/>
        <v>#REF!</v>
      </c>
      <c r="AB957" s="12">
        <v>1</v>
      </c>
      <c r="AC957" s="12">
        <v>1</v>
      </c>
      <c r="AE957" s="9" t="e">
        <f t="shared" si="246"/>
        <v>#REF!</v>
      </c>
      <c r="AG957" s="1" t="str">
        <f t="shared" si="245"/>
        <v>37437410005018</v>
      </c>
      <c r="AH957" s="9" t="e">
        <f>IF(AND(#REF!=2017,AE$4=1),-IFERROR(VLOOKUP(AG957,#REF!,9,0),0),IF(AND(#REF!=2017,AE$4=2),-IFERROR(VLOOKUP(AG957,#REF!,9,0),0),IFERROR(VLOOKUP(AG957,#REF!,12,0),0)))</f>
        <v>#REF!</v>
      </c>
    </row>
    <row r="958" spans="1:34" ht="15" customHeight="1" outlineLevel="2">
      <c r="A958" s="7" t="s">
        <v>182</v>
      </c>
      <c r="B958" s="36" t="s">
        <v>183</v>
      </c>
      <c r="C958" s="7" t="s">
        <v>183</v>
      </c>
      <c r="D958" s="7" t="s">
        <v>13</v>
      </c>
      <c r="E958" s="7" t="s">
        <v>381</v>
      </c>
      <c r="F958" s="7" t="s">
        <v>311</v>
      </c>
      <c r="G958" s="8">
        <v>0</v>
      </c>
      <c r="H958" s="8">
        <v>0</v>
      </c>
      <c r="I958" s="8">
        <v>0</v>
      </c>
      <c r="J958" s="8">
        <v>0</v>
      </c>
      <c r="K958" s="8">
        <v>5059.9399999999996</v>
      </c>
      <c r="L958" s="8">
        <v>0</v>
      </c>
      <c r="M958" s="8">
        <v>0</v>
      </c>
      <c r="N958" s="40">
        <v>0</v>
      </c>
      <c r="O958" s="8">
        <v>5059.9399999999996</v>
      </c>
      <c r="P958" s="8"/>
      <c r="Q958" s="8"/>
      <c r="R958" s="8"/>
      <c r="S958" s="8"/>
      <c r="T958" s="8"/>
      <c r="U958" s="8"/>
      <c r="V958" s="8"/>
      <c r="W958" s="14">
        <f t="shared" si="243"/>
        <v>10119.879999999999</v>
      </c>
      <c r="X958" s="10"/>
      <c r="Y958" s="28" t="e">
        <f t="shared" si="244"/>
        <v>#REF!</v>
      </c>
      <c r="Z958" s="13"/>
      <c r="AA958" s="13" t="e">
        <f t="shared" si="247"/>
        <v>#REF!</v>
      </c>
      <c r="AB958" s="12">
        <v>1</v>
      </c>
      <c r="AC958" s="12">
        <v>1</v>
      </c>
      <c r="AE958" s="9" t="e">
        <f t="shared" si="246"/>
        <v>#REF!</v>
      </c>
      <c r="AG958" s="1" t="str">
        <f t="shared" si="245"/>
        <v>37437410005050</v>
      </c>
      <c r="AH958" s="9" t="e">
        <f>IF(AND(#REF!=2017,AE$4=1),-IFERROR(VLOOKUP(AG958,#REF!,9,0),0),IF(AND(#REF!=2017,AE$4=2),-IFERROR(VLOOKUP(AG958,#REF!,9,0),0),IFERROR(VLOOKUP(AG958,#REF!,12,0),0)))</f>
        <v>#REF!</v>
      </c>
    </row>
    <row r="959" spans="1:34" ht="15" customHeight="1" outlineLevel="2">
      <c r="A959" s="7" t="s">
        <v>182</v>
      </c>
      <c r="B959" s="36" t="s">
        <v>183</v>
      </c>
      <c r="C959" s="7" t="s">
        <v>183</v>
      </c>
      <c r="D959" s="7" t="s">
        <v>13</v>
      </c>
      <c r="E959" s="7" t="s">
        <v>417</v>
      </c>
      <c r="F959" s="7" t="s">
        <v>322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40">
        <v>0</v>
      </c>
      <c r="O959" s="8">
        <v>0</v>
      </c>
      <c r="P959" s="8"/>
      <c r="Q959" s="8"/>
      <c r="R959" s="8"/>
      <c r="S959" s="8"/>
      <c r="T959" s="8"/>
      <c r="U959" s="8"/>
      <c r="V959" s="8"/>
      <c r="W959" s="14">
        <f t="shared" si="243"/>
        <v>0</v>
      </c>
      <c r="X959" s="10"/>
      <c r="Y959" s="28" t="e">
        <f t="shared" si="244"/>
        <v>#REF!</v>
      </c>
      <c r="Z959" s="13"/>
      <c r="AA959" s="13" t="e">
        <f t="shared" si="247"/>
        <v>#REF!</v>
      </c>
      <c r="AB959" s="12">
        <v>1</v>
      </c>
      <c r="AC959" s="12">
        <v>1</v>
      </c>
      <c r="AE959" s="9" t="e">
        <f t="shared" si="246"/>
        <v>#REF!</v>
      </c>
      <c r="AG959" s="1" t="str">
        <f t="shared" si="245"/>
        <v>37437410005218</v>
      </c>
      <c r="AH959" s="9" t="e">
        <f>IF(AND(#REF!=2017,AE$4=1),-IFERROR(VLOOKUP(AG959,#REF!,9,0),0),IF(AND(#REF!=2017,AE$4=2),-IFERROR(VLOOKUP(AG959,#REF!,9,0),0),IFERROR(VLOOKUP(AG959,#REF!,12,0),0)))</f>
        <v>#REF!</v>
      </c>
    </row>
    <row r="960" spans="1:34" ht="15" customHeight="1" outlineLevel="2">
      <c r="A960" s="7" t="s">
        <v>182</v>
      </c>
      <c r="B960" s="36" t="s">
        <v>183</v>
      </c>
      <c r="C960" s="7" t="s">
        <v>183</v>
      </c>
      <c r="D960" s="7" t="s">
        <v>13</v>
      </c>
      <c r="E960" s="7" t="s">
        <v>396</v>
      </c>
      <c r="F960" s="7" t="s">
        <v>245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40">
        <v>0</v>
      </c>
      <c r="O960" s="8">
        <v>0</v>
      </c>
      <c r="P960" s="8"/>
      <c r="Q960" s="8"/>
      <c r="R960" s="8"/>
      <c r="S960" s="8"/>
      <c r="T960" s="8"/>
      <c r="U960" s="8"/>
      <c r="V960" s="8"/>
      <c r="W960" s="14">
        <f t="shared" si="243"/>
        <v>0</v>
      </c>
      <c r="X960" s="10"/>
      <c r="Y960" s="28" t="e">
        <f t="shared" si="244"/>
        <v>#REF!</v>
      </c>
      <c r="Z960" s="13"/>
      <c r="AA960" s="13" t="e">
        <f t="shared" si="247"/>
        <v>#REF!</v>
      </c>
      <c r="AB960" s="12">
        <v>1</v>
      </c>
      <c r="AC960" s="12">
        <v>1</v>
      </c>
      <c r="AE960" s="9" t="e">
        <f t="shared" si="246"/>
        <v>#REF!</v>
      </c>
      <c r="AG960" s="1" t="str">
        <f t="shared" si="245"/>
        <v>37437410005801</v>
      </c>
      <c r="AH960" s="9" t="e">
        <f>IF(AND(#REF!=2017,AE$4=1),-IFERROR(VLOOKUP(AG960,#REF!,9,0),0),IF(AND(#REF!=2017,AE$4=2),-IFERROR(VLOOKUP(AG960,#REF!,9,0),0),IFERROR(VLOOKUP(AG960,#REF!,12,0),0)))</f>
        <v>#REF!</v>
      </c>
    </row>
    <row r="961" spans="1:34" ht="15" customHeight="1" outlineLevel="2">
      <c r="A961" s="7" t="s">
        <v>182</v>
      </c>
      <c r="B961" s="36" t="s">
        <v>183</v>
      </c>
      <c r="C961" s="7" t="s">
        <v>183</v>
      </c>
      <c r="D961" s="7" t="s">
        <v>13</v>
      </c>
      <c r="E961" s="7" t="s">
        <v>506</v>
      </c>
      <c r="F961" s="7" t="s">
        <v>358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40">
        <v>0</v>
      </c>
      <c r="O961" s="8">
        <v>0</v>
      </c>
      <c r="P961" s="8"/>
      <c r="Q961" s="8"/>
      <c r="R961" s="8"/>
      <c r="S961" s="8"/>
      <c r="T961" s="8"/>
      <c r="U961" s="8"/>
      <c r="V961" s="8"/>
      <c r="W961" s="14">
        <f t="shared" si="243"/>
        <v>0</v>
      </c>
      <c r="X961" s="10"/>
      <c r="Y961" s="28" t="e">
        <f t="shared" si="244"/>
        <v>#REF!</v>
      </c>
      <c r="Z961" s="13"/>
      <c r="AA961" s="13" t="e">
        <f t="shared" si="247"/>
        <v>#REF!</v>
      </c>
      <c r="AB961" s="12"/>
      <c r="AC961" s="12"/>
      <c r="AE961" s="9" t="e">
        <f t="shared" si="246"/>
        <v>#REF!</v>
      </c>
      <c r="AG961" s="1" t="str">
        <f t="shared" si="245"/>
        <v>37437410005802</v>
      </c>
      <c r="AH961" s="9" t="e">
        <f>IF(AND(#REF!=2017,AE$4=1),-IFERROR(VLOOKUP(AG961,#REF!,9,0),0),IF(AND(#REF!=2017,AE$4=2),-IFERROR(VLOOKUP(AG961,#REF!,9,0),0),IFERROR(VLOOKUP(AG961,#REF!,12,0),0)))</f>
        <v>#REF!</v>
      </c>
    </row>
    <row r="962" spans="1:34" ht="15" customHeight="1" outlineLevel="2">
      <c r="A962" s="7" t="s">
        <v>182</v>
      </c>
      <c r="B962" s="36" t="s">
        <v>183</v>
      </c>
      <c r="C962" s="7" t="s">
        <v>183</v>
      </c>
      <c r="D962" s="7" t="s">
        <v>13</v>
      </c>
      <c r="E962" s="7" t="s">
        <v>507</v>
      </c>
      <c r="F962" s="7" t="s">
        <v>362</v>
      </c>
      <c r="G962" s="8">
        <v>0</v>
      </c>
      <c r="H962" s="8">
        <v>0</v>
      </c>
      <c r="I962" s="8">
        <v>0</v>
      </c>
      <c r="J962" s="8">
        <v>-15160.5</v>
      </c>
      <c r="K962" s="8">
        <v>0</v>
      </c>
      <c r="L962" s="8">
        <v>0</v>
      </c>
      <c r="M962" s="8">
        <v>-15160.5</v>
      </c>
      <c r="N962" s="40">
        <v>0</v>
      </c>
      <c r="O962" s="8">
        <v>0</v>
      </c>
      <c r="P962" s="8"/>
      <c r="Q962" s="8"/>
      <c r="R962" s="8"/>
      <c r="S962" s="8"/>
      <c r="T962" s="8"/>
      <c r="U962" s="8"/>
      <c r="V962" s="8"/>
      <c r="W962" s="14">
        <f t="shared" si="243"/>
        <v>-30321</v>
      </c>
      <c r="X962" s="10"/>
      <c r="Y962" s="28" t="e">
        <f t="shared" si="244"/>
        <v>#REF!</v>
      </c>
      <c r="Z962" s="13"/>
      <c r="AA962" s="13" t="e">
        <f t="shared" si="247"/>
        <v>#REF!</v>
      </c>
      <c r="AB962" s="12"/>
      <c r="AC962" s="12"/>
      <c r="AE962" s="9" t="e">
        <f t="shared" si="246"/>
        <v>#REF!</v>
      </c>
      <c r="AG962" s="1" t="str">
        <f t="shared" si="245"/>
        <v>37437410007003</v>
      </c>
      <c r="AH962" s="9" t="e">
        <f>IF(AND(#REF!=2017,AE$4=1),-IFERROR(VLOOKUP(AG962,#REF!,9,0),0),IF(AND(#REF!=2017,AE$4=2),-IFERROR(VLOOKUP(AG962,#REF!,9,0),0),IFERROR(VLOOKUP(AG962,#REF!,12,0),0)))</f>
        <v>#REF!</v>
      </c>
    </row>
    <row r="963" spans="1:34" ht="15" customHeight="1" outlineLevel="1">
      <c r="A963" s="42" t="s">
        <v>630</v>
      </c>
      <c r="B963" s="36"/>
      <c r="C963" s="7"/>
      <c r="D963" s="7"/>
      <c r="E963" s="7"/>
      <c r="F963" s="7"/>
      <c r="G963" s="8">
        <f t="shared" ref="G963:O963" si="248">SUBTOTAL(9,G940:G962)</f>
        <v>0</v>
      </c>
      <c r="H963" s="8">
        <f t="shared" si="248"/>
        <v>0</v>
      </c>
      <c r="I963" s="8">
        <f t="shared" si="248"/>
        <v>0</v>
      </c>
      <c r="J963" s="8">
        <f t="shared" si="248"/>
        <v>547247.7699999999</v>
      </c>
      <c r="K963" s="8">
        <f t="shared" si="248"/>
        <v>141054.02000000005</v>
      </c>
      <c r="L963" s="8">
        <f t="shared" si="248"/>
        <v>0</v>
      </c>
      <c r="M963" s="8">
        <f t="shared" si="248"/>
        <v>346586.63999999996</v>
      </c>
      <c r="N963" s="40">
        <f t="shared" si="248"/>
        <v>100745.38999999988</v>
      </c>
      <c r="O963" s="8">
        <f t="shared" si="248"/>
        <v>49018.059999999925</v>
      </c>
      <c r="P963" s="8"/>
      <c r="Q963" s="8"/>
      <c r="R963" s="8"/>
      <c r="S963" s="8"/>
      <c r="T963" s="8"/>
      <c r="U963" s="8"/>
      <c r="V963" s="8"/>
      <c r="W963" s="14">
        <f>SUBTOTAL(9,W940:W962)</f>
        <v>1184651.8799999999</v>
      </c>
      <c r="X963" s="10"/>
      <c r="Y963" s="28"/>
      <c r="Z963" s="13"/>
      <c r="AA963" s="13"/>
      <c r="AB963" s="12"/>
      <c r="AC963" s="12"/>
      <c r="AE963" s="9"/>
      <c r="AH963" s="9"/>
    </row>
    <row r="964" spans="1:34" ht="15" customHeight="1" outlineLevel="2">
      <c r="A964" s="7" t="s">
        <v>184</v>
      </c>
      <c r="B964" s="36" t="s">
        <v>185</v>
      </c>
      <c r="C964" s="7" t="s">
        <v>185</v>
      </c>
      <c r="D964" s="7" t="s">
        <v>13</v>
      </c>
      <c r="E964" s="7" t="s">
        <v>366</v>
      </c>
      <c r="F964" s="7" t="s">
        <v>307</v>
      </c>
      <c r="G964" s="8">
        <v>0</v>
      </c>
      <c r="H964" s="8">
        <v>0</v>
      </c>
      <c r="I964" s="8">
        <v>0</v>
      </c>
      <c r="J964" s="8">
        <v>30631.9</v>
      </c>
      <c r="K964" s="8">
        <v>9576.8300000000017</v>
      </c>
      <c r="L964" s="8">
        <v>0</v>
      </c>
      <c r="M964" s="8">
        <v>22500.939999999995</v>
      </c>
      <c r="N964" s="40">
        <v>6832.2299999999959</v>
      </c>
      <c r="O964" s="8">
        <v>844.48000000001048</v>
      </c>
      <c r="P964" s="8"/>
      <c r="Q964" s="8"/>
      <c r="R964" s="8"/>
      <c r="S964" s="8"/>
      <c r="T964" s="8"/>
      <c r="U964" s="8"/>
      <c r="V964" s="8"/>
      <c r="W964" s="14">
        <f t="shared" ref="W964:W979" si="249">SUM(G964:V964)</f>
        <v>70386.38</v>
      </c>
      <c r="X964" s="10"/>
      <c r="Y964" s="28" t="e">
        <f t="shared" ref="Y964:Y979" si="250">IF(AE$2="Y",IF(RIGHT(A964,4)="CITY",AH964,0),AH964)</f>
        <v>#REF!</v>
      </c>
      <c r="Z964" s="13"/>
      <c r="AA964" s="13" t="e">
        <f t="shared" si="247"/>
        <v>#REF!</v>
      </c>
      <c r="AB964" s="12">
        <v>1</v>
      </c>
      <c r="AC964" s="12">
        <v>1</v>
      </c>
      <c r="AE964" s="9" t="e">
        <f t="shared" si="246"/>
        <v>#REF!</v>
      </c>
      <c r="AG964" s="1" t="str">
        <f t="shared" ref="AG964:AG979" si="251">B964&amp;C964&amp;D964&amp;E964</f>
        <v>37537510004001</v>
      </c>
      <c r="AH964" s="9" t="e">
        <f>IF(AND(#REF!=2017,AE$4=1),-IFERROR(VLOOKUP(AG964,#REF!,9,0),0),IF(AND(#REF!=2017,AE$4=2),-IFERROR(VLOOKUP(AG964,#REF!,9,0),0),IFERROR(VLOOKUP(AG964,#REF!,12,0),0)))</f>
        <v>#REF!</v>
      </c>
    </row>
    <row r="965" spans="1:34" ht="15" customHeight="1" outlineLevel="2">
      <c r="A965" s="7" t="s">
        <v>184</v>
      </c>
      <c r="B965" s="36" t="s">
        <v>185</v>
      </c>
      <c r="C965" s="7" t="s">
        <v>185</v>
      </c>
      <c r="D965" s="7" t="s">
        <v>13</v>
      </c>
      <c r="E965" s="7" t="s">
        <v>387</v>
      </c>
      <c r="F965" s="7" t="s">
        <v>359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40">
        <v>0</v>
      </c>
      <c r="O965" s="8">
        <v>0</v>
      </c>
      <c r="P965" s="8"/>
      <c r="Q965" s="8"/>
      <c r="R965" s="8"/>
      <c r="S965" s="8"/>
      <c r="T965" s="8"/>
      <c r="U965" s="8"/>
      <c r="V965" s="8"/>
      <c r="W965" s="14">
        <f t="shared" si="249"/>
        <v>0</v>
      </c>
      <c r="X965" s="10"/>
      <c r="Y965" s="28" t="e">
        <f t="shared" si="250"/>
        <v>#REF!</v>
      </c>
      <c r="Z965" s="13"/>
      <c r="AA965" s="13" t="e">
        <f t="shared" si="247"/>
        <v>#REF!</v>
      </c>
      <c r="AB965" s="12">
        <v>1</v>
      </c>
      <c r="AC965" s="12">
        <v>1</v>
      </c>
      <c r="AE965" s="9" t="e">
        <f t="shared" si="246"/>
        <v>#REF!</v>
      </c>
      <c r="AG965" s="1" t="str">
        <f t="shared" si="251"/>
        <v>37537510004004</v>
      </c>
      <c r="AH965" s="9" t="e">
        <f>IF(AND(#REF!=2017,AE$4=1),-IFERROR(VLOOKUP(AG965,#REF!,9,0),0),IF(AND(#REF!=2017,AE$4=2),-IFERROR(VLOOKUP(AG965,#REF!,9,0),0),IFERROR(VLOOKUP(AG965,#REF!,12,0),0)))</f>
        <v>#REF!</v>
      </c>
    </row>
    <row r="966" spans="1:34" ht="15" customHeight="1" outlineLevel="2">
      <c r="A966" s="7" t="s">
        <v>184</v>
      </c>
      <c r="B966" s="36" t="s">
        <v>185</v>
      </c>
      <c r="C966" s="7" t="s">
        <v>185</v>
      </c>
      <c r="D966" s="7" t="s">
        <v>13</v>
      </c>
      <c r="E966" s="7" t="s">
        <v>368</v>
      </c>
      <c r="F966" s="7" t="s">
        <v>308</v>
      </c>
      <c r="G966" s="8">
        <v>0</v>
      </c>
      <c r="H966" s="8">
        <v>0</v>
      </c>
      <c r="I966" s="8">
        <v>0</v>
      </c>
      <c r="J966" s="8">
        <v>3918.42</v>
      </c>
      <c r="K966" s="8">
        <v>24.269999999999982</v>
      </c>
      <c r="L966" s="8">
        <v>0</v>
      </c>
      <c r="M966" s="8">
        <v>91.739999999999782</v>
      </c>
      <c r="N966" s="40">
        <v>-7.0999999999999091</v>
      </c>
      <c r="O966" s="8">
        <v>6.2600000000002183</v>
      </c>
      <c r="P966" s="8"/>
      <c r="Q966" s="8"/>
      <c r="R966" s="8"/>
      <c r="S966" s="8"/>
      <c r="T966" s="8"/>
      <c r="U966" s="8"/>
      <c r="V966" s="8"/>
      <c r="W966" s="14">
        <f t="shared" si="249"/>
        <v>4033.59</v>
      </c>
      <c r="X966" s="10"/>
      <c r="Y966" s="28" t="e">
        <f t="shared" si="250"/>
        <v>#REF!</v>
      </c>
      <c r="Z966" s="13"/>
      <c r="AA966" s="13" t="e">
        <f t="shared" si="247"/>
        <v>#REF!</v>
      </c>
      <c r="AB966" s="12">
        <v>1</v>
      </c>
      <c r="AC966" s="12">
        <v>1</v>
      </c>
      <c r="AE966" s="9" t="e">
        <f t="shared" si="246"/>
        <v>#REF!</v>
      </c>
      <c r="AG966" s="1" t="str">
        <f t="shared" si="251"/>
        <v>37537510004006</v>
      </c>
      <c r="AH966" s="9" t="e">
        <f>IF(AND(#REF!=2017,AE$4=1),-IFERROR(VLOOKUP(AG966,#REF!,9,0),0),IF(AND(#REF!=2017,AE$4=2),-IFERROR(VLOOKUP(AG966,#REF!,9,0),0),IFERROR(VLOOKUP(AG966,#REF!,12,0),0)))</f>
        <v>#REF!</v>
      </c>
    </row>
    <row r="967" spans="1:34" ht="15" customHeight="1" outlineLevel="2">
      <c r="A967" s="7" t="s">
        <v>184</v>
      </c>
      <c r="B967" s="36" t="s">
        <v>185</v>
      </c>
      <c r="C967" s="7" t="s">
        <v>185</v>
      </c>
      <c r="D967" s="7" t="s">
        <v>13</v>
      </c>
      <c r="E967" s="7" t="s">
        <v>370</v>
      </c>
      <c r="F967" s="7" t="s">
        <v>309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40">
        <v>0</v>
      </c>
      <c r="O967" s="8">
        <v>1301.69</v>
      </c>
      <c r="P967" s="8"/>
      <c r="Q967" s="8"/>
      <c r="R967" s="8"/>
      <c r="S967" s="8"/>
      <c r="T967" s="8"/>
      <c r="U967" s="8"/>
      <c r="V967" s="8"/>
      <c r="W967" s="14">
        <f t="shared" si="249"/>
        <v>1301.69</v>
      </c>
      <c r="X967" s="10"/>
      <c r="Y967" s="28" t="e">
        <f t="shared" si="250"/>
        <v>#REF!</v>
      </c>
      <c r="Z967" s="13"/>
      <c r="AA967" s="13" t="e">
        <f t="shared" si="247"/>
        <v>#REF!</v>
      </c>
      <c r="AB967" s="12">
        <v>1</v>
      </c>
      <c r="AC967" s="12">
        <v>1</v>
      </c>
      <c r="AE967" s="9" t="e">
        <f t="shared" si="246"/>
        <v>#REF!</v>
      </c>
      <c r="AG967" s="1" t="str">
        <f t="shared" si="251"/>
        <v>37537510004008</v>
      </c>
      <c r="AH967" s="9" t="e">
        <f>IF(AND(#REF!=2017,AE$4=1),-IFERROR(VLOOKUP(AG967,#REF!,9,0),0),IF(AND(#REF!=2017,AE$4=2),-IFERROR(VLOOKUP(AG967,#REF!,9,0),0),IFERROR(VLOOKUP(AG967,#REF!,12,0),0)))</f>
        <v>#REF!</v>
      </c>
    </row>
    <row r="968" spans="1:34" ht="15" customHeight="1" outlineLevel="2">
      <c r="A968" s="7" t="s">
        <v>184</v>
      </c>
      <c r="B968" s="36" t="s">
        <v>185</v>
      </c>
      <c r="C968" s="7" t="s">
        <v>185</v>
      </c>
      <c r="D968" s="7" t="s">
        <v>13</v>
      </c>
      <c r="E968" s="7" t="s">
        <v>372</v>
      </c>
      <c r="F968" s="7" t="s">
        <v>310</v>
      </c>
      <c r="G968" s="8">
        <v>0</v>
      </c>
      <c r="H968" s="8">
        <v>0</v>
      </c>
      <c r="I968" s="8">
        <v>0</v>
      </c>
      <c r="J968" s="8">
        <v>0</v>
      </c>
      <c r="K968" s="8">
        <v>36.69</v>
      </c>
      <c r="L968" s="8">
        <v>0</v>
      </c>
      <c r="M968" s="8">
        <v>0</v>
      </c>
      <c r="N968" s="40">
        <v>25.810000000000002</v>
      </c>
      <c r="O968" s="8">
        <v>57.28</v>
      </c>
      <c r="P968" s="8"/>
      <c r="Q968" s="8"/>
      <c r="R968" s="8"/>
      <c r="S968" s="8"/>
      <c r="T968" s="8"/>
      <c r="U968" s="8"/>
      <c r="V968" s="8"/>
      <c r="W968" s="14">
        <f t="shared" si="249"/>
        <v>119.78</v>
      </c>
      <c r="X968" s="10"/>
      <c r="Y968" s="28" t="e">
        <f t="shared" si="250"/>
        <v>#REF!</v>
      </c>
      <c r="Z968" s="13"/>
      <c r="AA968" s="13" t="e">
        <f t="shared" si="247"/>
        <v>#REF!</v>
      </c>
      <c r="AB968" s="12">
        <v>1</v>
      </c>
      <c r="AC968" s="12">
        <v>1</v>
      </c>
      <c r="AE968" s="9" t="e">
        <f t="shared" si="246"/>
        <v>#REF!</v>
      </c>
      <c r="AG968" s="1" t="str">
        <f t="shared" si="251"/>
        <v>37537510004009</v>
      </c>
      <c r="AH968" s="9" t="e">
        <f>IF(AND(#REF!=2017,AE$4=1),-IFERROR(VLOOKUP(AG968,#REF!,9,0),0),IF(AND(#REF!=2017,AE$4=2),-IFERROR(VLOOKUP(AG968,#REF!,9,0),0),IFERROR(VLOOKUP(AG968,#REF!,12,0),0)))</f>
        <v>#REF!</v>
      </c>
    </row>
    <row r="969" spans="1:34" ht="15" customHeight="1" outlineLevel="2">
      <c r="A969" s="7" t="s">
        <v>184</v>
      </c>
      <c r="B969" s="36" t="s">
        <v>185</v>
      </c>
      <c r="C969" s="7" t="s">
        <v>185</v>
      </c>
      <c r="D969" s="7" t="s">
        <v>13</v>
      </c>
      <c r="E969" s="7" t="s">
        <v>504</v>
      </c>
      <c r="F969" s="7" t="s">
        <v>305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40">
        <v>0</v>
      </c>
      <c r="O969" s="8">
        <v>0</v>
      </c>
      <c r="P969" s="8"/>
      <c r="Q969" s="8"/>
      <c r="R969" s="8"/>
      <c r="S969" s="8"/>
      <c r="T969" s="8"/>
      <c r="U969" s="8"/>
      <c r="V969" s="8"/>
      <c r="W969" s="14">
        <f t="shared" si="249"/>
        <v>0</v>
      </c>
      <c r="X969" s="10"/>
      <c r="Y969" s="28" t="e">
        <f t="shared" si="250"/>
        <v>#REF!</v>
      </c>
      <c r="Z969" s="13"/>
      <c r="AA969" s="13" t="e">
        <f t="shared" si="247"/>
        <v>#REF!</v>
      </c>
      <c r="AB969" s="12"/>
      <c r="AC969" s="12"/>
      <c r="AE969" s="9" t="e">
        <f t="shared" si="246"/>
        <v>#REF!</v>
      </c>
      <c r="AG969" s="1" t="str">
        <f t="shared" si="251"/>
        <v>37537510004014</v>
      </c>
      <c r="AH969" s="9" t="e">
        <f>IF(AND(#REF!=2017,AE$4=1),-IFERROR(VLOOKUP(AG969,#REF!,9,0),0),IF(AND(#REF!=2017,AE$4=2),-IFERROR(VLOOKUP(AG969,#REF!,9,0),0),IFERROR(VLOOKUP(AG969,#REF!,12,0),0)))</f>
        <v>#REF!</v>
      </c>
    </row>
    <row r="970" spans="1:34" ht="15" customHeight="1" outlineLevel="2">
      <c r="A970" s="7" t="s">
        <v>184</v>
      </c>
      <c r="B970" s="36" t="s">
        <v>185</v>
      </c>
      <c r="C970" s="7" t="s">
        <v>185</v>
      </c>
      <c r="D970" s="7" t="s">
        <v>13</v>
      </c>
      <c r="E970" s="7" t="s">
        <v>374</v>
      </c>
      <c r="F970" s="7" t="s">
        <v>361</v>
      </c>
      <c r="G970" s="8">
        <v>0</v>
      </c>
      <c r="H970" s="8">
        <v>0</v>
      </c>
      <c r="I970" s="8">
        <v>0</v>
      </c>
      <c r="J970" s="8">
        <v>0</v>
      </c>
      <c r="K970" s="8">
        <v>358.17</v>
      </c>
      <c r="L970" s="8">
        <v>0</v>
      </c>
      <c r="M970" s="8">
        <v>0</v>
      </c>
      <c r="N970" s="40">
        <v>350.55</v>
      </c>
      <c r="O970" s="8">
        <v>316.47000000000003</v>
      </c>
      <c r="P970" s="8"/>
      <c r="Q970" s="8"/>
      <c r="R970" s="8"/>
      <c r="S970" s="8"/>
      <c r="T970" s="8"/>
      <c r="U970" s="8"/>
      <c r="V970" s="8"/>
      <c r="W970" s="14">
        <f t="shared" si="249"/>
        <v>1025.19</v>
      </c>
      <c r="X970" s="10"/>
      <c r="Y970" s="28" t="e">
        <f t="shared" si="250"/>
        <v>#REF!</v>
      </c>
      <c r="Z970" s="13"/>
      <c r="AA970" s="13" t="e">
        <f t="shared" si="247"/>
        <v>#REF!</v>
      </c>
      <c r="AB970" s="12">
        <v>1</v>
      </c>
      <c r="AC970" s="12">
        <v>1</v>
      </c>
      <c r="AE970" s="9" t="e">
        <f t="shared" si="246"/>
        <v>#REF!</v>
      </c>
      <c r="AG970" s="1" t="str">
        <f t="shared" si="251"/>
        <v>37537510004030</v>
      </c>
      <c r="AH970" s="9" t="e">
        <f>IF(AND(#REF!=2017,AE$4=1),-IFERROR(VLOOKUP(AG970,#REF!,9,0),0),IF(AND(#REF!=2017,AE$4=2),-IFERROR(VLOOKUP(AG970,#REF!,9,0),0),IFERROR(VLOOKUP(AG970,#REF!,12,0),0)))</f>
        <v>#REF!</v>
      </c>
    </row>
    <row r="971" spans="1:34" ht="15" customHeight="1" outlineLevel="2">
      <c r="A971" s="7" t="s">
        <v>184</v>
      </c>
      <c r="B971" s="36" t="s">
        <v>185</v>
      </c>
      <c r="C971" s="7" t="s">
        <v>185</v>
      </c>
      <c r="D971" s="7" t="s">
        <v>13</v>
      </c>
      <c r="E971" s="7" t="s">
        <v>389</v>
      </c>
      <c r="F971" s="7" t="s">
        <v>360</v>
      </c>
      <c r="G971" s="8">
        <v>0</v>
      </c>
      <c r="H971" s="8">
        <v>0</v>
      </c>
      <c r="I971" s="8">
        <v>0</v>
      </c>
      <c r="J971" s="8">
        <v>0</v>
      </c>
      <c r="K971" s="8">
        <v>5.01</v>
      </c>
      <c r="L971" s="8">
        <v>0</v>
      </c>
      <c r="M971" s="8">
        <v>0</v>
      </c>
      <c r="N971" s="40">
        <v>1.7999999999999998</v>
      </c>
      <c r="O971" s="8">
        <v>103.45</v>
      </c>
      <c r="P971" s="8"/>
      <c r="Q971" s="8"/>
      <c r="R971" s="8"/>
      <c r="S971" s="8"/>
      <c r="T971" s="8"/>
      <c r="U971" s="8"/>
      <c r="V971" s="8"/>
      <c r="W971" s="14">
        <f t="shared" si="249"/>
        <v>110.26</v>
      </c>
      <c r="X971" s="10"/>
      <c r="Y971" s="28" t="e">
        <f t="shared" si="250"/>
        <v>#REF!</v>
      </c>
      <c r="Z971" s="13"/>
      <c r="AA971" s="13" t="e">
        <f t="shared" si="247"/>
        <v>#REF!</v>
      </c>
      <c r="AB971" s="12">
        <v>1</v>
      </c>
      <c r="AC971" s="12">
        <v>1</v>
      </c>
      <c r="AE971" s="9" t="e">
        <f t="shared" si="246"/>
        <v>#REF!</v>
      </c>
      <c r="AG971" s="1" t="str">
        <f t="shared" si="251"/>
        <v>37537510004033</v>
      </c>
      <c r="AH971" s="9" t="e">
        <f>IF(AND(#REF!=2017,AE$4=1),-IFERROR(VLOOKUP(AG971,#REF!,9,0),0),IF(AND(#REF!=2017,AE$4=2),-IFERROR(VLOOKUP(AG971,#REF!,9,0),0),IFERROR(VLOOKUP(AG971,#REF!,12,0),0)))</f>
        <v>#REF!</v>
      </c>
    </row>
    <row r="972" spans="1:34" ht="15" customHeight="1" outlineLevel="2">
      <c r="A972" s="7" t="s">
        <v>184</v>
      </c>
      <c r="B972" s="36" t="s">
        <v>185</v>
      </c>
      <c r="C972" s="7" t="s">
        <v>185</v>
      </c>
      <c r="D972" s="7" t="s">
        <v>13</v>
      </c>
      <c r="E972" s="7" t="s">
        <v>393</v>
      </c>
      <c r="F972" s="7" t="s">
        <v>25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40">
        <v>0</v>
      </c>
      <c r="O972" s="8">
        <v>0</v>
      </c>
      <c r="P972" s="8"/>
      <c r="Q972" s="8"/>
      <c r="R972" s="8"/>
      <c r="S972" s="8"/>
      <c r="T972" s="8"/>
      <c r="U972" s="8"/>
      <c r="V972" s="8"/>
      <c r="W972" s="14">
        <f t="shared" si="249"/>
        <v>0</v>
      </c>
      <c r="X972" s="10"/>
      <c r="Y972" s="28" t="e">
        <f t="shared" si="250"/>
        <v>#REF!</v>
      </c>
      <c r="Z972" s="13"/>
      <c r="AA972" s="13" t="e">
        <f t="shared" si="247"/>
        <v>#REF!</v>
      </c>
      <c r="AB972" s="12">
        <v>1</v>
      </c>
      <c r="AC972" s="12">
        <v>1</v>
      </c>
      <c r="AE972" s="9" t="e">
        <f t="shared" si="246"/>
        <v>#REF!</v>
      </c>
      <c r="AG972" s="1" t="str">
        <f t="shared" si="251"/>
        <v>37537510004052</v>
      </c>
      <c r="AH972" s="9" t="e">
        <f>IF(AND(#REF!=2017,AE$4=1),-IFERROR(VLOOKUP(AG972,#REF!,9,0),0),IF(AND(#REF!=2017,AE$4=2),-IFERROR(VLOOKUP(AG972,#REF!,9,0),0),IFERROR(VLOOKUP(AG972,#REF!,12,0),0)))</f>
        <v>#REF!</v>
      </c>
    </row>
    <row r="973" spans="1:34" ht="15" customHeight="1" outlineLevel="2">
      <c r="A973" s="7" t="s">
        <v>184</v>
      </c>
      <c r="B973" s="36" t="s">
        <v>185</v>
      </c>
      <c r="C973" s="20" t="s">
        <v>185</v>
      </c>
      <c r="D973" s="7" t="s">
        <v>13</v>
      </c>
      <c r="E973" s="7" t="s">
        <v>397</v>
      </c>
      <c r="F973" s="7" t="s">
        <v>35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40">
        <v>0</v>
      </c>
      <c r="O973" s="8">
        <v>0</v>
      </c>
      <c r="P973" s="8"/>
      <c r="Q973" s="8"/>
      <c r="R973" s="8"/>
      <c r="S973" s="8"/>
      <c r="T973" s="8"/>
      <c r="U973" s="8"/>
      <c r="V973" s="8"/>
      <c r="W973" s="14">
        <f t="shared" si="249"/>
        <v>0</v>
      </c>
      <c r="X973" s="10"/>
      <c r="Y973" s="28" t="e">
        <f t="shared" si="250"/>
        <v>#REF!</v>
      </c>
      <c r="Z973" s="13"/>
      <c r="AA973" s="13" t="e">
        <f t="shared" si="247"/>
        <v>#REF!</v>
      </c>
      <c r="AB973" s="12"/>
      <c r="AC973" s="12"/>
      <c r="AE973" s="9" t="e">
        <f t="shared" si="246"/>
        <v>#REF!</v>
      </c>
      <c r="AG973" s="1" t="str">
        <f t="shared" si="251"/>
        <v>37537510004056</v>
      </c>
      <c r="AH973" s="9" t="e">
        <f>IF(AND(#REF!=2017,AE$4=1),-IFERROR(VLOOKUP(AG973,#REF!,9,0),0),IF(AND(#REF!=2017,AE$4=2),-IFERROR(VLOOKUP(AG973,#REF!,9,0),0),IFERROR(VLOOKUP(AG973,#REF!,12,0),0)))</f>
        <v>#REF!</v>
      </c>
    </row>
    <row r="974" spans="1:34" ht="15" customHeight="1" outlineLevel="2">
      <c r="A974" s="7" t="s">
        <v>184</v>
      </c>
      <c r="B974" s="36" t="s">
        <v>185</v>
      </c>
      <c r="C974" s="7" t="s">
        <v>185</v>
      </c>
      <c r="D974" s="7" t="s">
        <v>13</v>
      </c>
      <c r="E974" s="7" t="s">
        <v>472</v>
      </c>
      <c r="F974" s="7" t="s">
        <v>350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40">
        <v>0</v>
      </c>
      <c r="O974" s="8">
        <v>0</v>
      </c>
      <c r="P974" s="8"/>
      <c r="Q974" s="8"/>
      <c r="R974" s="8"/>
      <c r="S974" s="8"/>
      <c r="T974" s="8"/>
      <c r="U974" s="8"/>
      <c r="V974" s="8"/>
      <c r="W974" s="14">
        <f t="shared" si="249"/>
        <v>0</v>
      </c>
      <c r="X974" s="10"/>
      <c r="Y974" s="28" t="e">
        <f t="shared" si="250"/>
        <v>#REF!</v>
      </c>
      <c r="Z974" s="13"/>
      <c r="AA974" s="13" t="e">
        <f t="shared" ref="AA974:AA1004" si="252">Y974+Z974</f>
        <v>#REF!</v>
      </c>
      <c r="AB974" s="12">
        <v>1</v>
      </c>
      <c r="AC974" s="12">
        <v>1</v>
      </c>
      <c r="AE974" s="9" t="e">
        <f t="shared" si="246"/>
        <v>#REF!</v>
      </c>
      <c r="AG974" s="1" t="str">
        <f t="shared" si="251"/>
        <v>37537510004057</v>
      </c>
      <c r="AH974" s="9" t="e">
        <f>IF(AND(#REF!=2017,AE$4=1),-IFERROR(VLOOKUP(AG974,#REF!,9,0),0),IF(AND(#REF!=2017,AE$4=2),-IFERROR(VLOOKUP(AG974,#REF!,9,0),0),IFERROR(VLOOKUP(AG974,#REF!,12,0),0)))</f>
        <v>#REF!</v>
      </c>
    </row>
    <row r="975" spans="1:34" ht="15" customHeight="1" outlineLevel="2">
      <c r="A975" s="7" t="s">
        <v>184</v>
      </c>
      <c r="B975" s="36" t="s">
        <v>185</v>
      </c>
      <c r="C975" s="7" t="s">
        <v>185</v>
      </c>
      <c r="D975" s="7" t="s">
        <v>13</v>
      </c>
      <c r="E975" s="7" t="s">
        <v>380</v>
      </c>
      <c r="F975" s="7" t="s">
        <v>17</v>
      </c>
      <c r="G975" s="8">
        <v>0</v>
      </c>
      <c r="H975" s="8">
        <v>0</v>
      </c>
      <c r="I975" s="8">
        <v>0</v>
      </c>
      <c r="J975" s="8">
        <v>1.32</v>
      </c>
      <c r="K975" s="8">
        <v>0</v>
      </c>
      <c r="L975" s="8">
        <v>0</v>
      </c>
      <c r="M975" s="8">
        <v>25.520000000000003</v>
      </c>
      <c r="N975" s="40">
        <v>0</v>
      </c>
      <c r="O975" s="8">
        <v>98.56</v>
      </c>
      <c r="P975" s="8"/>
      <c r="Q975" s="8"/>
      <c r="R975" s="8"/>
      <c r="S975" s="8"/>
      <c r="T975" s="8"/>
      <c r="U975" s="8"/>
      <c r="V975" s="8"/>
      <c r="W975" s="14">
        <f t="shared" si="249"/>
        <v>125.4</v>
      </c>
      <c r="X975" s="10"/>
      <c r="Y975" s="28" t="e">
        <f t="shared" si="250"/>
        <v>#REF!</v>
      </c>
      <c r="Z975" s="13"/>
      <c r="AA975" s="13" t="e">
        <f t="shared" si="252"/>
        <v>#REF!</v>
      </c>
      <c r="AB975" s="12"/>
      <c r="AC975" s="12"/>
      <c r="AE975" s="9" t="e">
        <f t="shared" si="246"/>
        <v>#REF!</v>
      </c>
      <c r="AG975" s="1" t="str">
        <f t="shared" si="251"/>
        <v>37537510004801</v>
      </c>
      <c r="AH975" s="9" t="e">
        <f>IF(AND(#REF!=2017,AE$4=1),-IFERROR(VLOOKUP(AG975,#REF!,9,0),0),IF(AND(#REF!=2017,AE$4=2),-IFERROR(VLOOKUP(AG975,#REF!,9,0),0),IFERROR(VLOOKUP(AG975,#REF!,12,0),0)))</f>
        <v>#REF!</v>
      </c>
    </row>
    <row r="976" spans="1:34" ht="15" customHeight="1" outlineLevel="2">
      <c r="A976" s="7" t="s">
        <v>184</v>
      </c>
      <c r="B976" s="36" t="s">
        <v>185</v>
      </c>
      <c r="C976" s="7" t="s">
        <v>185</v>
      </c>
      <c r="D976" s="7" t="s">
        <v>13</v>
      </c>
      <c r="E976" s="7" t="s">
        <v>381</v>
      </c>
      <c r="F976" s="7" t="s">
        <v>311</v>
      </c>
      <c r="G976" s="8">
        <v>0</v>
      </c>
      <c r="H976" s="8">
        <v>0</v>
      </c>
      <c r="I976" s="8">
        <v>0</v>
      </c>
      <c r="J976" s="8">
        <v>0</v>
      </c>
      <c r="K976" s="8">
        <v>316.25</v>
      </c>
      <c r="L976" s="8">
        <v>0</v>
      </c>
      <c r="M976" s="8">
        <v>0</v>
      </c>
      <c r="N976" s="40">
        <v>0</v>
      </c>
      <c r="O976" s="8">
        <v>316.25</v>
      </c>
      <c r="P976" s="8"/>
      <c r="Q976" s="8"/>
      <c r="R976" s="8"/>
      <c r="S976" s="8"/>
      <c r="T976" s="8"/>
      <c r="U976" s="8"/>
      <c r="V976" s="8"/>
      <c r="W976" s="14">
        <f t="shared" si="249"/>
        <v>632.5</v>
      </c>
      <c r="X976" s="10"/>
      <c r="Y976" s="28" t="e">
        <f t="shared" si="250"/>
        <v>#REF!</v>
      </c>
      <c r="Z976" s="13"/>
      <c r="AA976" s="13" t="e">
        <f t="shared" si="252"/>
        <v>#REF!</v>
      </c>
      <c r="AB976" s="12">
        <v>1</v>
      </c>
      <c r="AC976" s="12">
        <v>1</v>
      </c>
      <c r="AE976" s="9" t="e">
        <f t="shared" si="246"/>
        <v>#REF!</v>
      </c>
      <c r="AG976" s="1" t="str">
        <f t="shared" si="251"/>
        <v>37537510005050</v>
      </c>
      <c r="AH976" s="9" t="e">
        <f>IF(AND(#REF!=2017,AE$4=1),-IFERROR(VLOOKUP(AG976,#REF!,9,0),0),IF(AND(#REF!=2017,AE$4=2),-IFERROR(VLOOKUP(AG976,#REF!,9,0),0),IFERROR(VLOOKUP(AG976,#REF!,12,0),0)))</f>
        <v>#REF!</v>
      </c>
    </row>
    <row r="977" spans="1:34" ht="15" customHeight="1" outlineLevel="2">
      <c r="A977" s="7" t="s">
        <v>184</v>
      </c>
      <c r="B977" s="36" t="s">
        <v>185</v>
      </c>
      <c r="C977" s="7" t="s">
        <v>185</v>
      </c>
      <c r="D977" s="7" t="s">
        <v>13</v>
      </c>
      <c r="E977" s="7" t="s">
        <v>401</v>
      </c>
      <c r="F977" s="7" t="s">
        <v>317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40">
        <v>0</v>
      </c>
      <c r="O977" s="8">
        <v>0</v>
      </c>
      <c r="P977" s="8"/>
      <c r="Q977" s="8"/>
      <c r="R977" s="8"/>
      <c r="S977" s="8"/>
      <c r="T977" s="8"/>
      <c r="U977" s="8"/>
      <c r="V977" s="8"/>
      <c r="W977" s="14">
        <f t="shared" si="249"/>
        <v>0</v>
      </c>
      <c r="X977" s="10"/>
      <c r="Y977" s="28" t="e">
        <f t="shared" si="250"/>
        <v>#REF!</v>
      </c>
      <c r="Z977" s="13"/>
      <c r="AA977" s="13" t="e">
        <f t="shared" si="252"/>
        <v>#REF!</v>
      </c>
      <c r="AB977" s="12">
        <v>1</v>
      </c>
      <c r="AC977" s="12">
        <v>1</v>
      </c>
      <c r="AE977" s="9" t="e">
        <f t="shared" si="246"/>
        <v>#REF!</v>
      </c>
      <c r="AG977" s="1" t="str">
        <f t="shared" si="251"/>
        <v>37537510005054</v>
      </c>
      <c r="AH977" s="9" t="e">
        <f>IF(AND(#REF!=2017,AE$4=1),-IFERROR(VLOOKUP(AG977,#REF!,9,0),0),IF(AND(#REF!=2017,AE$4=2),-IFERROR(VLOOKUP(AG977,#REF!,9,0),0),IFERROR(VLOOKUP(AG977,#REF!,12,0),0)))</f>
        <v>#REF!</v>
      </c>
    </row>
    <row r="978" spans="1:34" ht="15" customHeight="1" outlineLevel="2">
      <c r="A978" s="7" t="s">
        <v>184</v>
      </c>
      <c r="B978" s="36" t="s">
        <v>185</v>
      </c>
      <c r="C978" s="7" t="s">
        <v>185</v>
      </c>
      <c r="D978" s="7" t="s">
        <v>13</v>
      </c>
      <c r="E978" s="7" t="s">
        <v>396</v>
      </c>
      <c r="F978" s="7" t="s">
        <v>245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40">
        <v>0</v>
      </c>
      <c r="O978" s="8">
        <v>0</v>
      </c>
      <c r="P978" s="8"/>
      <c r="Q978" s="8"/>
      <c r="R978" s="8"/>
      <c r="S978" s="8"/>
      <c r="T978" s="8"/>
      <c r="U978" s="8"/>
      <c r="V978" s="8"/>
      <c r="W978" s="14">
        <f t="shared" si="249"/>
        <v>0</v>
      </c>
      <c r="X978" s="10"/>
      <c r="Y978" s="28" t="e">
        <f t="shared" si="250"/>
        <v>#REF!</v>
      </c>
      <c r="Z978" s="13"/>
      <c r="AA978" s="13" t="e">
        <f t="shared" si="252"/>
        <v>#REF!</v>
      </c>
      <c r="AB978" s="12">
        <v>1</v>
      </c>
      <c r="AC978" s="12">
        <v>1</v>
      </c>
      <c r="AE978" s="9" t="e">
        <f t="shared" si="246"/>
        <v>#REF!</v>
      </c>
      <c r="AG978" s="1" t="str">
        <f t="shared" si="251"/>
        <v>37537510005801</v>
      </c>
      <c r="AH978" s="9" t="e">
        <f>IF(AND(#REF!=2017,AE$4=1),-IFERROR(VLOOKUP(AG978,#REF!,9,0),0),IF(AND(#REF!=2017,AE$4=2),-IFERROR(VLOOKUP(AG978,#REF!,9,0),0),IFERROR(VLOOKUP(AG978,#REF!,12,0),0)))</f>
        <v>#REF!</v>
      </c>
    </row>
    <row r="979" spans="1:34" ht="15" customHeight="1" outlineLevel="2">
      <c r="A979" s="7" t="s">
        <v>184</v>
      </c>
      <c r="B979" s="36" t="s">
        <v>185</v>
      </c>
      <c r="C979" s="7" t="s">
        <v>185</v>
      </c>
      <c r="D979" s="7" t="s">
        <v>13</v>
      </c>
      <c r="E979" s="7" t="s">
        <v>507</v>
      </c>
      <c r="F979" s="7" t="s">
        <v>362</v>
      </c>
      <c r="G979" s="8">
        <v>0</v>
      </c>
      <c r="H979" s="8">
        <v>0</v>
      </c>
      <c r="I979" s="8">
        <v>0</v>
      </c>
      <c r="J979" s="8">
        <v>-987</v>
      </c>
      <c r="K979" s="8">
        <v>0</v>
      </c>
      <c r="L979" s="8">
        <v>0</v>
      </c>
      <c r="M979" s="8">
        <v>-987</v>
      </c>
      <c r="N979" s="40">
        <v>0</v>
      </c>
      <c r="O979" s="8">
        <v>0</v>
      </c>
      <c r="P979" s="8"/>
      <c r="Q979" s="8"/>
      <c r="R979" s="8"/>
      <c r="S979" s="8"/>
      <c r="T979" s="8"/>
      <c r="U979" s="8"/>
      <c r="V979" s="8"/>
      <c r="W979" s="14">
        <f t="shared" si="249"/>
        <v>-1974</v>
      </c>
      <c r="X979" s="10"/>
      <c r="Y979" s="28" t="e">
        <f t="shared" si="250"/>
        <v>#REF!</v>
      </c>
      <c r="Z979" s="13"/>
      <c r="AA979" s="13" t="e">
        <f t="shared" si="252"/>
        <v>#REF!</v>
      </c>
      <c r="AB979" s="12">
        <v>1</v>
      </c>
      <c r="AC979" s="12">
        <v>1</v>
      </c>
      <c r="AE979" s="9" t="e">
        <f t="shared" si="246"/>
        <v>#REF!</v>
      </c>
      <c r="AG979" s="1" t="str">
        <f t="shared" si="251"/>
        <v>37537510007003</v>
      </c>
      <c r="AH979" s="9" t="e">
        <f>IF(AND(#REF!=2017,AE$4=1),-IFERROR(VLOOKUP(AG979,#REF!,9,0),0),IF(AND(#REF!=2017,AE$4=2),-IFERROR(VLOOKUP(AG979,#REF!,9,0),0),IFERROR(VLOOKUP(AG979,#REF!,12,0),0)))</f>
        <v>#REF!</v>
      </c>
    </row>
    <row r="980" spans="1:34" ht="15" customHeight="1" outlineLevel="1">
      <c r="A980" s="42" t="s">
        <v>631</v>
      </c>
      <c r="B980" s="36"/>
      <c r="C980" s="7"/>
      <c r="D980" s="7"/>
      <c r="E980" s="7"/>
      <c r="F980" s="7"/>
      <c r="G980" s="8">
        <f t="shared" ref="G980:O980" si="253">SUBTOTAL(9,G964:G979)</f>
        <v>0</v>
      </c>
      <c r="H980" s="8">
        <f t="shared" si="253"/>
        <v>0</v>
      </c>
      <c r="I980" s="8">
        <f t="shared" si="253"/>
        <v>0</v>
      </c>
      <c r="J980" s="8">
        <f t="shared" si="253"/>
        <v>33564.639999999999</v>
      </c>
      <c r="K980" s="8">
        <f t="shared" si="253"/>
        <v>10317.220000000003</v>
      </c>
      <c r="L980" s="8">
        <f t="shared" si="253"/>
        <v>0</v>
      </c>
      <c r="M980" s="8">
        <f t="shared" si="253"/>
        <v>21631.199999999993</v>
      </c>
      <c r="N980" s="40">
        <f t="shared" si="253"/>
        <v>7203.2899999999963</v>
      </c>
      <c r="O980" s="8">
        <f t="shared" si="253"/>
        <v>3044.440000000011</v>
      </c>
      <c r="P980" s="8"/>
      <c r="Q980" s="8"/>
      <c r="R980" s="8"/>
      <c r="S980" s="8"/>
      <c r="T980" s="8"/>
      <c r="U980" s="8"/>
      <c r="V980" s="8"/>
      <c r="W980" s="14">
        <f>SUBTOTAL(9,W964:W979)</f>
        <v>75760.789999999994</v>
      </c>
      <c r="X980" s="10"/>
      <c r="Y980" s="28"/>
      <c r="Z980" s="13"/>
      <c r="AA980" s="13"/>
      <c r="AB980" s="12"/>
      <c r="AC980" s="12"/>
      <c r="AE980" s="9"/>
      <c r="AH980" s="9"/>
    </row>
    <row r="981" spans="1:34" ht="15" customHeight="1" outlineLevel="2">
      <c r="A981" s="7" t="s">
        <v>186</v>
      </c>
      <c r="B981" s="36" t="s">
        <v>187</v>
      </c>
      <c r="C981" s="7" t="s">
        <v>187</v>
      </c>
      <c r="D981" s="7" t="s">
        <v>13</v>
      </c>
      <c r="E981" s="7" t="s">
        <v>366</v>
      </c>
      <c r="F981" s="7" t="s">
        <v>307</v>
      </c>
      <c r="G981" s="8">
        <v>0</v>
      </c>
      <c r="H981" s="8">
        <v>0</v>
      </c>
      <c r="I981" s="8">
        <v>0</v>
      </c>
      <c r="J981" s="8">
        <v>3092.65</v>
      </c>
      <c r="K981" s="8">
        <v>783.81999999999971</v>
      </c>
      <c r="L981" s="8">
        <v>0</v>
      </c>
      <c r="M981" s="8">
        <v>2271.7300000000009</v>
      </c>
      <c r="N981" s="40">
        <v>512.27999999999884</v>
      </c>
      <c r="O981" s="8">
        <v>82.820000000000618</v>
      </c>
      <c r="P981" s="8"/>
      <c r="Q981" s="8"/>
      <c r="R981" s="8"/>
      <c r="S981" s="8"/>
      <c r="T981" s="8"/>
      <c r="U981" s="8"/>
      <c r="V981" s="8"/>
      <c r="W981" s="14">
        <f t="shared" ref="W981:W993" si="254">SUM(G981:V981)</f>
        <v>6743.3</v>
      </c>
      <c r="X981" s="10"/>
      <c r="Y981" s="28" t="e">
        <f t="shared" ref="Y981:Y993" si="255">IF(AE$2="Y",IF(RIGHT(A981,4)="CITY",AH981,0),AH981)</f>
        <v>#REF!</v>
      </c>
      <c r="Z981" s="13"/>
      <c r="AA981" s="13" t="e">
        <f t="shared" si="252"/>
        <v>#REF!</v>
      </c>
      <c r="AB981" s="12">
        <v>1</v>
      </c>
      <c r="AC981" s="12">
        <v>1</v>
      </c>
      <c r="AE981" s="9" t="e">
        <f t="shared" si="246"/>
        <v>#REF!</v>
      </c>
      <c r="AG981" s="1" t="str">
        <f t="shared" ref="AG981:AG993" si="256">B981&amp;C981&amp;D981&amp;E981</f>
        <v>37637610004001</v>
      </c>
      <c r="AH981" s="9" t="e">
        <f>IF(AND(#REF!=2017,AE$4=1),-IFERROR(VLOOKUP(AG981,#REF!,9,0),0),IF(AND(#REF!=2017,AE$4=2),-IFERROR(VLOOKUP(AG981,#REF!,9,0),0),IFERROR(VLOOKUP(AG981,#REF!,12,0),0)))</f>
        <v>#REF!</v>
      </c>
    </row>
    <row r="982" spans="1:34" ht="15" customHeight="1" outlineLevel="2">
      <c r="A982" s="7" t="s">
        <v>186</v>
      </c>
      <c r="B982" s="36" t="s">
        <v>187</v>
      </c>
      <c r="C982" s="7" t="s">
        <v>187</v>
      </c>
      <c r="D982" s="7" t="s">
        <v>13</v>
      </c>
      <c r="E982" s="7" t="s">
        <v>387</v>
      </c>
      <c r="F982" s="7" t="s">
        <v>359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40">
        <v>0</v>
      </c>
      <c r="O982" s="8">
        <v>0</v>
      </c>
      <c r="P982" s="8"/>
      <c r="Q982" s="8"/>
      <c r="R982" s="8"/>
      <c r="S982" s="8"/>
      <c r="T982" s="8"/>
      <c r="U982" s="8"/>
      <c r="V982" s="8"/>
      <c r="W982" s="14">
        <f t="shared" si="254"/>
        <v>0</v>
      </c>
      <c r="X982" s="10"/>
      <c r="Y982" s="28" t="e">
        <f t="shared" si="255"/>
        <v>#REF!</v>
      </c>
      <c r="Z982" s="13"/>
      <c r="AA982" s="13" t="e">
        <f t="shared" si="252"/>
        <v>#REF!</v>
      </c>
      <c r="AB982" s="12">
        <v>1</v>
      </c>
      <c r="AC982" s="12">
        <v>1</v>
      </c>
      <c r="AE982" s="9" t="e">
        <f t="shared" si="246"/>
        <v>#REF!</v>
      </c>
      <c r="AG982" s="1" t="str">
        <f t="shared" si="256"/>
        <v>37637610004004</v>
      </c>
      <c r="AH982" s="9" t="e">
        <f>IF(AND(#REF!=2017,AE$4=1),-IFERROR(VLOOKUP(AG982,#REF!,9,0),0),IF(AND(#REF!=2017,AE$4=2),-IFERROR(VLOOKUP(AG982,#REF!,9,0),0),IFERROR(VLOOKUP(AG982,#REF!,12,0),0)))</f>
        <v>#REF!</v>
      </c>
    </row>
    <row r="983" spans="1:34" ht="15" customHeight="1" outlineLevel="2">
      <c r="A983" s="7" t="s">
        <v>186</v>
      </c>
      <c r="B983" s="36" t="s">
        <v>187</v>
      </c>
      <c r="C983" s="7" t="s">
        <v>187</v>
      </c>
      <c r="D983" s="7" t="s">
        <v>13</v>
      </c>
      <c r="E983" s="7" t="s">
        <v>368</v>
      </c>
      <c r="F983" s="7" t="s">
        <v>308</v>
      </c>
      <c r="G983" s="8">
        <v>0</v>
      </c>
      <c r="H983" s="8">
        <v>0</v>
      </c>
      <c r="I983" s="8">
        <v>0</v>
      </c>
      <c r="J983" s="8">
        <v>395.61</v>
      </c>
      <c r="K983" s="8">
        <v>2.4499999999999886</v>
      </c>
      <c r="L983" s="8">
        <v>0</v>
      </c>
      <c r="M983" s="8">
        <v>9.2599999999999909</v>
      </c>
      <c r="N983" s="40">
        <v>-0.71999999999997044</v>
      </c>
      <c r="O983" s="8">
        <v>0.62999999999993861</v>
      </c>
      <c r="P983" s="8"/>
      <c r="Q983" s="8"/>
      <c r="R983" s="8"/>
      <c r="S983" s="8"/>
      <c r="T983" s="8"/>
      <c r="U983" s="8"/>
      <c r="V983" s="8"/>
      <c r="W983" s="14">
        <f t="shared" si="254"/>
        <v>407.22999999999996</v>
      </c>
      <c r="X983" s="10"/>
      <c r="Y983" s="28" t="e">
        <f t="shared" si="255"/>
        <v>#REF!</v>
      </c>
      <c r="Z983" s="13"/>
      <c r="AA983" s="13" t="e">
        <f t="shared" si="252"/>
        <v>#REF!</v>
      </c>
      <c r="AB983" s="12">
        <v>1</v>
      </c>
      <c r="AC983" s="12">
        <v>1</v>
      </c>
      <c r="AE983" s="9" t="e">
        <f t="shared" si="246"/>
        <v>#REF!</v>
      </c>
      <c r="AG983" s="1" t="str">
        <f t="shared" si="256"/>
        <v>37637610004006</v>
      </c>
      <c r="AH983" s="9" t="e">
        <f>IF(AND(#REF!=2017,AE$4=1),-IFERROR(VLOOKUP(AG983,#REF!,9,0),0),IF(AND(#REF!=2017,AE$4=2),-IFERROR(VLOOKUP(AG983,#REF!,9,0),0),IFERROR(VLOOKUP(AG983,#REF!,12,0),0)))</f>
        <v>#REF!</v>
      </c>
    </row>
    <row r="984" spans="1:34" ht="15" customHeight="1" outlineLevel="2">
      <c r="A984" s="7" t="s">
        <v>186</v>
      </c>
      <c r="B984" s="36" t="s">
        <v>187</v>
      </c>
      <c r="C984" s="7" t="s">
        <v>187</v>
      </c>
      <c r="D984" s="7" t="s">
        <v>13</v>
      </c>
      <c r="E984" s="7" t="s">
        <v>370</v>
      </c>
      <c r="F984" s="7" t="s">
        <v>309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40">
        <v>0</v>
      </c>
      <c r="O984" s="8">
        <v>115.99</v>
      </c>
      <c r="P984" s="8"/>
      <c r="Q984" s="8"/>
      <c r="R984" s="8"/>
      <c r="S984" s="8"/>
      <c r="T984" s="8"/>
      <c r="U984" s="8"/>
      <c r="V984" s="8"/>
      <c r="W984" s="14">
        <f t="shared" si="254"/>
        <v>115.99</v>
      </c>
      <c r="X984" s="10"/>
      <c r="Y984" s="28" t="e">
        <f t="shared" si="255"/>
        <v>#REF!</v>
      </c>
      <c r="Z984" s="13"/>
      <c r="AA984" s="13" t="e">
        <f t="shared" si="252"/>
        <v>#REF!</v>
      </c>
      <c r="AB984" s="12">
        <v>1</v>
      </c>
      <c r="AC984" s="12">
        <v>1</v>
      </c>
      <c r="AE984" s="9" t="e">
        <f t="shared" si="246"/>
        <v>#REF!</v>
      </c>
      <c r="AG984" s="1" t="str">
        <f t="shared" si="256"/>
        <v>37637610004008</v>
      </c>
      <c r="AH984" s="9" t="e">
        <f>IF(AND(#REF!=2017,AE$4=1),-IFERROR(VLOOKUP(AG984,#REF!,9,0),0),IF(AND(#REF!=2017,AE$4=2),-IFERROR(VLOOKUP(AG984,#REF!,9,0),0),IFERROR(VLOOKUP(AG984,#REF!,12,0),0)))</f>
        <v>#REF!</v>
      </c>
    </row>
    <row r="985" spans="1:34" ht="15" customHeight="1" outlineLevel="2">
      <c r="A985" s="7" t="s">
        <v>186</v>
      </c>
      <c r="B985" s="36" t="s">
        <v>187</v>
      </c>
      <c r="C985" s="7" t="s">
        <v>187</v>
      </c>
      <c r="D985" s="7" t="s">
        <v>13</v>
      </c>
      <c r="E985" s="7" t="s">
        <v>372</v>
      </c>
      <c r="F985" s="7" t="s">
        <v>310</v>
      </c>
      <c r="G985" s="8">
        <v>0</v>
      </c>
      <c r="H985" s="8">
        <v>0</v>
      </c>
      <c r="I985" s="8">
        <v>0</v>
      </c>
      <c r="J985" s="8">
        <v>0</v>
      </c>
      <c r="K985" s="8">
        <v>3.27</v>
      </c>
      <c r="L985" s="8">
        <v>0</v>
      </c>
      <c r="M985" s="8">
        <v>0</v>
      </c>
      <c r="N985" s="40">
        <v>2.3000000000000003</v>
      </c>
      <c r="O985" s="8">
        <v>5.1099999999999994</v>
      </c>
      <c r="P985" s="8"/>
      <c r="Q985" s="8"/>
      <c r="R985" s="8"/>
      <c r="S985" s="8"/>
      <c r="T985" s="8"/>
      <c r="U985" s="8"/>
      <c r="V985" s="8"/>
      <c r="W985" s="14">
        <f t="shared" si="254"/>
        <v>10.68</v>
      </c>
      <c r="X985" s="10"/>
      <c r="Y985" s="28" t="e">
        <f t="shared" si="255"/>
        <v>#REF!</v>
      </c>
      <c r="Z985" s="13"/>
      <c r="AA985" s="13" t="e">
        <f t="shared" si="252"/>
        <v>#REF!</v>
      </c>
      <c r="AB985" s="12">
        <v>1</v>
      </c>
      <c r="AC985" s="12">
        <v>1</v>
      </c>
      <c r="AE985" s="9" t="e">
        <f t="shared" si="246"/>
        <v>#REF!</v>
      </c>
      <c r="AG985" s="1" t="str">
        <f t="shared" si="256"/>
        <v>37637610004009</v>
      </c>
      <c r="AH985" s="9" t="e">
        <f>IF(AND(#REF!=2017,AE$4=1),-IFERROR(VLOOKUP(AG985,#REF!,9,0),0),IF(AND(#REF!=2017,AE$4=2),-IFERROR(VLOOKUP(AG985,#REF!,9,0),0),IFERROR(VLOOKUP(AG985,#REF!,12,0),0)))</f>
        <v>#REF!</v>
      </c>
    </row>
    <row r="986" spans="1:34" ht="15" customHeight="1" outlineLevel="2">
      <c r="A986" s="7" t="s">
        <v>186</v>
      </c>
      <c r="B986" s="36" t="s">
        <v>187</v>
      </c>
      <c r="C986" s="7" t="s">
        <v>187</v>
      </c>
      <c r="D986" s="7" t="s">
        <v>13</v>
      </c>
      <c r="E986" s="7" t="s">
        <v>504</v>
      </c>
      <c r="F986" s="7" t="s">
        <v>305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40">
        <v>0</v>
      </c>
      <c r="O986" s="8">
        <v>0</v>
      </c>
      <c r="P986" s="8"/>
      <c r="Q986" s="8"/>
      <c r="R986" s="8"/>
      <c r="S986" s="8"/>
      <c r="T986" s="8"/>
      <c r="U986" s="8"/>
      <c r="V986" s="8"/>
      <c r="W986" s="14">
        <f t="shared" si="254"/>
        <v>0</v>
      </c>
      <c r="X986" s="10"/>
      <c r="Y986" s="28" t="e">
        <f t="shared" si="255"/>
        <v>#REF!</v>
      </c>
      <c r="Z986" s="13"/>
      <c r="AA986" s="13" t="e">
        <f t="shared" si="252"/>
        <v>#REF!</v>
      </c>
      <c r="AB986" s="12"/>
      <c r="AC986" s="12"/>
      <c r="AE986" s="9" t="e">
        <f t="shared" si="246"/>
        <v>#REF!</v>
      </c>
      <c r="AG986" s="1" t="str">
        <f t="shared" si="256"/>
        <v>37637610004014</v>
      </c>
      <c r="AH986" s="9" t="e">
        <f>IF(AND(#REF!=2017,AE$4=1),-IFERROR(VLOOKUP(AG986,#REF!,9,0),0),IF(AND(#REF!=2017,AE$4=2),-IFERROR(VLOOKUP(AG986,#REF!,9,0),0),IFERROR(VLOOKUP(AG986,#REF!,12,0),0)))</f>
        <v>#REF!</v>
      </c>
    </row>
    <row r="987" spans="1:34" ht="15" customHeight="1" outlineLevel="2">
      <c r="A987" s="7" t="s">
        <v>186</v>
      </c>
      <c r="B987" s="36" t="s">
        <v>187</v>
      </c>
      <c r="C987" s="7" t="s">
        <v>187</v>
      </c>
      <c r="D987" s="7" t="s">
        <v>13</v>
      </c>
      <c r="E987" s="7" t="s">
        <v>374</v>
      </c>
      <c r="F987" s="7" t="s">
        <v>361</v>
      </c>
      <c r="G987" s="8">
        <v>0</v>
      </c>
      <c r="H987" s="8">
        <v>0</v>
      </c>
      <c r="I987" s="8">
        <v>0</v>
      </c>
      <c r="J987" s="8">
        <v>0</v>
      </c>
      <c r="K987" s="8">
        <v>32.520000000000003</v>
      </c>
      <c r="L987" s="8">
        <v>0</v>
      </c>
      <c r="M987" s="8">
        <v>0</v>
      </c>
      <c r="N987" s="40">
        <v>32.910000000000004</v>
      </c>
      <c r="O987" s="8">
        <v>30.559999999999988</v>
      </c>
      <c r="P987" s="8"/>
      <c r="Q987" s="8"/>
      <c r="R987" s="8"/>
      <c r="S987" s="8"/>
      <c r="T987" s="8"/>
      <c r="U987" s="8"/>
      <c r="V987" s="8"/>
      <c r="W987" s="14">
        <f t="shared" si="254"/>
        <v>95.99</v>
      </c>
      <c r="X987" s="10"/>
      <c r="Y987" s="28" t="e">
        <f t="shared" si="255"/>
        <v>#REF!</v>
      </c>
      <c r="Z987" s="13"/>
      <c r="AA987" s="13" t="e">
        <f t="shared" si="252"/>
        <v>#REF!</v>
      </c>
      <c r="AB987" s="12">
        <v>1</v>
      </c>
      <c r="AC987" s="12">
        <v>1</v>
      </c>
      <c r="AE987" s="9" t="e">
        <f t="shared" si="246"/>
        <v>#REF!</v>
      </c>
      <c r="AG987" s="1" t="str">
        <f t="shared" si="256"/>
        <v>37637610004030</v>
      </c>
      <c r="AH987" s="9" t="e">
        <f>IF(AND(#REF!=2017,AE$4=1),-IFERROR(VLOOKUP(AG987,#REF!,9,0),0),IF(AND(#REF!=2017,AE$4=2),-IFERROR(VLOOKUP(AG987,#REF!,9,0),0),IFERROR(VLOOKUP(AG987,#REF!,12,0),0)))</f>
        <v>#REF!</v>
      </c>
    </row>
    <row r="988" spans="1:34" ht="15" customHeight="1" outlineLevel="2">
      <c r="A988" s="7" t="s">
        <v>186</v>
      </c>
      <c r="B988" s="36" t="s">
        <v>187</v>
      </c>
      <c r="C988" s="7" t="s">
        <v>187</v>
      </c>
      <c r="D988" s="7" t="s">
        <v>13</v>
      </c>
      <c r="E988" s="7" t="s">
        <v>389</v>
      </c>
      <c r="F988" s="7" t="s">
        <v>360</v>
      </c>
      <c r="G988" s="8">
        <v>0</v>
      </c>
      <c r="H988" s="8">
        <v>0</v>
      </c>
      <c r="I988" s="8">
        <v>0</v>
      </c>
      <c r="J988" s="8">
        <v>0</v>
      </c>
      <c r="K988" s="8">
        <v>0.44</v>
      </c>
      <c r="L988" s="8">
        <v>0</v>
      </c>
      <c r="M988" s="8">
        <v>0</v>
      </c>
      <c r="N988" s="40">
        <v>0.13000000000000006</v>
      </c>
      <c r="O988" s="8">
        <v>8.98</v>
      </c>
      <c r="P988" s="8"/>
      <c r="Q988" s="8"/>
      <c r="R988" s="8"/>
      <c r="S988" s="8"/>
      <c r="T988" s="8"/>
      <c r="U988" s="8"/>
      <c r="V988" s="8"/>
      <c r="W988" s="14">
        <f t="shared" si="254"/>
        <v>9.5500000000000007</v>
      </c>
      <c r="X988" s="10"/>
      <c r="Y988" s="28" t="e">
        <f t="shared" si="255"/>
        <v>#REF!</v>
      </c>
      <c r="Z988" s="13"/>
      <c r="AA988" s="13" t="e">
        <f t="shared" si="252"/>
        <v>#REF!</v>
      </c>
      <c r="AB988" s="12">
        <v>1</v>
      </c>
      <c r="AC988" s="12">
        <v>1</v>
      </c>
      <c r="AE988" s="9" t="e">
        <f t="shared" si="246"/>
        <v>#REF!</v>
      </c>
      <c r="AG988" s="1" t="str">
        <f t="shared" si="256"/>
        <v>37637610004033</v>
      </c>
      <c r="AH988" s="9" t="e">
        <f>IF(AND(#REF!=2017,AE$4=1),-IFERROR(VLOOKUP(AG988,#REF!,9,0),0),IF(AND(#REF!=2017,AE$4=2),-IFERROR(VLOOKUP(AG988,#REF!,9,0),0),IFERROR(VLOOKUP(AG988,#REF!,12,0),0)))</f>
        <v>#REF!</v>
      </c>
    </row>
    <row r="989" spans="1:34" ht="15" customHeight="1" outlineLevel="2">
      <c r="A989" s="7" t="s">
        <v>186</v>
      </c>
      <c r="B989" s="36" t="s">
        <v>187</v>
      </c>
      <c r="C989" s="7" t="s">
        <v>187</v>
      </c>
      <c r="D989" s="7" t="s">
        <v>13</v>
      </c>
      <c r="E989" s="7" t="s">
        <v>393</v>
      </c>
      <c r="F989" s="7" t="s">
        <v>25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40">
        <v>0</v>
      </c>
      <c r="O989" s="8">
        <v>0</v>
      </c>
      <c r="P989" s="8"/>
      <c r="Q989" s="8"/>
      <c r="R989" s="8"/>
      <c r="S989" s="8"/>
      <c r="T989" s="8"/>
      <c r="U989" s="8"/>
      <c r="V989" s="8"/>
      <c r="W989" s="14">
        <f t="shared" si="254"/>
        <v>0</v>
      </c>
      <c r="X989" s="10"/>
      <c r="Y989" s="28" t="e">
        <f t="shared" si="255"/>
        <v>#REF!</v>
      </c>
      <c r="Z989" s="13"/>
      <c r="AA989" s="13" t="e">
        <f t="shared" si="252"/>
        <v>#REF!</v>
      </c>
      <c r="AB989" s="12">
        <v>1</v>
      </c>
      <c r="AC989" s="12">
        <v>1</v>
      </c>
      <c r="AE989" s="9" t="e">
        <f t="shared" si="246"/>
        <v>#REF!</v>
      </c>
      <c r="AG989" s="1" t="str">
        <f t="shared" si="256"/>
        <v>37637610004052</v>
      </c>
      <c r="AH989" s="9" t="e">
        <f>IF(AND(#REF!=2017,AE$4=1),-IFERROR(VLOOKUP(AG989,#REF!,9,0),0),IF(AND(#REF!=2017,AE$4=2),-IFERROR(VLOOKUP(AG989,#REF!,9,0),0),IFERROR(VLOOKUP(AG989,#REF!,12,0),0)))</f>
        <v>#REF!</v>
      </c>
    </row>
    <row r="990" spans="1:34" ht="15" customHeight="1" outlineLevel="2">
      <c r="A990" s="7" t="s">
        <v>186</v>
      </c>
      <c r="B990" s="36" t="s">
        <v>187</v>
      </c>
      <c r="C990" s="7" t="s">
        <v>187</v>
      </c>
      <c r="D990" s="7" t="s">
        <v>13</v>
      </c>
      <c r="E990" s="7" t="s">
        <v>380</v>
      </c>
      <c r="F990" s="7" t="s">
        <v>17</v>
      </c>
      <c r="G990" s="8">
        <v>0</v>
      </c>
      <c r="H990" s="8">
        <v>0</v>
      </c>
      <c r="I990" s="8">
        <v>0</v>
      </c>
      <c r="J990" s="8">
        <v>0.14000000000000001</v>
      </c>
      <c r="K990" s="8">
        <v>0</v>
      </c>
      <c r="L990" s="8">
        <v>0</v>
      </c>
      <c r="M990" s="8">
        <v>19.36</v>
      </c>
      <c r="N990" s="40">
        <v>0</v>
      </c>
      <c r="O990" s="8">
        <v>23.010000000000005</v>
      </c>
      <c r="P990" s="8"/>
      <c r="Q990" s="8"/>
      <c r="R990" s="8"/>
      <c r="S990" s="8"/>
      <c r="T990" s="8"/>
      <c r="U990" s="8"/>
      <c r="V990" s="8"/>
      <c r="W990" s="14">
        <f t="shared" si="254"/>
        <v>42.510000000000005</v>
      </c>
      <c r="X990" s="10"/>
      <c r="Y990" s="28" t="e">
        <f t="shared" si="255"/>
        <v>#REF!</v>
      </c>
      <c r="Z990" s="13"/>
      <c r="AA990" s="13" t="e">
        <f t="shared" si="252"/>
        <v>#REF!</v>
      </c>
      <c r="AB990" s="12"/>
      <c r="AC990" s="12"/>
      <c r="AE990" s="9" t="e">
        <f t="shared" si="246"/>
        <v>#REF!</v>
      </c>
      <c r="AG990" s="1" t="str">
        <f t="shared" si="256"/>
        <v>37637610004801</v>
      </c>
      <c r="AH990" s="9" t="e">
        <f>IF(AND(#REF!=2017,AE$4=1),-IFERROR(VLOOKUP(AG990,#REF!,9,0),0),IF(AND(#REF!=2017,AE$4=2),-IFERROR(VLOOKUP(AG990,#REF!,9,0),0),IFERROR(VLOOKUP(AG990,#REF!,12,0),0)))</f>
        <v>#REF!</v>
      </c>
    </row>
    <row r="991" spans="1:34" ht="15" customHeight="1" outlineLevel="2">
      <c r="A991" s="7" t="s">
        <v>186</v>
      </c>
      <c r="B991" s="36" t="s">
        <v>187</v>
      </c>
      <c r="C991" s="7" t="s">
        <v>187</v>
      </c>
      <c r="D991" s="7" t="s">
        <v>13</v>
      </c>
      <c r="E991" s="7" t="s">
        <v>381</v>
      </c>
      <c r="F991" s="7" t="s">
        <v>311</v>
      </c>
      <c r="G991" s="8">
        <v>0</v>
      </c>
      <c r="H991" s="8">
        <v>0</v>
      </c>
      <c r="I991" s="8">
        <v>0</v>
      </c>
      <c r="J991" s="8">
        <v>0</v>
      </c>
      <c r="K991" s="8">
        <v>31.93</v>
      </c>
      <c r="L991" s="8">
        <v>0</v>
      </c>
      <c r="M991" s="8">
        <v>0</v>
      </c>
      <c r="N991" s="40">
        <v>0</v>
      </c>
      <c r="O991" s="8">
        <v>31.93</v>
      </c>
      <c r="P991" s="8"/>
      <c r="Q991" s="8"/>
      <c r="R991" s="8"/>
      <c r="S991" s="8"/>
      <c r="T991" s="8"/>
      <c r="U991" s="8"/>
      <c r="V991" s="8"/>
      <c r="W991" s="14">
        <f t="shared" si="254"/>
        <v>63.86</v>
      </c>
      <c r="X991" s="10"/>
      <c r="Y991" s="28" t="e">
        <f t="shared" si="255"/>
        <v>#REF!</v>
      </c>
      <c r="Z991" s="13"/>
      <c r="AA991" s="13" t="e">
        <f t="shared" si="252"/>
        <v>#REF!</v>
      </c>
      <c r="AB991" s="12">
        <v>1</v>
      </c>
      <c r="AC991" s="12">
        <v>1</v>
      </c>
      <c r="AE991" s="9" t="e">
        <f t="shared" si="246"/>
        <v>#REF!</v>
      </c>
      <c r="AG991" s="1" t="str">
        <f t="shared" si="256"/>
        <v>37637610005050</v>
      </c>
      <c r="AH991" s="9" t="e">
        <f>IF(AND(#REF!=2017,AE$4=1),-IFERROR(VLOOKUP(AG991,#REF!,9,0),0),IF(AND(#REF!=2017,AE$4=2),-IFERROR(VLOOKUP(AG991,#REF!,9,0),0),IFERROR(VLOOKUP(AG991,#REF!,12,0),0)))</f>
        <v>#REF!</v>
      </c>
    </row>
    <row r="992" spans="1:34" ht="15" customHeight="1" outlineLevel="2">
      <c r="A992" s="7" t="s">
        <v>186</v>
      </c>
      <c r="B992" s="36" t="s">
        <v>187</v>
      </c>
      <c r="C992" s="7" t="s">
        <v>187</v>
      </c>
      <c r="D992" s="7" t="s">
        <v>13</v>
      </c>
      <c r="E992" s="7" t="s">
        <v>468</v>
      </c>
      <c r="F992" s="7" t="s">
        <v>348</v>
      </c>
      <c r="G992" s="8">
        <v>0</v>
      </c>
      <c r="H992" s="8">
        <v>0</v>
      </c>
      <c r="I992" s="8">
        <v>0</v>
      </c>
      <c r="J992" s="8">
        <v>4505.9399999999996</v>
      </c>
      <c r="K992" s="8">
        <v>14452.91</v>
      </c>
      <c r="L992" s="8">
        <v>0</v>
      </c>
      <c r="M992" s="8">
        <v>9908.1200000000026</v>
      </c>
      <c r="N992" s="40">
        <v>5844.6200000000026</v>
      </c>
      <c r="O992" s="8">
        <v>124.49999999999272</v>
      </c>
      <c r="P992" s="8"/>
      <c r="Q992" s="8"/>
      <c r="R992" s="8"/>
      <c r="S992" s="8"/>
      <c r="T992" s="8"/>
      <c r="U992" s="8"/>
      <c r="V992" s="8"/>
      <c r="W992" s="14">
        <f t="shared" si="254"/>
        <v>34836.089999999997</v>
      </c>
      <c r="X992" s="10"/>
      <c r="Y992" s="28" t="e">
        <f t="shared" si="255"/>
        <v>#REF!</v>
      </c>
      <c r="Z992" s="13"/>
      <c r="AA992" s="13" t="e">
        <f t="shared" si="252"/>
        <v>#REF!</v>
      </c>
      <c r="AB992" s="12">
        <v>1</v>
      </c>
      <c r="AC992" s="12">
        <v>1</v>
      </c>
      <c r="AE992" s="9" t="e">
        <f t="shared" si="246"/>
        <v>#REF!</v>
      </c>
      <c r="AG992" s="1" t="str">
        <f t="shared" si="256"/>
        <v>37637610005401</v>
      </c>
      <c r="AH992" s="9" t="e">
        <f>IF(AND(#REF!=2017,AE$4=1),-IFERROR(VLOOKUP(AG992,#REF!,9,0),0),IF(AND(#REF!=2017,AE$4=2),-IFERROR(VLOOKUP(AG992,#REF!,9,0),0),IFERROR(VLOOKUP(AG992,#REF!,12,0),0)))</f>
        <v>#REF!</v>
      </c>
    </row>
    <row r="993" spans="1:34" ht="15" customHeight="1" outlineLevel="2">
      <c r="A993" s="7" t="s">
        <v>186</v>
      </c>
      <c r="B993" s="36" t="s">
        <v>187</v>
      </c>
      <c r="C993" s="7" t="s">
        <v>187</v>
      </c>
      <c r="D993" s="7" t="s">
        <v>13</v>
      </c>
      <c r="E993" s="7" t="s">
        <v>507</v>
      </c>
      <c r="F993" s="7" t="s">
        <v>362</v>
      </c>
      <c r="G993" s="8">
        <v>0</v>
      </c>
      <c r="H993" s="8">
        <v>0</v>
      </c>
      <c r="I993" s="8">
        <v>0</v>
      </c>
      <c r="J993" s="8">
        <v>-95</v>
      </c>
      <c r="K993" s="8">
        <v>0</v>
      </c>
      <c r="L993" s="8">
        <v>0</v>
      </c>
      <c r="M993" s="8">
        <v>-95</v>
      </c>
      <c r="N993" s="40">
        <v>0</v>
      </c>
      <c r="O993" s="8">
        <v>0</v>
      </c>
      <c r="P993" s="8"/>
      <c r="Q993" s="8"/>
      <c r="R993" s="8"/>
      <c r="S993" s="8"/>
      <c r="T993" s="8"/>
      <c r="U993" s="8"/>
      <c r="V993" s="8"/>
      <c r="W993" s="14">
        <f t="shared" si="254"/>
        <v>-190</v>
      </c>
      <c r="X993" s="10"/>
      <c r="Y993" s="28" t="e">
        <f t="shared" si="255"/>
        <v>#REF!</v>
      </c>
      <c r="Z993" s="13"/>
      <c r="AA993" s="13" t="e">
        <f t="shared" si="252"/>
        <v>#REF!</v>
      </c>
      <c r="AB993" s="12">
        <v>1</v>
      </c>
      <c r="AC993" s="12">
        <v>1</v>
      </c>
      <c r="AE993" s="9" t="e">
        <f t="shared" si="246"/>
        <v>#REF!</v>
      </c>
      <c r="AG993" s="1" t="str">
        <f t="shared" si="256"/>
        <v>37637610007003</v>
      </c>
      <c r="AH993" s="9" t="e">
        <f>IF(AND(#REF!=2017,AE$4=1),-IFERROR(VLOOKUP(AG993,#REF!,9,0),0),IF(AND(#REF!=2017,AE$4=2),-IFERROR(VLOOKUP(AG993,#REF!,9,0),0),IFERROR(VLOOKUP(AG993,#REF!,12,0),0)))</f>
        <v>#REF!</v>
      </c>
    </row>
    <row r="994" spans="1:34" ht="15" customHeight="1" outlineLevel="1">
      <c r="A994" s="42" t="s">
        <v>632</v>
      </c>
      <c r="B994" s="36"/>
      <c r="C994" s="7"/>
      <c r="D994" s="7"/>
      <c r="E994" s="7"/>
      <c r="F994" s="7"/>
      <c r="G994" s="8">
        <f t="shared" ref="G994:O994" si="257">SUBTOTAL(9,G981:G993)</f>
        <v>0</v>
      </c>
      <c r="H994" s="8">
        <f t="shared" si="257"/>
        <v>0</v>
      </c>
      <c r="I994" s="8">
        <f t="shared" si="257"/>
        <v>0</v>
      </c>
      <c r="J994" s="8">
        <f t="shared" si="257"/>
        <v>7899.34</v>
      </c>
      <c r="K994" s="8">
        <f t="shared" si="257"/>
        <v>15307.34</v>
      </c>
      <c r="L994" s="8">
        <f t="shared" si="257"/>
        <v>0</v>
      </c>
      <c r="M994" s="8">
        <f t="shared" si="257"/>
        <v>12113.470000000003</v>
      </c>
      <c r="N994" s="40">
        <f t="shared" si="257"/>
        <v>6391.5200000000013</v>
      </c>
      <c r="O994" s="8">
        <f t="shared" si="257"/>
        <v>423.52999999999332</v>
      </c>
      <c r="P994" s="8"/>
      <c r="Q994" s="8"/>
      <c r="R994" s="8"/>
      <c r="S994" s="8"/>
      <c r="T994" s="8"/>
      <c r="U994" s="8"/>
      <c r="V994" s="8"/>
      <c r="W994" s="14">
        <f>SUBTOTAL(9,W981:W993)</f>
        <v>42135.199999999997</v>
      </c>
      <c r="X994" s="10"/>
      <c r="Y994" s="28"/>
      <c r="Z994" s="13"/>
      <c r="AA994" s="13"/>
      <c r="AB994" s="12"/>
      <c r="AC994" s="12"/>
      <c r="AE994" s="9"/>
      <c r="AH994" s="9"/>
    </row>
    <row r="995" spans="1:34" ht="15" customHeight="1" outlineLevel="2">
      <c r="A995" s="7" t="s">
        <v>188</v>
      </c>
      <c r="B995" s="36" t="s">
        <v>189</v>
      </c>
      <c r="C995" s="7" t="s">
        <v>189</v>
      </c>
      <c r="D995" s="7" t="s">
        <v>13</v>
      </c>
      <c r="E995" s="7" t="s">
        <v>366</v>
      </c>
      <c r="F995" s="7" t="s">
        <v>307</v>
      </c>
      <c r="G995" s="8">
        <v>0</v>
      </c>
      <c r="H995" s="8">
        <v>0</v>
      </c>
      <c r="I995" s="8">
        <v>0</v>
      </c>
      <c r="J995" s="8">
        <v>107506.21</v>
      </c>
      <c r="K995" s="8">
        <v>28477.050000000003</v>
      </c>
      <c r="L995" s="8">
        <v>0</v>
      </c>
      <c r="M995" s="8">
        <v>78969.640000000014</v>
      </c>
      <c r="N995" s="40">
        <v>18965.589999999997</v>
      </c>
      <c r="O995" s="8">
        <v>2907.5999999999767</v>
      </c>
      <c r="P995" s="8"/>
      <c r="Q995" s="8"/>
      <c r="R995" s="8"/>
      <c r="S995" s="8"/>
      <c r="T995" s="8"/>
      <c r="U995" s="8"/>
      <c r="V995" s="8"/>
      <c r="W995" s="14">
        <f t="shared" ref="W995:W1009" si="258">SUM(G995:V995)</f>
        <v>236826.09</v>
      </c>
      <c r="X995" s="10"/>
      <c r="Y995" s="28" t="e">
        <f t="shared" ref="Y995:Y1008" si="259">IF(AE$2="Y",IF(RIGHT(A995,4)="CITY",AH995,0),AH995)</f>
        <v>#REF!</v>
      </c>
      <c r="Z995" s="13"/>
      <c r="AA995" s="13" t="e">
        <f t="shared" si="252"/>
        <v>#REF!</v>
      </c>
      <c r="AB995" s="12">
        <v>1</v>
      </c>
      <c r="AC995" s="12">
        <v>1</v>
      </c>
      <c r="AE995" s="9" t="e">
        <f t="shared" si="246"/>
        <v>#REF!</v>
      </c>
      <c r="AG995" s="1" t="str">
        <f t="shared" ref="AG995:AG1008" si="260">B995&amp;C995&amp;D995&amp;E995</f>
        <v>37737710004001</v>
      </c>
      <c r="AH995" s="9" t="e">
        <f>IF(AND(#REF!=2017,AE$4=1),-IFERROR(VLOOKUP(AG995,#REF!,9,0),0),IF(AND(#REF!=2017,AE$4=2),-IFERROR(VLOOKUP(AG995,#REF!,9,0),0),IFERROR(VLOOKUP(AG995,#REF!,12,0),0)))</f>
        <v>#REF!</v>
      </c>
    </row>
    <row r="996" spans="1:34" ht="15" customHeight="1" outlineLevel="2">
      <c r="A996" s="7" t="s">
        <v>188</v>
      </c>
      <c r="B996" s="36" t="s">
        <v>189</v>
      </c>
      <c r="C996" s="7" t="s">
        <v>189</v>
      </c>
      <c r="D996" s="7" t="s">
        <v>13</v>
      </c>
      <c r="E996" s="7" t="s">
        <v>387</v>
      </c>
      <c r="F996" s="7" t="s">
        <v>359</v>
      </c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40">
        <v>0</v>
      </c>
      <c r="O996" s="8">
        <v>0</v>
      </c>
      <c r="P996" s="8"/>
      <c r="Q996" s="8"/>
      <c r="R996" s="8"/>
      <c r="S996" s="8"/>
      <c r="T996" s="8"/>
      <c r="U996" s="8"/>
      <c r="V996" s="8"/>
      <c r="W996" s="14">
        <f t="shared" si="258"/>
        <v>0</v>
      </c>
      <c r="X996" s="10"/>
      <c r="Y996" s="28" t="e">
        <f t="shared" si="259"/>
        <v>#REF!</v>
      </c>
      <c r="Z996" s="13"/>
      <c r="AA996" s="13" t="e">
        <f t="shared" si="252"/>
        <v>#REF!</v>
      </c>
      <c r="AB996" s="12">
        <v>1</v>
      </c>
      <c r="AC996" s="12">
        <v>1</v>
      </c>
      <c r="AE996" s="9" t="e">
        <f t="shared" si="246"/>
        <v>#REF!</v>
      </c>
      <c r="AG996" s="1" t="str">
        <f t="shared" si="260"/>
        <v>37737710004004</v>
      </c>
      <c r="AH996" s="9" t="e">
        <f>IF(AND(#REF!=2017,AE$4=1),-IFERROR(VLOOKUP(AG996,#REF!,9,0),0),IF(AND(#REF!=2017,AE$4=2),-IFERROR(VLOOKUP(AG996,#REF!,9,0),0),IFERROR(VLOOKUP(AG996,#REF!,12,0),0)))</f>
        <v>#REF!</v>
      </c>
    </row>
    <row r="997" spans="1:34" ht="15" customHeight="1" outlineLevel="2">
      <c r="A997" s="7" t="s">
        <v>188</v>
      </c>
      <c r="B997" s="36" t="s">
        <v>189</v>
      </c>
      <c r="C997" s="7" t="s">
        <v>189</v>
      </c>
      <c r="D997" s="7" t="s">
        <v>13</v>
      </c>
      <c r="E997" s="7" t="s">
        <v>368</v>
      </c>
      <c r="F997" s="7" t="s">
        <v>308</v>
      </c>
      <c r="G997" s="8">
        <v>0</v>
      </c>
      <c r="H997" s="8">
        <v>0</v>
      </c>
      <c r="I997" s="8">
        <v>0</v>
      </c>
      <c r="J997" s="8">
        <v>13752.14</v>
      </c>
      <c r="K997" s="8">
        <v>85.190000000000509</v>
      </c>
      <c r="L997" s="8">
        <v>0</v>
      </c>
      <c r="M997" s="8">
        <v>321.96000000000095</v>
      </c>
      <c r="N997" s="40">
        <v>-24.93000000000211</v>
      </c>
      <c r="O997" s="8">
        <v>21.950000000000728</v>
      </c>
      <c r="P997" s="8"/>
      <c r="Q997" s="8"/>
      <c r="R997" s="8"/>
      <c r="S997" s="8"/>
      <c r="T997" s="8"/>
      <c r="U997" s="8"/>
      <c r="V997" s="8"/>
      <c r="W997" s="14">
        <f t="shared" si="258"/>
        <v>14156.31</v>
      </c>
      <c r="X997" s="10"/>
      <c r="Y997" s="28" t="e">
        <f t="shared" si="259"/>
        <v>#REF!</v>
      </c>
      <c r="Z997" s="13"/>
      <c r="AA997" s="13" t="e">
        <f t="shared" si="252"/>
        <v>#REF!</v>
      </c>
      <c r="AB997" s="12">
        <v>1</v>
      </c>
      <c r="AC997" s="12">
        <v>1</v>
      </c>
      <c r="AE997" s="9" t="e">
        <f t="shared" si="246"/>
        <v>#REF!</v>
      </c>
      <c r="AG997" s="1" t="str">
        <f t="shared" si="260"/>
        <v>37737710004006</v>
      </c>
      <c r="AH997" s="9" t="e">
        <f>IF(AND(#REF!=2017,AE$4=1),-IFERROR(VLOOKUP(AG997,#REF!,9,0),0),IF(AND(#REF!=2017,AE$4=2),-IFERROR(VLOOKUP(AG997,#REF!,9,0),0),IFERROR(VLOOKUP(AG997,#REF!,12,0),0)))</f>
        <v>#REF!</v>
      </c>
    </row>
    <row r="998" spans="1:34" ht="15" customHeight="1" outlineLevel="2">
      <c r="A998" s="7" t="s">
        <v>188</v>
      </c>
      <c r="B998" s="36" t="s">
        <v>189</v>
      </c>
      <c r="C998" s="7" t="s">
        <v>189</v>
      </c>
      <c r="D998" s="7" t="s">
        <v>13</v>
      </c>
      <c r="E998" s="7" t="s">
        <v>370</v>
      </c>
      <c r="F998" s="7" t="s">
        <v>309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40">
        <v>0</v>
      </c>
      <c r="O998" s="8">
        <v>4831.12</v>
      </c>
      <c r="P998" s="8"/>
      <c r="Q998" s="8"/>
      <c r="R998" s="8"/>
      <c r="S998" s="8"/>
      <c r="T998" s="8"/>
      <c r="U998" s="8"/>
      <c r="V998" s="8"/>
      <c r="W998" s="14">
        <f t="shared" si="258"/>
        <v>4831.12</v>
      </c>
      <c r="X998" s="10"/>
      <c r="Y998" s="28" t="e">
        <f t="shared" si="259"/>
        <v>#REF!</v>
      </c>
      <c r="Z998" s="13"/>
      <c r="AA998" s="13" t="e">
        <f t="shared" si="252"/>
        <v>#REF!</v>
      </c>
      <c r="AB998" s="12">
        <v>1</v>
      </c>
      <c r="AC998" s="12">
        <v>1</v>
      </c>
      <c r="AE998" s="9" t="e">
        <f t="shared" si="246"/>
        <v>#REF!</v>
      </c>
      <c r="AG998" s="1" t="str">
        <f t="shared" si="260"/>
        <v>37737710004008</v>
      </c>
      <c r="AH998" s="9" t="e">
        <f>IF(AND(#REF!=2017,AE$4=1),-IFERROR(VLOOKUP(AG998,#REF!,9,0),0),IF(AND(#REF!=2017,AE$4=2),-IFERROR(VLOOKUP(AG998,#REF!,9,0),0),IFERROR(VLOOKUP(AG998,#REF!,12,0),0)))</f>
        <v>#REF!</v>
      </c>
    </row>
    <row r="999" spans="1:34" ht="15" customHeight="1" outlineLevel="2">
      <c r="A999" s="7" t="s">
        <v>188</v>
      </c>
      <c r="B999" s="36" t="s">
        <v>189</v>
      </c>
      <c r="C999" s="7" t="s">
        <v>189</v>
      </c>
      <c r="D999" s="7" t="s">
        <v>13</v>
      </c>
      <c r="E999" s="7" t="s">
        <v>372</v>
      </c>
      <c r="F999" s="7" t="s">
        <v>310</v>
      </c>
      <c r="G999" s="8">
        <v>0</v>
      </c>
      <c r="H999" s="8">
        <v>0</v>
      </c>
      <c r="I999" s="8">
        <v>0</v>
      </c>
      <c r="J999" s="8">
        <v>0</v>
      </c>
      <c r="K999" s="8">
        <v>133.66999999999999</v>
      </c>
      <c r="L999" s="8">
        <v>0</v>
      </c>
      <c r="M999" s="8">
        <v>0</v>
      </c>
      <c r="N999" s="40">
        <v>94.03</v>
      </c>
      <c r="O999" s="8">
        <v>208.74</v>
      </c>
      <c r="P999" s="8"/>
      <c r="Q999" s="8"/>
      <c r="R999" s="8"/>
      <c r="S999" s="8"/>
      <c r="T999" s="8"/>
      <c r="U999" s="8"/>
      <c r="V999" s="8"/>
      <c r="W999" s="14">
        <f t="shared" si="258"/>
        <v>436.44</v>
      </c>
      <c r="X999" s="10"/>
      <c r="Y999" s="28" t="e">
        <f t="shared" si="259"/>
        <v>#REF!</v>
      </c>
      <c r="Z999" s="13"/>
      <c r="AA999" s="13" t="e">
        <f t="shared" si="252"/>
        <v>#REF!</v>
      </c>
      <c r="AB999" s="12">
        <v>1</v>
      </c>
      <c r="AC999" s="12">
        <v>1</v>
      </c>
      <c r="AE999" s="9" t="e">
        <f t="shared" si="246"/>
        <v>#REF!</v>
      </c>
      <c r="AG999" s="1" t="str">
        <f t="shared" si="260"/>
        <v>37737710004009</v>
      </c>
      <c r="AH999" s="9" t="e">
        <f>IF(AND(#REF!=2017,AE$4=1),-IFERROR(VLOOKUP(AG999,#REF!,9,0),0),IF(AND(#REF!=2017,AE$4=2),-IFERROR(VLOOKUP(AG999,#REF!,9,0),0),IFERROR(VLOOKUP(AG999,#REF!,12,0),0)))</f>
        <v>#REF!</v>
      </c>
    </row>
    <row r="1000" spans="1:34" ht="15" customHeight="1" outlineLevel="2">
      <c r="A1000" s="7" t="s">
        <v>188</v>
      </c>
      <c r="B1000" s="36" t="s">
        <v>189</v>
      </c>
      <c r="C1000" s="7" t="s">
        <v>189</v>
      </c>
      <c r="D1000" s="7" t="s">
        <v>13</v>
      </c>
      <c r="E1000" s="7" t="s">
        <v>504</v>
      </c>
      <c r="F1000" s="7" t="s">
        <v>305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40">
        <v>0</v>
      </c>
      <c r="O1000" s="8">
        <v>0</v>
      </c>
      <c r="P1000" s="8"/>
      <c r="Q1000" s="8"/>
      <c r="R1000" s="8"/>
      <c r="S1000" s="8"/>
      <c r="T1000" s="8"/>
      <c r="U1000" s="8"/>
      <c r="V1000" s="8"/>
      <c r="W1000" s="14">
        <f t="shared" si="258"/>
        <v>0</v>
      </c>
      <c r="X1000" s="10"/>
      <c r="Y1000" s="28" t="e">
        <f t="shared" si="259"/>
        <v>#REF!</v>
      </c>
      <c r="Z1000" s="13"/>
      <c r="AA1000" s="13" t="e">
        <f t="shared" si="252"/>
        <v>#REF!</v>
      </c>
      <c r="AB1000" s="12"/>
      <c r="AC1000" s="12"/>
      <c r="AE1000" s="9" t="e">
        <f t="shared" si="246"/>
        <v>#REF!</v>
      </c>
      <c r="AG1000" s="1" t="str">
        <f t="shared" si="260"/>
        <v>37737710004014</v>
      </c>
      <c r="AH1000" s="9" t="e">
        <f>IF(AND(#REF!=2017,AE$4=1),-IFERROR(VLOOKUP(AG1000,#REF!,9,0),0),IF(AND(#REF!=2017,AE$4=2),-IFERROR(VLOOKUP(AG1000,#REF!,9,0),0),IFERROR(VLOOKUP(AG1000,#REF!,12,0),0)))</f>
        <v>#REF!</v>
      </c>
    </row>
    <row r="1001" spans="1:34" ht="15" customHeight="1" outlineLevel="2">
      <c r="A1001" s="7" t="s">
        <v>188</v>
      </c>
      <c r="B1001" s="36" t="s">
        <v>189</v>
      </c>
      <c r="C1001" s="7" t="s">
        <v>189</v>
      </c>
      <c r="D1001" s="7" t="s">
        <v>13</v>
      </c>
      <c r="E1001" s="7" t="s">
        <v>374</v>
      </c>
      <c r="F1001" s="7" t="s">
        <v>361</v>
      </c>
      <c r="G1001" s="8">
        <v>0</v>
      </c>
      <c r="H1001" s="8">
        <v>0</v>
      </c>
      <c r="I1001" s="8">
        <v>0</v>
      </c>
      <c r="J1001" s="8">
        <v>0</v>
      </c>
      <c r="K1001" s="8">
        <v>1304.23</v>
      </c>
      <c r="L1001" s="8">
        <v>0</v>
      </c>
      <c r="M1001" s="8">
        <v>0</v>
      </c>
      <c r="N1001" s="40">
        <v>1267.4299999999998</v>
      </c>
      <c r="O1001" s="8">
        <v>1130.96</v>
      </c>
      <c r="P1001" s="8"/>
      <c r="Q1001" s="8"/>
      <c r="R1001" s="8"/>
      <c r="S1001" s="8"/>
      <c r="T1001" s="8"/>
      <c r="U1001" s="8"/>
      <c r="V1001" s="8"/>
      <c r="W1001" s="14">
        <f t="shared" si="258"/>
        <v>3702.62</v>
      </c>
      <c r="X1001" s="10"/>
      <c r="Y1001" s="28" t="e">
        <f t="shared" si="259"/>
        <v>#REF!</v>
      </c>
      <c r="Z1001" s="13"/>
      <c r="AA1001" s="13" t="e">
        <f t="shared" si="252"/>
        <v>#REF!</v>
      </c>
      <c r="AB1001" s="12">
        <v>1</v>
      </c>
      <c r="AC1001" s="12">
        <v>1</v>
      </c>
      <c r="AE1001" s="9" t="e">
        <f t="shared" si="246"/>
        <v>#REF!</v>
      </c>
      <c r="AG1001" s="1" t="str">
        <f t="shared" si="260"/>
        <v>37737710004030</v>
      </c>
      <c r="AH1001" s="9" t="e">
        <f>IF(AND(#REF!=2017,AE$4=1),-IFERROR(VLOOKUP(AG1001,#REF!,9,0),0),IF(AND(#REF!=2017,AE$4=2),-IFERROR(VLOOKUP(AG1001,#REF!,9,0),0),IFERROR(VLOOKUP(AG1001,#REF!,12,0),0)))</f>
        <v>#REF!</v>
      </c>
    </row>
    <row r="1002" spans="1:34" ht="15" customHeight="1" outlineLevel="2">
      <c r="A1002" s="7" t="s">
        <v>188</v>
      </c>
      <c r="B1002" s="36" t="s">
        <v>189</v>
      </c>
      <c r="C1002" s="7" t="s">
        <v>189</v>
      </c>
      <c r="D1002" s="7" t="s">
        <v>13</v>
      </c>
      <c r="E1002" s="7" t="s">
        <v>389</v>
      </c>
      <c r="F1002" s="7" t="s">
        <v>360</v>
      </c>
      <c r="G1002" s="8">
        <v>0</v>
      </c>
      <c r="H1002" s="8">
        <v>0</v>
      </c>
      <c r="I1002" s="8">
        <v>0</v>
      </c>
      <c r="J1002" s="8">
        <v>0</v>
      </c>
      <c r="K1002" s="8">
        <v>18.399999999999999</v>
      </c>
      <c r="L1002" s="8">
        <v>0</v>
      </c>
      <c r="M1002" s="8">
        <v>0</v>
      </c>
      <c r="N1002" s="40">
        <v>6.360000000000003</v>
      </c>
      <c r="O1002" s="8">
        <v>396.88</v>
      </c>
      <c r="P1002" s="8"/>
      <c r="Q1002" s="8"/>
      <c r="R1002" s="8"/>
      <c r="S1002" s="8"/>
      <c r="T1002" s="8"/>
      <c r="U1002" s="8"/>
      <c r="V1002" s="8"/>
      <c r="W1002" s="14">
        <f t="shared" si="258"/>
        <v>421.64</v>
      </c>
      <c r="X1002" s="10"/>
      <c r="Y1002" s="28" t="e">
        <f t="shared" si="259"/>
        <v>#REF!</v>
      </c>
      <c r="Z1002" s="13"/>
      <c r="AA1002" s="13" t="e">
        <f t="shared" si="252"/>
        <v>#REF!</v>
      </c>
      <c r="AB1002" s="12">
        <v>1</v>
      </c>
      <c r="AC1002" s="12">
        <v>1</v>
      </c>
      <c r="AE1002" s="9" t="e">
        <f t="shared" si="246"/>
        <v>#REF!</v>
      </c>
      <c r="AG1002" s="1" t="str">
        <f t="shared" si="260"/>
        <v>37737710004033</v>
      </c>
      <c r="AH1002" s="9" t="e">
        <f>IF(AND(#REF!=2017,AE$4=1),-IFERROR(VLOOKUP(AG1002,#REF!,9,0),0),IF(AND(#REF!=2017,AE$4=2),-IFERROR(VLOOKUP(AG1002,#REF!,9,0),0),IFERROR(VLOOKUP(AG1002,#REF!,12,0),0)))</f>
        <v>#REF!</v>
      </c>
    </row>
    <row r="1003" spans="1:34" ht="15" customHeight="1" outlineLevel="2">
      <c r="A1003" s="7" t="s">
        <v>188</v>
      </c>
      <c r="B1003" s="36" t="s">
        <v>189</v>
      </c>
      <c r="C1003" s="7" t="s">
        <v>189</v>
      </c>
      <c r="D1003" s="7" t="s">
        <v>13</v>
      </c>
      <c r="E1003" s="7" t="s">
        <v>393</v>
      </c>
      <c r="F1003" s="7" t="s">
        <v>25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40">
        <v>0</v>
      </c>
      <c r="O1003" s="8">
        <v>0</v>
      </c>
      <c r="P1003" s="8"/>
      <c r="Q1003" s="8"/>
      <c r="R1003" s="8"/>
      <c r="S1003" s="8"/>
      <c r="T1003" s="8"/>
      <c r="U1003" s="8"/>
      <c r="V1003" s="8"/>
      <c r="W1003" s="14">
        <f t="shared" si="258"/>
        <v>0</v>
      </c>
      <c r="X1003" s="10"/>
      <c r="Y1003" s="28" t="e">
        <f t="shared" si="259"/>
        <v>#REF!</v>
      </c>
      <c r="Z1003" s="13"/>
      <c r="AA1003" s="13" t="e">
        <f t="shared" si="252"/>
        <v>#REF!</v>
      </c>
      <c r="AB1003" s="12">
        <v>1</v>
      </c>
      <c r="AC1003" s="12">
        <v>1</v>
      </c>
      <c r="AE1003" s="9" t="e">
        <f t="shared" si="246"/>
        <v>#REF!</v>
      </c>
      <c r="AG1003" s="1" t="str">
        <f t="shared" si="260"/>
        <v>37737710004052</v>
      </c>
      <c r="AH1003" s="9" t="e">
        <f>IF(AND(#REF!=2017,AE$4=1),-IFERROR(VLOOKUP(AG1003,#REF!,9,0),0),IF(AND(#REF!=2017,AE$4=2),-IFERROR(VLOOKUP(AG1003,#REF!,9,0),0),IFERROR(VLOOKUP(AG1003,#REF!,12,0),0)))</f>
        <v>#REF!</v>
      </c>
    </row>
    <row r="1004" spans="1:34" ht="15" customHeight="1" outlineLevel="2">
      <c r="A1004" s="7" t="s">
        <v>188</v>
      </c>
      <c r="B1004" s="36" t="s">
        <v>189</v>
      </c>
      <c r="C1004" s="20" t="s">
        <v>189</v>
      </c>
      <c r="D1004" s="7" t="s">
        <v>13</v>
      </c>
      <c r="E1004" s="7" t="s">
        <v>397</v>
      </c>
      <c r="F1004" s="7" t="s">
        <v>35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  <c r="N1004" s="40">
        <v>0</v>
      </c>
      <c r="O1004" s="8">
        <v>0</v>
      </c>
      <c r="P1004" s="8"/>
      <c r="Q1004" s="8"/>
      <c r="R1004" s="8"/>
      <c r="S1004" s="8"/>
      <c r="T1004" s="8"/>
      <c r="U1004" s="8"/>
      <c r="V1004" s="8"/>
      <c r="W1004" s="14">
        <f t="shared" si="258"/>
        <v>0</v>
      </c>
      <c r="X1004" s="10"/>
      <c r="Y1004" s="28" t="e">
        <f t="shared" si="259"/>
        <v>#REF!</v>
      </c>
      <c r="Z1004" s="13"/>
      <c r="AA1004" s="13" t="e">
        <f t="shared" si="252"/>
        <v>#REF!</v>
      </c>
      <c r="AB1004" s="12"/>
      <c r="AC1004" s="12"/>
      <c r="AE1004" s="9" t="e">
        <f t="shared" si="246"/>
        <v>#REF!</v>
      </c>
      <c r="AG1004" s="1" t="str">
        <f t="shared" si="260"/>
        <v>37737710004056</v>
      </c>
      <c r="AH1004" s="9" t="e">
        <f>IF(AND(#REF!=2017,AE$4=1),-IFERROR(VLOOKUP(AG1004,#REF!,9,0),0),IF(AND(#REF!=2017,AE$4=2),-IFERROR(VLOOKUP(AG1004,#REF!,9,0),0),IFERROR(VLOOKUP(AG1004,#REF!,12,0),0)))</f>
        <v>#REF!</v>
      </c>
    </row>
    <row r="1005" spans="1:34" ht="15" customHeight="1" outlineLevel="2">
      <c r="A1005" s="7" t="s">
        <v>188</v>
      </c>
      <c r="B1005" s="36" t="s">
        <v>189</v>
      </c>
      <c r="C1005" s="7" t="s">
        <v>189</v>
      </c>
      <c r="D1005" s="7" t="s">
        <v>13</v>
      </c>
      <c r="E1005" s="7" t="s">
        <v>380</v>
      </c>
      <c r="F1005" s="7" t="s">
        <v>17</v>
      </c>
      <c r="G1005" s="8">
        <v>0</v>
      </c>
      <c r="H1005" s="8">
        <v>0</v>
      </c>
      <c r="I1005" s="8">
        <v>0</v>
      </c>
      <c r="J1005" s="8">
        <v>5.15</v>
      </c>
      <c r="K1005" s="8">
        <v>0</v>
      </c>
      <c r="L1005" s="8">
        <v>0</v>
      </c>
      <c r="M1005" s="8">
        <v>86.22</v>
      </c>
      <c r="N1005" s="40">
        <v>0</v>
      </c>
      <c r="O1005" s="8">
        <v>327.58999999999997</v>
      </c>
      <c r="P1005" s="8"/>
      <c r="Q1005" s="8"/>
      <c r="R1005" s="8"/>
      <c r="S1005" s="8"/>
      <c r="T1005" s="8"/>
      <c r="U1005" s="8"/>
      <c r="V1005" s="8"/>
      <c r="W1005" s="14">
        <f t="shared" si="258"/>
        <v>418.96</v>
      </c>
      <c r="X1005" s="10"/>
      <c r="Y1005" s="28" t="e">
        <f t="shared" si="259"/>
        <v>#REF!</v>
      </c>
      <c r="Z1005" s="13"/>
      <c r="AA1005" s="13" t="e">
        <f t="shared" ref="AA1005:AA1023" si="261">Y1005+Z1005</f>
        <v>#REF!</v>
      </c>
      <c r="AB1005" s="12"/>
      <c r="AC1005" s="12"/>
      <c r="AE1005" s="9" t="e">
        <f t="shared" si="246"/>
        <v>#REF!</v>
      </c>
      <c r="AG1005" s="1" t="str">
        <f t="shared" si="260"/>
        <v>37737710004801</v>
      </c>
      <c r="AH1005" s="9" t="e">
        <f>IF(AND(#REF!=2017,AE$4=1),-IFERROR(VLOOKUP(AG1005,#REF!,9,0),0),IF(AND(#REF!=2017,AE$4=2),-IFERROR(VLOOKUP(AG1005,#REF!,9,0),0),IFERROR(VLOOKUP(AG1005,#REF!,12,0),0)))</f>
        <v>#REF!</v>
      </c>
    </row>
    <row r="1006" spans="1:34" ht="15" customHeight="1" outlineLevel="2">
      <c r="A1006" s="7" t="s">
        <v>188</v>
      </c>
      <c r="B1006" s="36" t="s">
        <v>189</v>
      </c>
      <c r="C1006" s="7" t="s">
        <v>189</v>
      </c>
      <c r="D1006" s="7" t="s">
        <v>13</v>
      </c>
      <c r="E1006" s="7" t="s">
        <v>381</v>
      </c>
      <c r="F1006" s="7" t="s">
        <v>311</v>
      </c>
      <c r="G1006" s="8">
        <v>0</v>
      </c>
      <c r="H1006" s="8">
        <v>0</v>
      </c>
      <c r="I1006" s="8">
        <v>0</v>
      </c>
      <c r="J1006" s="8">
        <v>0</v>
      </c>
      <c r="K1006" s="8">
        <v>1109.9000000000001</v>
      </c>
      <c r="L1006" s="8">
        <v>0</v>
      </c>
      <c r="M1006" s="8">
        <v>0</v>
      </c>
      <c r="N1006" s="40">
        <v>0</v>
      </c>
      <c r="O1006" s="8">
        <v>1109.9000000000001</v>
      </c>
      <c r="P1006" s="8"/>
      <c r="Q1006" s="8"/>
      <c r="R1006" s="8"/>
      <c r="S1006" s="8"/>
      <c r="T1006" s="8"/>
      <c r="U1006" s="8"/>
      <c r="V1006" s="8"/>
      <c r="W1006" s="14">
        <f t="shared" si="258"/>
        <v>2219.8000000000002</v>
      </c>
      <c r="X1006" s="10"/>
      <c r="Y1006" s="28" t="e">
        <f t="shared" si="259"/>
        <v>#REF!</v>
      </c>
      <c r="Z1006" s="13"/>
      <c r="AA1006" s="13" t="e">
        <f t="shared" si="261"/>
        <v>#REF!</v>
      </c>
      <c r="AB1006" s="12">
        <v>1</v>
      </c>
      <c r="AC1006" s="12">
        <v>1</v>
      </c>
      <c r="AE1006" s="9" t="e">
        <f t="shared" si="246"/>
        <v>#REF!</v>
      </c>
      <c r="AG1006" s="1" t="str">
        <f t="shared" si="260"/>
        <v>37737710005050</v>
      </c>
      <c r="AH1006" s="9" t="e">
        <f>IF(AND(#REF!=2017,AE$4=1),-IFERROR(VLOOKUP(AG1006,#REF!,9,0),0),IF(AND(#REF!=2017,AE$4=2),-IFERROR(VLOOKUP(AG1006,#REF!,9,0),0),IFERROR(VLOOKUP(AG1006,#REF!,12,0),0)))</f>
        <v>#REF!</v>
      </c>
    </row>
    <row r="1007" spans="1:34" ht="15" customHeight="1" outlineLevel="2">
      <c r="A1007" s="7" t="s">
        <v>188</v>
      </c>
      <c r="B1007" s="36" t="s">
        <v>189</v>
      </c>
      <c r="C1007" s="7" t="s">
        <v>189</v>
      </c>
      <c r="D1007" s="7" t="s">
        <v>13</v>
      </c>
      <c r="E1007" s="7" t="s">
        <v>401</v>
      </c>
      <c r="F1007" s="7" t="s">
        <v>317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40">
        <v>0</v>
      </c>
      <c r="O1007" s="8">
        <v>0</v>
      </c>
      <c r="P1007" s="8"/>
      <c r="Q1007" s="8"/>
      <c r="R1007" s="8"/>
      <c r="S1007" s="8"/>
      <c r="T1007" s="8"/>
      <c r="U1007" s="8"/>
      <c r="V1007" s="8"/>
      <c r="W1007" s="14">
        <f t="shared" si="258"/>
        <v>0</v>
      </c>
      <c r="X1007" s="10"/>
      <c r="Y1007" s="28" t="e">
        <f t="shared" si="259"/>
        <v>#REF!</v>
      </c>
      <c r="Z1007" s="13"/>
      <c r="AA1007" s="13" t="e">
        <f t="shared" si="261"/>
        <v>#REF!</v>
      </c>
      <c r="AB1007" s="12">
        <v>1</v>
      </c>
      <c r="AC1007" s="12">
        <v>1</v>
      </c>
      <c r="AE1007" s="9" t="e">
        <f t="shared" si="246"/>
        <v>#REF!</v>
      </c>
      <c r="AG1007" s="1" t="str">
        <f t="shared" si="260"/>
        <v>37737710005054</v>
      </c>
      <c r="AH1007" s="9" t="e">
        <f>IF(AND(#REF!=2017,AE$4=1),-IFERROR(VLOOKUP(AG1007,#REF!,9,0),0),IF(AND(#REF!=2017,AE$4=2),-IFERROR(VLOOKUP(AG1007,#REF!,9,0),0),IFERROR(VLOOKUP(AG1007,#REF!,12,0),0)))</f>
        <v>#REF!</v>
      </c>
    </row>
    <row r="1008" spans="1:34" ht="15" customHeight="1" outlineLevel="2">
      <c r="A1008" s="7" t="s">
        <v>188</v>
      </c>
      <c r="B1008" s="36" t="s">
        <v>189</v>
      </c>
      <c r="C1008" s="7" t="s">
        <v>189</v>
      </c>
      <c r="D1008" s="7" t="s">
        <v>13</v>
      </c>
      <c r="E1008" s="7" t="s">
        <v>391</v>
      </c>
      <c r="F1008" s="7" t="s">
        <v>306</v>
      </c>
      <c r="G1008" s="8">
        <v>0</v>
      </c>
      <c r="H1008" s="8">
        <v>0</v>
      </c>
      <c r="I1008" s="8">
        <v>0</v>
      </c>
      <c r="J1008" s="8">
        <v>0</v>
      </c>
      <c r="K1008" s="8">
        <v>-32.5</v>
      </c>
      <c r="L1008" s="8">
        <v>0</v>
      </c>
      <c r="M1008" s="8">
        <v>-32.5</v>
      </c>
      <c r="N1008" s="40">
        <v>140</v>
      </c>
      <c r="O1008" s="8">
        <v>548.16999999999996</v>
      </c>
      <c r="P1008" s="8"/>
      <c r="Q1008" s="8"/>
      <c r="R1008" s="8"/>
      <c r="S1008" s="8"/>
      <c r="T1008" s="8"/>
      <c r="U1008" s="8"/>
      <c r="V1008" s="8"/>
      <c r="W1008" s="14">
        <f t="shared" si="258"/>
        <v>623.16999999999996</v>
      </c>
      <c r="X1008" s="10"/>
      <c r="Y1008" s="28" t="e">
        <f t="shared" si="259"/>
        <v>#REF!</v>
      </c>
      <c r="Z1008" s="13"/>
      <c r="AA1008" s="13" t="e">
        <f t="shared" si="261"/>
        <v>#REF!</v>
      </c>
      <c r="AB1008" s="12">
        <v>1</v>
      </c>
      <c r="AC1008" s="12">
        <v>1</v>
      </c>
      <c r="AE1008" s="9" t="e">
        <f t="shared" si="246"/>
        <v>#REF!</v>
      </c>
      <c r="AG1008" s="1" t="str">
        <f t="shared" si="260"/>
        <v>37737710005537</v>
      </c>
      <c r="AH1008" s="9" t="e">
        <f>IF(AND(#REF!=2017,AE$4=1),-IFERROR(VLOOKUP(AG1008,#REF!,9,0),0),IF(AND(#REF!=2017,AE$4=2),-IFERROR(VLOOKUP(AG1008,#REF!,9,0),0),IFERROR(VLOOKUP(AG1008,#REF!,12,0),0)))</f>
        <v>#REF!</v>
      </c>
    </row>
    <row r="1009" spans="1:34" ht="15" customHeight="1" outlineLevel="2">
      <c r="A1009" s="7" t="s">
        <v>188</v>
      </c>
      <c r="B1009" s="36" t="s">
        <v>189</v>
      </c>
      <c r="C1009" s="7" t="s">
        <v>189</v>
      </c>
      <c r="D1009" s="7" t="s">
        <v>13</v>
      </c>
      <c r="E1009" s="7" t="s">
        <v>507</v>
      </c>
      <c r="F1009" s="7" t="s">
        <v>362</v>
      </c>
      <c r="G1009" s="8">
        <v>0</v>
      </c>
      <c r="H1009" s="8">
        <v>0</v>
      </c>
      <c r="I1009" s="8">
        <v>0</v>
      </c>
      <c r="J1009" s="8">
        <v>-3332.5</v>
      </c>
      <c r="K1009" s="8">
        <v>0</v>
      </c>
      <c r="L1009" s="8">
        <v>0</v>
      </c>
      <c r="M1009" s="8">
        <v>-3332.5</v>
      </c>
      <c r="N1009" s="40">
        <v>0</v>
      </c>
      <c r="O1009" s="8">
        <v>0</v>
      </c>
      <c r="P1009" s="8"/>
      <c r="Q1009" s="8"/>
      <c r="R1009" s="8"/>
      <c r="S1009" s="8"/>
      <c r="T1009" s="8"/>
      <c r="U1009" s="8"/>
      <c r="V1009" s="8"/>
      <c r="W1009" s="14">
        <f t="shared" si="258"/>
        <v>-6665</v>
      </c>
      <c r="X1009" s="10"/>
      <c r="Y1009" s="28"/>
      <c r="Z1009" s="13"/>
      <c r="AA1009" s="13"/>
      <c r="AB1009" s="12"/>
      <c r="AC1009" s="12"/>
      <c r="AE1009" s="9"/>
      <c r="AH1009" s="9"/>
    </row>
    <row r="1010" spans="1:34" ht="15" customHeight="1" outlineLevel="1">
      <c r="A1010" s="42" t="s">
        <v>633</v>
      </c>
      <c r="B1010" s="36"/>
      <c r="C1010" s="7"/>
      <c r="D1010" s="7"/>
      <c r="E1010" s="7"/>
      <c r="F1010" s="7"/>
      <c r="G1010" s="8">
        <f t="shared" ref="G1010:O1010" si="262">SUBTOTAL(9,G995:G1009)</f>
        <v>0</v>
      </c>
      <c r="H1010" s="8">
        <f t="shared" si="262"/>
        <v>0</v>
      </c>
      <c r="I1010" s="8">
        <f t="shared" si="262"/>
        <v>0</v>
      </c>
      <c r="J1010" s="8">
        <f t="shared" si="262"/>
        <v>117931</v>
      </c>
      <c r="K1010" s="8">
        <f t="shared" si="262"/>
        <v>31095.940000000006</v>
      </c>
      <c r="L1010" s="8">
        <f t="shared" si="262"/>
        <v>0</v>
      </c>
      <c r="M1010" s="8">
        <f t="shared" si="262"/>
        <v>76012.820000000022</v>
      </c>
      <c r="N1010" s="40">
        <f t="shared" si="262"/>
        <v>20448.479999999996</v>
      </c>
      <c r="O1010" s="8">
        <f t="shared" si="262"/>
        <v>11482.909999999976</v>
      </c>
      <c r="P1010" s="8"/>
      <c r="Q1010" s="8"/>
      <c r="R1010" s="8"/>
      <c r="S1010" s="8"/>
      <c r="T1010" s="8"/>
      <c r="U1010" s="8"/>
      <c r="V1010" s="8"/>
      <c r="W1010" s="14">
        <f>SUBTOTAL(9,W995:W1009)</f>
        <v>256971.14999999997</v>
      </c>
      <c r="X1010" s="10"/>
      <c r="Y1010" s="28"/>
      <c r="Z1010" s="13"/>
      <c r="AA1010" s="13"/>
      <c r="AB1010" s="12"/>
      <c r="AC1010" s="12"/>
      <c r="AE1010" s="9"/>
      <c r="AH1010" s="9"/>
    </row>
    <row r="1011" spans="1:34" ht="15" customHeight="1" outlineLevel="2">
      <c r="A1011" s="7" t="s">
        <v>190</v>
      </c>
      <c r="B1011" s="36" t="s">
        <v>191</v>
      </c>
      <c r="C1011" s="7" t="s">
        <v>191</v>
      </c>
      <c r="D1011" s="7" t="s">
        <v>13</v>
      </c>
      <c r="E1011" s="7" t="s">
        <v>366</v>
      </c>
      <c r="F1011" s="7" t="s">
        <v>307</v>
      </c>
      <c r="G1011" s="8">
        <v>0</v>
      </c>
      <c r="H1011" s="8">
        <v>0</v>
      </c>
      <c r="I1011" s="8">
        <v>0</v>
      </c>
      <c r="J1011" s="8">
        <v>754752.5</v>
      </c>
      <c r="K1011" s="8">
        <v>191563.97999999998</v>
      </c>
      <c r="L1011" s="8">
        <v>0</v>
      </c>
      <c r="M1011" s="8">
        <v>554410.17999999993</v>
      </c>
      <c r="N1011" s="40">
        <v>124991.54000000004</v>
      </c>
      <c r="O1011" s="8">
        <v>20308.429999999935</v>
      </c>
      <c r="P1011" s="8"/>
      <c r="Q1011" s="8"/>
      <c r="R1011" s="8"/>
      <c r="S1011" s="8"/>
      <c r="T1011" s="8"/>
      <c r="U1011" s="8"/>
      <c r="V1011" s="8"/>
      <c r="W1011" s="14">
        <f t="shared" ref="W1011:W1032" si="263">SUM(G1011:V1011)</f>
        <v>1646026.63</v>
      </c>
      <c r="X1011" s="10"/>
      <c r="Y1011" s="28" t="e">
        <f t="shared" ref="Y1011:Y1032" si="264">IF(AE$2="Y",IF(RIGHT(A1011,4)="CITY",AH1011,0),AH1011)</f>
        <v>#REF!</v>
      </c>
      <c r="Z1011" s="13"/>
      <c r="AA1011" s="13" t="e">
        <f t="shared" si="261"/>
        <v>#REF!</v>
      </c>
      <c r="AB1011" s="12">
        <v>1</v>
      </c>
      <c r="AC1011" s="12">
        <v>1</v>
      </c>
      <c r="AE1011" s="9" t="e">
        <f t="shared" si="246"/>
        <v>#REF!</v>
      </c>
      <c r="AG1011" s="1" t="str">
        <f t="shared" ref="AG1011:AG1032" si="265">B1011&amp;C1011&amp;D1011&amp;E1011</f>
        <v>37837810004001</v>
      </c>
      <c r="AH1011" s="9" t="e">
        <f>IF(AND(#REF!=2017,AE$4=1),-IFERROR(VLOOKUP(AG1011,#REF!,9,0),0),IF(AND(#REF!=2017,AE$4=2),-IFERROR(VLOOKUP(AG1011,#REF!,9,0),0),IFERROR(VLOOKUP(AG1011,#REF!,12,0),0)))</f>
        <v>#REF!</v>
      </c>
    </row>
    <row r="1012" spans="1:34" ht="15" customHeight="1" outlineLevel="2">
      <c r="A1012" s="7" t="s">
        <v>190</v>
      </c>
      <c r="B1012" s="36" t="s">
        <v>191</v>
      </c>
      <c r="C1012" s="7" t="s">
        <v>191</v>
      </c>
      <c r="D1012" s="7" t="s">
        <v>13</v>
      </c>
      <c r="E1012" s="7" t="s">
        <v>368</v>
      </c>
      <c r="F1012" s="7" t="s">
        <v>308</v>
      </c>
      <c r="G1012" s="8">
        <v>0</v>
      </c>
      <c r="H1012" s="8">
        <v>0</v>
      </c>
      <c r="I1012" s="8">
        <v>0</v>
      </c>
      <c r="J1012" s="8">
        <v>96547.56</v>
      </c>
      <c r="K1012" s="8">
        <v>598.11000000000058</v>
      </c>
      <c r="L1012" s="8">
        <v>0</v>
      </c>
      <c r="M1012" s="8">
        <v>2260.3500000000058</v>
      </c>
      <c r="N1012" s="40">
        <v>-175.01000000000931</v>
      </c>
      <c r="O1012" s="8">
        <v>154.05000000001746</v>
      </c>
      <c r="P1012" s="8"/>
      <c r="Q1012" s="8"/>
      <c r="R1012" s="8"/>
      <c r="S1012" s="8"/>
      <c r="T1012" s="8"/>
      <c r="U1012" s="8"/>
      <c r="V1012" s="8"/>
      <c r="W1012" s="14">
        <f t="shared" si="263"/>
        <v>99385.060000000012</v>
      </c>
      <c r="X1012" s="10"/>
      <c r="Y1012" s="28" t="e">
        <f t="shared" si="264"/>
        <v>#REF!</v>
      </c>
      <c r="Z1012" s="13"/>
      <c r="AA1012" s="13" t="e">
        <f t="shared" si="261"/>
        <v>#REF!</v>
      </c>
      <c r="AB1012" s="12">
        <v>1</v>
      </c>
      <c r="AC1012" s="12">
        <v>1</v>
      </c>
      <c r="AE1012" s="9" t="e">
        <f t="shared" si="246"/>
        <v>#REF!</v>
      </c>
      <c r="AG1012" s="1" t="str">
        <f t="shared" si="265"/>
        <v>37837810004006</v>
      </c>
      <c r="AH1012" s="9" t="e">
        <f>IF(AND(#REF!=2017,AE$4=1),-IFERROR(VLOOKUP(AG1012,#REF!,9,0),0),IF(AND(#REF!=2017,AE$4=2),-IFERROR(VLOOKUP(AG1012,#REF!,9,0),0),IFERROR(VLOOKUP(AG1012,#REF!,12,0),0)))</f>
        <v>#REF!</v>
      </c>
    </row>
    <row r="1013" spans="1:34" ht="15" customHeight="1" outlineLevel="2">
      <c r="A1013" s="7" t="s">
        <v>190</v>
      </c>
      <c r="B1013" s="36" t="s">
        <v>191</v>
      </c>
      <c r="C1013" s="7" t="s">
        <v>191</v>
      </c>
      <c r="D1013" s="7" t="s">
        <v>13</v>
      </c>
      <c r="E1013" s="7" t="s">
        <v>370</v>
      </c>
      <c r="F1013" s="7" t="s">
        <v>309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40">
        <v>0</v>
      </c>
      <c r="O1013" s="8">
        <v>33627.449999999997</v>
      </c>
      <c r="P1013" s="8"/>
      <c r="Q1013" s="8"/>
      <c r="R1013" s="8"/>
      <c r="S1013" s="8"/>
      <c r="T1013" s="8"/>
      <c r="U1013" s="8"/>
      <c r="V1013" s="8"/>
      <c r="W1013" s="14">
        <f t="shared" si="263"/>
        <v>33627.449999999997</v>
      </c>
      <c r="X1013" s="10"/>
      <c r="Y1013" s="28" t="e">
        <f t="shared" si="264"/>
        <v>#REF!</v>
      </c>
      <c r="Z1013" s="13"/>
      <c r="AA1013" s="13" t="e">
        <f t="shared" si="261"/>
        <v>#REF!</v>
      </c>
      <c r="AB1013" s="12"/>
      <c r="AC1013" s="12"/>
      <c r="AE1013" s="9" t="e">
        <f t="shared" si="246"/>
        <v>#REF!</v>
      </c>
      <c r="AG1013" s="1" t="str">
        <f t="shared" si="265"/>
        <v>37837810004008</v>
      </c>
      <c r="AH1013" s="9" t="e">
        <f>IF(AND(#REF!=2017,AE$4=1),-IFERROR(VLOOKUP(AG1013,#REF!,9,0),0),IF(AND(#REF!=2017,AE$4=2),-IFERROR(VLOOKUP(AG1013,#REF!,9,0),0),IFERROR(VLOOKUP(AG1013,#REF!,12,0),0)))</f>
        <v>#REF!</v>
      </c>
    </row>
    <row r="1014" spans="1:34" ht="15" customHeight="1" outlineLevel="2">
      <c r="A1014" s="7" t="s">
        <v>190</v>
      </c>
      <c r="B1014" s="36" t="s">
        <v>191</v>
      </c>
      <c r="C1014" s="7" t="s">
        <v>191</v>
      </c>
      <c r="D1014" s="7" t="s">
        <v>13</v>
      </c>
      <c r="E1014" s="7" t="s">
        <v>372</v>
      </c>
      <c r="F1014" s="7" t="s">
        <v>310</v>
      </c>
      <c r="G1014" s="8">
        <v>0</v>
      </c>
      <c r="H1014" s="8">
        <v>0</v>
      </c>
      <c r="I1014" s="8">
        <v>0</v>
      </c>
      <c r="J1014" s="8">
        <v>0</v>
      </c>
      <c r="K1014" s="8">
        <v>930.42</v>
      </c>
      <c r="L1014" s="8">
        <v>0</v>
      </c>
      <c r="M1014" s="8">
        <v>0</v>
      </c>
      <c r="N1014" s="40">
        <v>654.5200000000001</v>
      </c>
      <c r="O1014" s="8">
        <v>1452.96</v>
      </c>
      <c r="P1014" s="8"/>
      <c r="Q1014" s="8"/>
      <c r="R1014" s="8"/>
      <c r="S1014" s="8"/>
      <c r="T1014" s="8"/>
      <c r="U1014" s="8"/>
      <c r="V1014" s="8"/>
      <c r="W1014" s="14">
        <f t="shared" si="263"/>
        <v>3037.9</v>
      </c>
      <c r="X1014" s="10"/>
      <c r="Y1014" s="28" t="e">
        <f t="shared" si="264"/>
        <v>#REF!</v>
      </c>
      <c r="Z1014" s="13"/>
      <c r="AA1014" s="13" t="e">
        <f t="shared" si="261"/>
        <v>#REF!</v>
      </c>
      <c r="AB1014" s="12"/>
      <c r="AC1014" s="12"/>
      <c r="AE1014" s="9" t="e">
        <f t="shared" si="246"/>
        <v>#REF!</v>
      </c>
      <c r="AG1014" s="1" t="str">
        <f t="shared" si="265"/>
        <v>37837810004009</v>
      </c>
      <c r="AH1014" s="9" t="e">
        <f>IF(AND(#REF!=2017,AE$4=1),-IFERROR(VLOOKUP(AG1014,#REF!,9,0),0),IF(AND(#REF!=2017,AE$4=2),-IFERROR(VLOOKUP(AG1014,#REF!,9,0),0),IFERROR(VLOOKUP(AG1014,#REF!,12,0),0)))</f>
        <v>#REF!</v>
      </c>
    </row>
    <row r="1015" spans="1:34" ht="15" customHeight="1" outlineLevel="2">
      <c r="A1015" s="7" t="s">
        <v>190</v>
      </c>
      <c r="B1015" s="36" t="s">
        <v>191</v>
      </c>
      <c r="C1015" s="7" t="s">
        <v>191</v>
      </c>
      <c r="D1015" s="7" t="s">
        <v>13</v>
      </c>
      <c r="E1015" s="7" t="s">
        <v>16</v>
      </c>
      <c r="F1015" s="7" t="s">
        <v>315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40">
        <v>0</v>
      </c>
      <c r="O1015" s="8">
        <v>0</v>
      </c>
      <c r="P1015" s="8"/>
      <c r="Q1015" s="8"/>
      <c r="R1015" s="8"/>
      <c r="S1015" s="8"/>
      <c r="T1015" s="8"/>
      <c r="U1015" s="8"/>
      <c r="V1015" s="8"/>
      <c r="W1015" s="14">
        <f t="shared" si="263"/>
        <v>0</v>
      </c>
      <c r="X1015" s="10"/>
      <c r="Y1015" s="28" t="e">
        <f t="shared" si="264"/>
        <v>#REF!</v>
      </c>
      <c r="Z1015" s="13"/>
      <c r="AA1015" s="13" t="e">
        <f t="shared" si="261"/>
        <v>#REF!</v>
      </c>
      <c r="AB1015" s="12"/>
      <c r="AC1015" s="12"/>
      <c r="AE1015" s="9" t="e">
        <f t="shared" si="246"/>
        <v>#REF!</v>
      </c>
      <c r="AG1015" s="1" t="str">
        <f t="shared" si="265"/>
        <v>37837810004010</v>
      </c>
      <c r="AH1015" s="9" t="e">
        <f>IF(AND(#REF!=2017,AE$4=1),-IFERROR(VLOOKUP(AG1015,#REF!,9,0),0),IF(AND(#REF!=2017,AE$4=2),-IFERROR(VLOOKUP(AG1015,#REF!,9,0),0),IFERROR(VLOOKUP(AG1015,#REF!,12,0),0)))</f>
        <v>#REF!</v>
      </c>
    </row>
    <row r="1016" spans="1:34" ht="15" customHeight="1" outlineLevel="2">
      <c r="A1016" s="7" t="s">
        <v>190</v>
      </c>
      <c r="B1016" s="36" t="s">
        <v>191</v>
      </c>
      <c r="C1016" s="7" t="s">
        <v>191</v>
      </c>
      <c r="D1016" s="7" t="s">
        <v>13</v>
      </c>
      <c r="E1016" s="7" t="s">
        <v>504</v>
      </c>
      <c r="F1016" s="7" t="s">
        <v>305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40">
        <v>0</v>
      </c>
      <c r="O1016" s="8">
        <v>0</v>
      </c>
      <c r="P1016" s="8"/>
      <c r="Q1016" s="8"/>
      <c r="R1016" s="8"/>
      <c r="S1016" s="8"/>
      <c r="T1016" s="8"/>
      <c r="U1016" s="8"/>
      <c r="V1016" s="8"/>
      <c r="W1016" s="14">
        <f t="shared" si="263"/>
        <v>0</v>
      </c>
      <c r="X1016" s="10"/>
      <c r="Y1016" s="28" t="e">
        <f t="shared" si="264"/>
        <v>#REF!</v>
      </c>
      <c r="Z1016" s="13"/>
      <c r="AA1016" s="13" t="e">
        <f t="shared" si="261"/>
        <v>#REF!</v>
      </c>
      <c r="AB1016" s="12">
        <v>1</v>
      </c>
      <c r="AC1016" s="12">
        <v>1</v>
      </c>
      <c r="AE1016" s="9" t="e">
        <f t="shared" ref="AE1016:AE1082" si="266">AA1016-W1016</f>
        <v>#REF!</v>
      </c>
      <c r="AG1016" s="1" t="str">
        <f t="shared" si="265"/>
        <v>37837810004014</v>
      </c>
      <c r="AH1016" s="9" t="e">
        <f>IF(AND(#REF!=2017,AE$4=1),-IFERROR(VLOOKUP(AG1016,#REF!,9,0),0),IF(AND(#REF!=2017,AE$4=2),-IFERROR(VLOOKUP(AG1016,#REF!,9,0),0),IFERROR(VLOOKUP(AG1016,#REF!,12,0),0)))</f>
        <v>#REF!</v>
      </c>
    </row>
    <row r="1017" spans="1:34" ht="15" customHeight="1" outlineLevel="2">
      <c r="A1017" s="7" t="s">
        <v>190</v>
      </c>
      <c r="B1017" s="36" t="s">
        <v>191</v>
      </c>
      <c r="C1017" s="7" t="s">
        <v>191</v>
      </c>
      <c r="D1017" s="7" t="s">
        <v>13</v>
      </c>
      <c r="E1017" s="7" t="s">
        <v>374</v>
      </c>
      <c r="F1017" s="7" t="s">
        <v>361</v>
      </c>
      <c r="G1017" s="8">
        <v>0</v>
      </c>
      <c r="H1017" s="8">
        <v>0</v>
      </c>
      <c r="I1017" s="8">
        <v>0</v>
      </c>
      <c r="J1017" s="8">
        <v>0</v>
      </c>
      <c r="K1017" s="8">
        <v>10075.040000000001</v>
      </c>
      <c r="L1017" s="8">
        <v>0</v>
      </c>
      <c r="M1017" s="8">
        <v>0</v>
      </c>
      <c r="N1017" s="40">
        <v>9766.3700000000026</v>
      </c>
      <c r="O1017" s="8">
        <v>8757.84</v>
      </c>
      <c r="P1017" s="8"/>
      <c r="Q1017" s="8"/>
      <c r="R1017" s="8"/>
      <c r="S1017" s="8"/>
      <c r="T1017" s="8"/>
      <c r="U1017" s="8"/>
      <c r="V1017" s="8"/>
      <c r="W1017" s="14">
        <f t="shared" si="263"/>
        <v>28599.250000000004</v>
      </c>
      <c r="X1017" s="10"/>
      <c r="Y1017" s="28" t="e">
        <f t="shared" si="264"/>
        <v>#REF!</v>
      </c>
      <c r="Z1017" s="13"/>
      <c r="AA1017" s="13" t="e">
        <f t="shared" si="261"/>
        <v>#REF!</v>
      </c>
      <c r="AB1017" s="12">
        <v>1</v>
      </c>
      <c r="AC1017" s="12">
        <v>1</v>
      </c>
      <c r="AE1017" s="9" t="e">
        <f t="shared" si="266"/>
        <v>#REF!</v>
      </c>
      <c r="AG1017" s="1" t="str">
        <f t="shared" si="265"/>
        <v>37837810004030</v>
      </c>
      <c r="AH1017" s="9" t="e">
        <f>IF(AND(#REF!=2017,AE$4=1),-IFERROR(VLOOKUP(AG1017,#REF!,9,0),0),IF(AND(#REF!=2017,AE$4=2),-IFERROR(VLOOKUP(AG1017,#REF!,9,0),0),IFERROR(VLOOKUP(AG1017,#REF!,12,0),0)))</f>
        <v>#REF!</v>
      </c>
    </row>
    <row r="1018" spans="1:34" ht="15" customHeight="1" outlineLevel="2">
      <c r="A1018" s="7" t="s">
        <v>190</v>
      </c>
      <c r="B1018" s="36" t="s">
        <v>191</v>
      </c>
      <c r="C1018" s="7" t="s">
        <v>191</v>
      </c>
      <c r="D1018" s="7" t="s">
        <v>13</v>
      </c>
      <c r="E1018" s="7" t="s">
        <v>389</v>
      </c>
      <c r="F1018" s="7" t="s">
        <v>360</v>
      </c>
      <c r="G1018" s="8">
        <v>0</v>
      </c>
      <c r="H1018" s="8">
        <v>0</v>
      </c>
      <c r="I1018" s="8">
        <v>0</v>
      </c>
      <c r="J1018" s="8">
        <v>0</v>
      </c>
      <c r="K1018" s="8">
        <v>139.91</v>
      </c>
      <c r="L1018" s="8">
        <v>0</v>
      </c>
      <c r="M1018" s="8">
        <v>0</v>
      </c>
      <c r="N1018" s="40">
        <v>47.200000000000017</v>
      </c>
      <c r="O1018" s="8">
        <v>2951.14</v>
      </c>
      <c r="P1018" s="8"/>
      <c r="Q1018" s="8"/>
      <c r="R1018" s="8"/>
      <c r="S1018" s="8"/>
      <c r="T1018" s="8"/>
      <c r="U1018" s="8"/>
      <c r="V1018" s="8"/>
      <c r="W1018" s="14">
        <f t="shared" si="263"/>
        <v>3138.25</v>
      </c>
      <c r="X1018" s="10"/>
      <c r="Y1018" s="28" t="e">
        <f t="shared" si="264"/>
        <v>#REF!</v>
      </c>
      <c r="Z1018" s="13"/>
      <c r="AA1018" s="13" t="e">
        <f t="shared" si="261"/>
        <v>#REF!</v>
      </c>
      <c r="AB1018" s="12">
        <v>1</v>
      </c>
      <c r="AC1018" s="12">
        <v>1</v>
      </c>
      <c r="AE1018" s="9" t="e">
        <f t="shared" si="266"/>
        <v>#REF!</v>
      </c>
      <c r="AG1018" s="1" t="str">
        <f t="shared" si="265"/>
        <v>37837810004033</v>
      </c>
      <c r="AH1018" s="9" t="e">
        <f>IF(AND(#REF!=2017,AE$4=1),-IFERROR(VLOOKUP(AG1018,#REF!,9,0),0),IF(AND(#REF!=2017,AE$4=2),-IFERROR(VLOOKUP(AG1018,#REF!,9,0),0),IFERROR(VLOOKUP(AG1018,#REF!,12,0),0)))</f>
        <v>#REF!</v>
      </c>
    </row>
    <row r="1019" spans="1:34" ht="15" customHeight="1" outlineLevel="2">
      <c r="A1019" s="7" t="s">
        <v>190</v>
      </c>
      <c r="B1019" s="36" t="s">
        <v>191</v>
      </c>
      <c r="C1019" s="7" t="s">
        <v>191</v>
      </c>
      <c r="D1019" s="7" t="s">
        <v>13</v>
      </c>
      <c r="E1019" s="7" t="s">
        <v>393</v>
      </c>
      <c r="F1019" s="7" t="s">
        <v>25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40">
        <v>0</v>
      </c>
      <c r="O1019" s="8">
        <v>0</v>
      </c>
      <c r="P1019" s="8"/>
      <c r="Q1019" s="8"/>
      <c r="R1019" s="8"/>
      <c r="S1019" s="8"/>
      <c r="T1019" s="8"/>
      <c r="U1019" s="8"/>
      <c r="V1019" s="8"/>
      <c r="W1019" s="14">
        <f t="shared" si="263"/>
        <v>0</v>
      </c>
      <c r="X1019" s="10"/>
      <c r="Y1019" s="28" t="e">
        <f t="shared" si="264"/>
        <v>#REF!</v>
      </c>
      <c r="Z1019" s="13"/>
      <c r="AA1019" s="13" t="e">
        <f t="shared" si="261"/>
        <v>#REF!</v>
      </c>
      <c r="AB1019" s="12"/>
      <c r="AC1019" s="12"/>
      <c r="AE1019" s="9" t="e">
        <f t="shared" si="266"/>
        <v>#REF!</v>
      </c>
      <c r="AG1019" s="1" t="str">
        <f t="shared" si="265"/>
        <v>37837810004052</v>
      </c>
      <c r="AH1019" s="9" t="e">
        <f>IF(AND(#REF!=2017,AE$4=1),-IFERROR(VLOOKUP(AG1019,#REF!,9,0),0),IF(AND(#REF!=2017,AE$4=2),-IFERROR(VLOOKUP(AG1019,#REF!,9,0),0),IFERROR(VLOOKUP(AG1019,#REF!,12,0),0)))</f>
        <v>#REF!</v>
      </c>
    </row>
    <row r="1020" spans="1:34" ht="15" customHeight="1" outlineLevel="2">
      <c r="A1020" s="7" t="s">
        <v>190</v>
      </c>
      <c r="B1020" s="36" t="s">
        <v>191</v>
      </c>
      <c r="C1020" s="20" t="s">
        <v>191</v>
      </c>
      <c r="D1020" s="7" t="s">
        <v>13</v>
      </c>
      <c r="E1020" s="7" t="s">
        <v>397</v>
      </c>
      <c r="F1020" s="7" t="s">
        <v>35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40">
        <v>0</v>
      </c>
      <c r="O1020" s="8">
        <v>0</v>
      </c>
      <c r="P1020" s="8"/>
      <c r="Q1020" s="8"/>
      <c r="R1020" s="8"/>
      <c r="S1020" s="8"/>
      <c r="T1020" s="8"/>
      <c r="U1020" s="8"/>
      <c r="V1020" s="8"/>
      <c r="W1020" s="14">
        <f t="shared" si="263"/>
        <v>0</v>
      </c>
      <c r="X1020" s="10"/>
      <c r="Y1020" s="28" t="e">
        <f t="shared" si="264"/>
        <v>#REF!</v>
      </c>
      <c r="Z1020" s="13"/>
      <c r="AA1020" s="13" t="e">
        <f t="shared" si="261"/>
        <v>#REF!</v>
      </c>
      <c r="AB1020" s="12">
        <v>1</v>
      </c>
      <c r="AC1020" s="12">
        <v>1</v>
      </c>
      <c r="AE1020" s="9" t="e">
        <f t="shared" si="266"/>
        <v>#REF!</v>
      </c>
      <c r="AG1020" s="1" t="str">
        <f t="shared" si="265"/>
        <v>37837810004056</v>
      </c>
      <c r="AH1020" s="9" t="e">
        <f>IF(AND(#REF!=2017,AE$4=1),-IFERROR(VLOOKUP(AG1020,#REF!,9,0),0),IF(AND(#REF!=2017,AE$4=2),-IFERROR(VLOOKUP(AG1020,#REF!,9,0),0),IFERROR(VLOOKUP(AG1020,#REF!,12,0),0)))</f>
        <v>#REF!</v>
      </c>
    </row>
    <row r="1021" spans="1:34" ht="15" customHeight="1" outlineLevel="2">
      <c r="A1021" s="7" t="s">
        <v>190</v>
      </c>
      <c r="B1021" s="36" t="s">
        <v>191</v>
      </c>
      <c r="C1021" s="7">
        <v>378</v>
      </c>
      <c r="D1021" s="7" t="s">
        <v>13</v>
      </c>
      <c r="E1021" s="7" t="s">
        <v>376</v>
      </c>
      <c r="F1021" s="7" t="s">
        <v>247</v>
      </c>
      <c r="G1021" s="8">
        <v>0</v>
      </c>
      <c r="H1021" s="8">
        <v>0</v>
      </c>
      <c r="I1021" s="8">
        <v>0</v>
      </c>
      <c r="J1021" s="8">
        <v>50035</v>
      </c>
      <c r="K1021" s="8">
        <v>0</v>
      </c>
      <c r="L1021" s="8">
        <v>0</v>
      </c>
      <c r="M1021" s="8">
        <v>0</v>
      </c>
      <c r="N1021" s="40">
        <v>21774</v>
      </c>
      <c r="O1021" s="8">
        <v>0</v>
      </c>
      <c r="P1021" s="8"/>
      <c r="Q1021" s="8"/>
      <c r="R1021" s="8"/>
      <c r="S1021" s="8"/>
      <c r="T1021" s="8"/>
      <c r="U1021" s="8"/>
      <c r="V1021" s="8"/>
      <c r="W1021" s="14">
        <f t="shared" si="263"/>
        <v>71809</v>
      </c>
      <c r="X1021" s="10"/>
      <c r="Y1021" s="28" t="e">
        <f t="shared" si="264"/>
        <v>#REF!</v>
      </c>
      <c r="Z1021" s="13"/>
      <c r="AA1021" s="13" t="e">
        <f t="shared" si="261"/>
        <v>#REF!</v>
      </c>
      <c r="AB1021" s="12">
        <v>1</v>
      </c>
      <c r="AC1021" s="12">
        <v>1</v>
      </c>
      <c r="AE1021" s="9" t="e">
        <f t="shared" si="266"/>
        <v>#REF!</v>
      </c>
      <c r="AG1021" s="1" t="str">
        <f t="shared" si="265"/>
        <v>37837810004060</v>
      </c>
      <c r="AH1021" s="9" t="e">
        <f>IF(AND(#REF!=2017,AE$4=1),-IFERROR(VLOOKUP(AG1021,#REF!,9,0),0),IF(AND(#REF!=2017,AE$4=2),-IFERROR(VLOOKUP(AG1021,#REF!,9,0),0),IFERROR(VLOOKUP(AG1021,#REF!,12,0),0)))</f>
        <v>#REF!</v>
      </c>
    </row>
    <row r="1022" spans="1:34" ht="15" customHeight="1" outlineLevel="2">
      <c r="A1022" s="7" t="s">
        <v>190</v>
      </c>
      <c r="B1022" s="36" t="s">
        <v>191</v>
      </c>
      <c r="C1022" s="7">
        <v>378</v>
      </c>
      <c r="D1022" s="7" t="s">
        <v>13</v>
      </c>
      <c r="E1022" s="7" t="s">
        <v>378</v>
      </c>
      <c r="F1022" s="7" t="s">
        <v>312</v>
      </c>
      <c r="G1022" s="8">
        <v>0</v>
      </c>
      <c r="H1022" s="8">
        <v>0</v>
      </c>
      <c r="I1022" s="8">
        <v>0</v>
      </c>
      <c r="J1022" s="8">
        <v>16304</v>
      </c>
      <c r="K1022" s="8">
        <v>0</v>
      </c>
      <c r="L1022" s="8">
        <v>0</v>
      </c>
      <c r="M1022" s="8">
        <v>0</v>
      </c>
      <c r="N1022" s="40">
        <v>15472</v>
      </c>
      <c r="O1022" s="8">
        <v>0</v>
      </c>
      <c r="P1022" s="8"/>
      <c r="Q1022" s="8"/>
      <c r="R1022" s="8"/>
      <c r="S1022" s="8"/>
      <c r="T1022" s="8"/>
      <c r="U1022" s="8"/>
      <c r="V1022" s="8"/>
      <c r="W1022" s="14">
        <f t="shared" si="263"/>
        <v>31776</v>
      </c>
      <c r="X1022" s="10"/>
      <c r="Y1022" s="28" t="e">
        <f t="shared" si="264"/>
        <v>#REF!</v>
      </c>
      <c r="Z1022" s="13"/>
      <c r="AA1022" s="13" t="e">
        <f t="shared" si="261"/>
        <v>#REF!</v>
      </c>
      <c r="AB1022" s="12">
        <v>1</v>
      </c>
      <c r="AC1022" s="12">
        <v>1</v>
      </c>
      <c r="AE1022" s="9" t="e">
        <f t="shared" si="266"/>
        <v>#REF!</v>
      </c>
      <c r="AG1022" s="1" t="str">
        <f t="shared" si="265"/>
        <v>37837810004069</v>
      </c>
      <c r="AH1022" s="9" t="e">
        <f>IF(AND(#REF!=2017,AE$4=1),-IFERROR(VLOOKUP(AG1022,#REF!,9,0),0),IF(AND(#REF!=2017,AE$4=2),-IFERROR(VLOOKUP(AG1022,#REF!,9,0),0),IFERROR(VLOOKUP(AG1022,#REF!,12,0),0)))</f>
        <v>#REF!</v>
      </c>
    </row>
    <row r="1023" spans="1:34" ht="15" customHeight="1" outlineLevel="2">
      <c r="A1023" s="7" t="s">
        <v>190</v>
      </c>
      <c r="B1023" s="36" t="s">
        <v>191</v>
      </c>
      <c r="C1023" s="7">
        <v>378</v>
      </c>
      <c r="D1023" s="7" t="s">
        <v>13</v>
      </c>
      <c r="E1023" s="7" t="s">
        <v>494</v>
      </c>
      <c r="F1023" s="7" t="s">
        <v>363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40">
        <v>0</v>
      </c>
      <c r="O1023" s="8">
        <v>0</v>
      </c>
      <c r="P1023" s="8"/>
      <c r="Q1023" s="8"/>
      <c r="R1023" s="8"/>
      <c r="S1023" s="8"/>
      <c r="T1023" s="8"/>
      <c r="U1023" s="8"/>
      <c r="V1023" s="8"/>
      <c r="W1023" s="14">
        <f t="shared" si="263"/>
        <v>0</v>
      </c>
      <c r="X1023" s="10"/>
      <c r="Y1023" s="28" t="e">
        <f t="shared" si="264"/>
        <v>#REF!</v>
      </c>
      <c r="Z1023" s="13"/>
      <c r="AA1023" s="13" t="e">
        <f t="shared" si="261"/>
        <v>#REF!</v>
      </c>
      <c r="AB1023" s="12"/>
      <c r="AC1023" s="12"/>
      <c r="AE1023" s="9" t="e">
        <f t="shared" si="266"/>
        <v>#REF!</v>
      </c>
      <c r="AG1023" s="1" t="str">
        <f t="shared" si="265"/>
        <v>37837810004075</v>
      </c>
      <c r="AH1023" s="9" t="e">
        <f>IF(AND(#REF!=2017,AE$4=1),-IFERROR(VLOOKUP(AG1023,#REF!,9,0),0),IF(AND(#REF!=2017,AE$4=2),-IFERROR(VLOOKUP(AG1023,#REF!,9,0),0),IFERROR(VLOOKUP(AG1023,#REF!,12,0),0)))</f>
        <v>#REF!</v>
      </c>
    </row>
    <row r="1024" spans="1:34" ht="15" customHeight="1" outlineLevel="2">
      <c r="A1024" s="7" t="s">
        <v>190</v>
      </c>
      <c r="B1024" s="36" t="s">
        <v>191</v>
      </c>
      <c r="C1024" s="7">
        <v>378</v>
      </c>
      <c r="D1024" s="7" t="s">
        <v>13</v>
      </c>
      <c r="E1024" s="7" t="s">
        <v>489</v>
      </c>
      <c r="F1024" s="7" t="s">
        <v>364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40">
        <v>0</v>
      </c>
      <c r="O1024" s="8">
        <v>0</v>
      </c>
      <c r="P1024" s="8"/>
      <c r="Q1024" s="8"/>
      <c r="R1024" s="8"/>
      <c r="S1024" s="8"/>
      <c r="T1024" s="8"/>
      <c r="U1024" s="8"/>
      <c r="V1024" s="8"/>
      <c r="W1024" s="14">
        <f t="shared" si="263"/>
        <v>0</v>
      </c>
      <c r="X1024" s="10"/>
      <c r="Y1024" s="28" t="e">
        <f t="shared" si="264"/>
        <v>#REF!</v>
      </c>
      <c r="Z1024" s="13"/>
      <c r="AA1024" s="13" t="e">
        <f t="shared" ref="AA1024:AA1057" si="267">Y1024+Z1024</f>
        <v>#REF!</v>
      </c>
      <c r="AB1024" s="12"/>
      <c r="AC1024" s="12"/>
      <c r="AE1024" s="9" t="e">
        <f t="shared" si="266"/>
        <v>#REF!</v>
      </c>
      <c r="AG1024" s="1" t="str">
        <f t="shared" si="265"/>
        <v>37837810004076</v>
      </c>
      <c r="AH1024" s="9" t="e">
        <f>IF(AND(#REF!=2017,AE$4=1),-IFERROR(VLOOKUP(AG1024,#REF!,9,0),0),IF(AND(#REF!=2017,AE$4=2),-IFERROR(VLOOKUP(AG1024,#REF!,9,0),0),IFERROR(VLOOKUP(AG1024,#REF!,12,0),0)))</f>
        <v>#REF!</v>
      </c>
    </row>
    <row r="1025" spans="1:34" ht="15" customHeight="1" outlineLevel="2">
      <c r="A1025" s="7" t="s">
        <v>190</v>
      </c>
      <c r="B1025" s="36" t="s">
        <v>191</v>
      </c>
      <c r="C1025" s="7" t="s">
        <v>191</v>
      </c>
      <c r="D1025" s="7" t="s">
        <v>13</v>
      </c>
      <c r="E1025" s="7" t="s">
        <v>407</v>
      </c>
      <c r="F1025" s="7" t="s">
        <v>318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40">
        <v>0</v>
      </c>
      <c r="O1025" s="8">
        <v>0</v>
      </c>
      <c r="P1025" s="8"/>
      <c r="Q1025" s="8"/>
      <c r="R1025" s="8"/>
      <c r="S1025" s="8"/>
      <c r="T1025" s="8"/>
      <c r="U1025" s="8"/>
      <c r="V1025" s="8"/>
      <c r="W1025" s="14">
        <f t="shared" si="263"/>
        <v>0</v>
      </c>
      <c r="X1025" s="10"/>
      <c r="Y1025" s="28" t="e">
        <f t="shared" si="264"/>
        <v>#REF!</v>
      </c>
      <c r="Z1025" s="13"/>
      <c r="AA1025" s="13" t="e">
        <f t="shared" si="267"/>
        <v>#REF!</v>
      </c>
      <c r="AB1025" s="12">
        <v>1</v>
      </c>
      <c r="AC1025" s="12">
        <v>1</v>
      </c>
      <c r="AE1025" s="9" t="e">
        <f t="shared" si="266"/>
        <v>#REF!</v>
      </c>
      <c r="AG1025" s="1" t="str">
        <f t="shared" si="265"/>
        <v>37837810004406</v>
      </c>
      <c r="AH1025" s="9" t="e">
        <f>IF(AND(#REF!=2017,AE$4=1),-IFERROR(VLOOKUP(AG1025,#REF!,9,0),0),IF(AND(#REF!=2017,AE$4=2),-IFERROR(VLOOKUP(AG1025,#REF!,9,0),0),IFERROR(VLOOKUP(AG1025,#REF!,12,0),0)))</f>
        <v>#REF!</v>
      </c>
    </row>
    <row r="1026" spans="1:34" ht="15" customHeight="1" outlineLevel="2">
      <c r="A1026" s="7" t="s">
        <v>190</v>
      </c>
      <c r="B1026" s="36" t="s">
        <v>191</v>
      </c>
      <c r="C1026" s="7" t="s">
        <v>191</v>
      </c>
      <c r="D1026" s="7" t="s">
        <v>13</v>
      </c>
      <c r="E1026" s="7" t="s">
        <v>380</v>
      </c>
      <c r="F1026" s="7" t="s">
        <v>17</v>
      </c>
      <c r="G1026" s="8">
        <v>0</v>
      </c>
      <c r="H1026" s="8">
        <v>0</v>
      </c>
      <c r="I1026" s="8">
        <v>0</v>
      </c>
      <c r="J1026" s="8">
        <v>21.6</v>
      </c>
      <c r="K1026" s="8">
        <v>0</v>
      </c>
      <c r="L1026" s="8">
        <v>0</v>
      </c>
      <c r="M1026" s="8">
        <v>352.40999999999997</v>
      </c>
      <c r="N1026" s="40">
        <v>0</v>
      </c>
      <c r="O1026" s="8">
        <v>2132.83</v>
      </c>
      <c r="P1026" s="8"/>
      <c r="Q1026" s="8"/>
      <c r="R1026" s="8"/>
      <c r="S1026" s="8"/>
      <c r="T1026" s="8"/>
      <c r="U1026" s="8"/>
      <c r="V1026" s="8"/>
      <c r="W1026" s="14">
        <f t="shared" si="263"/>
        <v>2506.84</v>
      </c>
      <c r="X1026" s="10"/>
      <c r="Y1026" s="28" t="e">
        <f t="shared" si="264"/>
        <v>#REF!</v>
      </c>
      <c r="Z1026" s="13"/>
      <c r="AA1026" s="13" t="e">
        <f t="shared" si="267"/>
        <v>#REF!</v>
      </c>
      <c r="AB1026" s="12">
        <v>1</v>
      </c>
      <c r="AC1026" s="12">
        <v>1</v>
      </c>
      <c r="AE1026" s="9" t="e">
        <f t="shared" si="266"/>
        <v>#REF!</v>
      </c>
      <c r="AG1026" s="1" t="str">
        <f t="shared" si="265"/>
        <v>37837810004801</v>
      </c>
      <c r="AH1026" s="9" t="e">
        <f>IF(AND(#REF!=2017,AE$4=1),-IFERROR(VLOOKUP(AG1026,#REF!,9,0),0),IF(AND(#REF!=2017,AE$4=2),-IFERROR(VLOOKUP(AG1026,#REF!,9,0),0),IFERROR(VLOOKUP(AG1026,#REF!,12,0),0)))</f>
        <v>#REF!</v>
      </c>
    </row>
    <row r="1027" spans="1:34" ht="15" customHeight="1" outlineLevel="2">
      <c r="A1027" s="7" t="s">
        <v>190</v>
      </c>
      <c r="B1027" s="36" t="s">
        <v>191</v>
      </c>
      <c r="C1027" s="7" t="s">
        <v>191</v>
      </c>
      <c r="D1027" s="7" t="s">
        <v>13</v>
      </c>
      <c r="E1027" s="7" t="s">
        <v>381</v>
      </c>
      <c r="F1027" s="7" t="s">
        <v>311</v>
      </c>
      <c r="G1027" s="8">
        <v>0</v>
      </c>
      <c r="H1027" s="8">
        <v>0</v>
      </c>
      <c r="I1027" s="8">
        <v>0</v>
      </c>
      <c r="J1027" s="8">
        <v>0</v>
      </c>
      <c r="K1027" s="8">
        <v>7802.76</v>
      </c>
      <c r="L1027" s="8">
        <v>0</v>
      </c>
      <c r="M1027" s="8">
        <v>0</v>
      </c>
      <c r="N1027" s="40">
        <v>0</v>
      </c>
      <c r="O1027" s="8">
        <v>7802.76</v>
      </c>
      <c r="P1027" s="8"/>
      <c r="Q1027" s="8"/>
      <c r="R1027" s="8"/>
      <c r="S1027" s="8"/>
      <c r="T1027" s="8"/>
      <c r="U1027" s="8"/>
      <c r="V1027" s="8"/>
      <c r="W1027" s="14">
        <f t="shared" si="263"/>
        <v>15605.52</v>
      </c>
      <c r="X1027" s="10"/>
      <c r="Y1027" s="28" t="e">
        <f t="shared" si="264"/>
        <v>#REF!</v>
      </c>
      <c r="Z1027" s="13"/>
      <c r="AA1027" s="13" t="e">
        <f t="shared" si="267"/>
        <v>#REF!</v>
      </c>
      <c r="AB1027" s="12">
        <v>1</v>
      </c>
      <c r="AC1027" s="12">
        <v>1</v>
      </c>
      <c r="AE1027" s="9" t="e">
        <f t="shared" si="266"/>
        <v>#REF!</v>
      </c>
      <c r="AG1027" s="1" t="str">
        <f t="shared" si="265"/>
        <v>37837810005050</v>
      </c>
      <c r="AH1027" s="9" t="e">
        <f>IF(AND(#REF!=2017,AE$4=1),-IFERROR(VLOOKUP(AG1027,#REF!,9,0),0),IF(AND(#REF!=2017,AE$4=2),-IFERROR(VLOOKUP(AG1027,#REF!,9,0),0),IFERROR(VLOOKUP(AG1027,#REF!,12,0),0)))</f>
        <v>#REF!</v>
      </c>
    </row>
    <row r="1028" spans="1:34" ht="15" customHeight="1" outlineLevel="2">
      <c r="A1028" s="7" t="s">
        <v>190</v>
      </c>
      <c r="B1028" s="36" t="s">
        <v>191</v>
      </c>
      <c r="C1028" s="7" t="s">
        <v>191</v>
      </c>
      <c r="D1028" s="7" t="s">
        <v>13</v>
      </c>
      <c r="E1028" s="7" t="s">
        <v>417</v>
      </c>
      <c r="F1028" s="7" t="s">
        <v>322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40">
        <v>0</v>
      </c>
      <c r="O1028" s="8">
        <v>0</v>
      </c>
      <c r="P1028" s="8"/>
      <c r="Q1028" s="8"/>
      <c r="R1028" s="8"/>
      <c r="S1028" s="8"/>
      <c r="T1028" s="8"/>
      <c r="U1028" s="8"/>
      <c r="V1028" s="8"/>
      <c r="W1028" s="14">
        <f t="shared" si="263"/>
        <v>0</v>
      </c>
      <c r="X1028" s="10"/>
      <c r="Y1028" s="28" t="e">
        <f t="shared" si="264"/>
        <v>#REF!</v>
      </c>
      <c r="Z1028" s="13"/>
      <c r="AA1028" s="13" t="e">
        <f t="shared" si="267"/>
        <v>#REF!</v>
      </c>
      <c r="AB1028" s="12">
        <v>1</v>
      </c>
      <c r="AC1028" s="12">
        <v>1</v>
      </c>
      <c r="AE1028" s="9" t="e">
        <f t="shared" si="266"/>
        <v>#REF!</v>
      </c>
      <c r="AG1028" s="1" t="str">
        <f t="shared" si="265"/>
        <v>37837810005218</v>
      </c>
      <c r="AH1028" s="9" t="e">
        <f>IF(AND(#REF!=2017,AE$4=1),-IFERROR(VLOOKUP(AG1028,#REF!,9,0),0),IF(AND(#REF!=2017,AE$4=2),-IFERROR(VLOOKUP(AG1028,#REF!,9,0),0),IFERROR(VLOOKUP(AG1028,#REF!,12,0),0)))</f>
        <v>#REF!</v>
      </c>
    </row>
    <row r="1029" spans="1:34" ht="15" customHeight="1" outlineLevel="2">
      <c r="A1029" s="7" t="s">
        <v>190</v>
      </c>
      <c r="B1029" s="36" t="s">
        <v>191</v>
      </c>
      <c r="C1029" s="7" t="s">
        <v>191</v>
      </c>
      <c r="D1029" s="7" t="s">
        <v>13</v>
      </c>
      <c r="E1029" s="7" t="s">
        <v>400</v>
      </c>
      <c r="F1029" s="7" t="s">
        <v>36</v>
      </c>
      <c r="G1029" s="8">
        <v>0</v>
      </c>
      <c r="H1029" s="8">
        <v>0</v>
      </c>
      <c r="I1029" s="8">
        <v>0</v>
      </c>
      <c r="J1029" s="8">
        <v>430.55</v>
      </c>
      <c r="K1029" s="8">
        <v>0</v>
      </c>
      <c r="L1029" s="8">
        <v>0</v>
      </c>
      <c r="M1029" s="8">
        <v>0</v>
      </c>
      <c r="N1029" s="40">
        <v>0</v>
      </c>
      <c r="O1029" s="8">
        <v>0</v>
      </c>
      <c r="P1029" s="8"/>
      <c r="Q1029" s="8"/>
      <c r="R1029" s="8"/>
      <c r="S1029" s="8"/>
      <c r="T1029" s="8"/>
      <c r="U1029" s="8"/>
      <c r="V1029" s="8"/>
      <c r="W1029" s="14">
        <f t="shared" si="263"/>
        <v>430.55</v>
      </c>
      <c r="X1029" s="10"/>
      <c r="Y1029" s="28" t="e">
        <f t="shared" si="264"/>
        <v>#REF!</v>
      </c>
      <c r="Z1029" s="13"/>
      <c r="AA1029" s="13" t="e">
        <f t="shared" si="267"/>
        <v>#REF!</v>
      </c>
      <c r="AB1029" s="12">
        <v>1</v>
      </c>
      <c r="AC1029" s="12">
        <v>1</v>
      </c>
      <c r="AE1029" s="9" t="e">
        <f t="shared" si="266"/>
        <v>#REF!</v>
      </c>
      <c r="AG1029" s="1" t="str">
        <f t="shared" si="265"/>
        <v>37837810005220</v>
      </c>
      <c r="AH1029" s="9" t="e">
        <f>IF(AND(#REF!=2017,AE$4=1),-IFERROR(VLOOKUP(AG1029,#REF!,9,0),0),IF(AND(#REF!=2017,AE$4=2),-IFERROR(VLOOKUP(AG1029,#REF!,9,0),0),IFERROR(VLOOKUP(AG1029,#REF!,12,0),0)))</f>
        <v>#REF!</v>
      </c>
    </row>
    <row r="1030" spans="1:34" ht="15" customHeight="1" outlineLevel="2">
      <c r="A1030" s="7" t="s">
        <v>190</v>
      </c>
      <c r="B1030" s="36" t="s">
        <v>191</v>
      </c>
      <c r="C1030" s="7" t="s">
        <v>191</v>
      </c>
      <c r="D1030" s="7" t="s">
        <v>13</v>
      </c>
      <c r="E1030" s="7" t="s">
        <v>396</v>
      </c>
      <c r="F1030" s="7" t="s">
        <v>245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40">
        <v>0</v>
      </c>
      <c r="O1030" s="8">
        <v>0</v>
      </c>
      <c r="P1030" s="8"/>
      <c r="Q1030" s="8"/>
      <c r="R1030" s="8"/>
      <c r="S1030" s="8"/>
      <c r="T1030" s="8"/>
      <c r="U1030" s="8"/>
      <c r="V1030" s="8"/>
      <c r="W1030" s="14">
        <f t="shared" si="263"/>
        <v>0</v>
      </c>
      <c r="X1030" s="10"/>
      <c r="Y1030" s="28" t="e">
        <f t="shared" si="264"/>
        <v>#REF!</v>
      </c>
      <c r="Z1030" s="13"/>
      <c r="AA1030" s="13" t="e">
        <f t="shared" si="267"/>
        <v>#REF!</v>
      </c>
      <c r="AB1030" s="12">
        <v>1</v>
      </c>
      <c r="AC1030" s="12">
        <v>1</v>
      </c>
      <c r="AE1030" s="9" t="e">
        <f t="shared" si="266"/>
        <v>#REF!</v>
      </c>
      <c r="AG1030" s="1" t="str">
        <f t="shared" si="265"/>
        <v>37837810005801</v>
      </c>
      <c r="AH1030" s="9" t="e">
        <f>IF(AND(#REF!=2017,AE$4=1),-IFERROR(VLOOKUP(AG1030,#REF!,9,0),0),IF(AND(#REF!=2017,AE$4=2),-IFERROR(VLOOKUP(AG1030,#REF!,9,0),0),IFERROR(VLOOKUP(AG1030,#REF!,12,0),0)))</f>
        <v>#REF!</v>
      </c>
    </row>
    <row r="1031" spans="1:34" ht="15" customHeight="1" outlineLevel="2">
      <c r="A1031" s="7" t="s">
        <v>190</v>
      </c>
      <c r="B1031" s="36" t="s">
        <v>191</v>
      </c>
      <c r="C1031" s="7" t="s">
        <v>191</v>
      </c>
      <c r="D1031" s="7" t="s">
        <v>13</v>
      </c>
      <c r="E1031" s="7" t="s">
        <v>506</v>
      </c>
      <c r="F1031" s="7" t="s">
        <v>358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40">
        <v>0</v>
      </c>
      <c r="O1031" s="8">
        <v>0</v>
      </c>
      <c r="P1031" s="8"/>
      <c r="Q1031" s="8"/>
      <c r="R1031" s="8"/>
      <c r="S1031" s="8"/>
      <c r="T1031" s="8"/>
      <c r="U1031" s="8"/>
      <c r="V1031" s="8"/>
      <c r="W1031" s="14">
        <f t="shared" si="263"/>
        <v>0</v>
      </c>
      <c r="X1031" s="10"/>
      <c r="Y1031" s="28" t="e">
        <f t="shared" si="264"/>
        <v>#REF!</v>
      </c>
      <c r="Z1031" s="13"/>
      <c r="AA1031" s="13" t="e">
        <f t="shared" si="267"/>
        <v>#REF!</v>
      </c>
      <c r="AB1031" s="12"/>
      <c r="AC1031" s="12"/>
      <c r="AE1031" s="9" t="e">
        <f t="shared" si="266"/>
        <v>#REF!</v>
      </c>
      <c r="AG1031" s="1" t="str">
        <f t="shared" si="265"/>
        <v>37837810005802</v>
      </c>
      <c r="AH1031" s="9" t="e">
        <f>IF(AND(#REF!=2017,AE$4=1),-IFERROR(VLOOKUP(AG1031,#REF!,9,0),0),IF(AND(#REF!=2017,AE$4=2),-IFERROR(VLOOKUP(AG1031,#REF!,9,0),0),IFERROR(VLOOKUP(AG1031,#REF!,12,0),0)))</f>
        <v>#REF!</v>
      </c>
    </row>
    <row r="1032" spans="1:34" ht="15" customHeight="1" outlineLevel="2">
      <c r="A1032" s="7" t="s">
        <v>190</v>
      </c>
      <c r="B1032" s="36" t="s">
        <v>191</v>
      </c>
      <c r="C1032" s="7" t="s">
        <v>191</v>
      </c>
      <c r="D1032" s="7" t="s">
        <v>13</v>
      </c>
      <c r="E1032" s="7" t="s">
        <v>507</v>
      </c>
      <c r="F1032" s="7" t="s">
        <v>362</v>
      </c>
      <c r="G1032" s="8">
        <v>0</v>
      </c>
      <c r="H1032" s="8">
        <v>0</v>
      </c>
      <c r="I1032" s="8">
        <v>0</v>
      </c>
      <c r="J1032" s="8">
        <v>-23161.5</v>
      </c>
      <c r="K1032" s="8">
        <v>0</v>
      </c>
      <c r="L1032" s="8">
        <v>0</v>
      </c>
      <c r="M1032" s="8">
        <v>-23161.5</v>
      </c>
      <c r="N1032" s="40">
        <v>0</v>
      </c>
      <c r="O1032" s="8">
        <v>0</v>
      </c>
      <c r="P1032" s="8"/>
      <c r="Q1032" s="8"/>
      <c r="R1032" s="8"/>
      <c r="S1032" s="8"/>
      <c r="T1032" s="8"/>
      <c r="U1032" s="8"/>
      <c r="V1032" s="8"/>
      <c r="W1032" s="14">
        <f t="shared" si="263"/>
        <v>-46323</v>
      </c>
      <c r="X1032" s="10"/>
      <c r="Y1032" s="28" t="e">
        <f t="shared" si="264"/>
        <v>#REF!</v>
      </c>
      <c r="Z1032" s="13"/>
      <c r="AA1032" s="13" t="e">
        <f t="shared" si="267"/>
        <v>#REF!</v>
      </c>
      <c r="AB1032" s="12"/>
      <c r="AC1032" s="12"/>
      <c r="AE1032" s="9" t="e">
        <f t="shared" si="266"/>
        <v>#REF!</v>
      </c>
      <c r="AG1032" s="1" t="str">
        <f t="shared" si="265"/>
        <v>37837810007003</v>
      </c>
      <c r="AH1032" s="9" t="e">
        <f>IF(AND(#REF!=2017,AE$4=1),-IFERROR(VLOOKUP(AG1032,#REF!,9,0),0),IF(AND(#REF!=2017,AE$4=2),-IFERROR(VLOOKUP(AG1032,#REF!,9,0),0),IFERROR(VLOOKUP(AG1032,#REF!,12,0),0)))</f>
        <v>#REF!</v>
      </c>
    </row>
    <row r="1033" spans="1:34" ht="15" customHeight="1" outlineLevel="1">
      <c r="A1033" s="42" t="s">
        <v>634</v>
      </c>
      <c r="B1033" s="36"/>
      <c r="C1033" s="7"/>
      <c r="D1033" s="7"/>
      <c r="E1033" s="7"/>
      <c r="F1033" s="7"/>
      <c r="G1033" s="8">
        <f t="shared" ref="G1033:O1033" si="268">SUBTOTAL(9,G1011:G1032)</f>
        <v>0</v>
      </c>
      <c r="H1033" s="8">
        <f t="shared" si="268"/>
        <v>0</v>
      </c>
      <c r="I1033" s="8">
        <f t="shared" si="268"/>
        <v>0</v>
      </c>
      <c r="J1033" s="8">
        <f t="shared" si="268"/>
        <v>894929.71000000008</v>
      </c>
      <c r="K1033" s="8">
        <f t="shared" si="268"/>
        <v>211110.22</v>
      </c>
      <c r="L1033" s="8">
        <f t="shared" si="268"/>
        <v>0</v>
      </c>
      <c r="M1033" s="8">
        <f t="shared" si="268"/>
        <v>533861.43999999994</v>
      </c>
      <c r="N1033" s="40">
        <f t="shared" si="268"/>
        <v>172530.62000000005</v>
      </c>
      <c r="O1033" s="8">
        <f t="shared" si="268"/>
        <v>77187.459999999948</v>
      </c>
      <c r="P1033" s="8"/>
      <c r="Q1033" s="8"/>
      <c r="R1033" s="8"/>
      <c r="S1033" s="8"/>
      <c r="T1033" s="8"/>
      <c r="U1033" s="8"/>
      <c r="V1033" s="8"/>
      <c r="W1033" s="14">
        <f>SUBTOTAL(9,W1011:W1032)</f>
        <v>1889619.45</v>
      </c>
      <c r="X1033" s="10"/>
      <c r="Y1033" s="28"/>
      <c r="Z1033" s="13"/>
      <c r="AA1033" s="13"/>
      <c r="AB1033" s="12"/>
      <c r="AC1033" s="12"/>
      <c r="AE1033" s="9"/>
      <c r="AH1033" s="9"/>
    </row>
    <row r="1034" spans="1:34" ht="15" customHeight="1" outlineLevel="2">
      <c r="A1034" s="7" t="s">
        <v>192</v>
      </c>
      <c r="B1034" s="36" t="s">
        <v>193</v>
      </c>
      <c r="C1034" s="7" t="s">
        <v>193</v>
      </c>
      <c r="D1034" s="7" t="s">
        <v>13</v>
      </c>
      <c r="E1034" s="35" t="s">
        <v>366</v>
      </c>
      <c r="F1034" s="7" t="s">
        <v>307</v>
      </c>
      <c r="G1034" s="8">
        <v>0</v>
      </c>
      <c r="H1034" s="8">
        <v>0</v>
      </c>
      <c r="I1034" s="8">
        <v>0</v>
      </c>
      <c r="J1034" s="8">
        <v>2067653.66</v>
      </c>
      <c r="K1034" s="8">
        <v>547848.17999999993</v>
      </c>
      <c r="L1034" s="8">
        <v>14.629999999888241</v>
      </c>
      <c r="M1034" s="8">
        <v>1518798.8200000003</v>
      </c>
      <c r="N1034" s="40">
        <v>364914.0700000003</v>
      </c>
      <c r="O1034" s="8">
        <v>55765.030000000261</v>
      </c>
      <c r="P1034" s="8"/>
      <c r="Q1034" s="8"/>
      <c r="R1034" s="8"/>
      <c r="S1034" s="8"/>
      <c r="T1034" s="8"/>
      <c r="U1034" s="8"/>
      <c r="V1034" s="8"/>
      <c r="W1034" s="14">
        <f t="shared" ref="W1034:W1065" si="269">SUM(G1034:V1034)</f>
        <v>4554994.3900000006</v>
      </c>
      <c r="X1034" s="10"/>
      <c r="Y1034" s="28" t="e">
        <f t="shared" ref="Y1034:Y1041" si="270">IF(AE$2="Y",IF(RIGHT(A1034,4)="CITY",AH1034,0),AH1034)</f>
        <v>#REF!</v>
      </c>
      <c r="Z1034" s="13"/>
      <c r="AA1034" s="13" t="e">
        <f t="shared" si="267"/>
        <v>#REF!</v>
      </c>
      <c r="AB1034" s="12">
        <v>1</v>
      </c>
      <c r="AC1034" s="12">
        <v>1</v>
      </c>
      <c r="AE1034" s="9" t="e">
        <f t="shared" si="266"/>
        <v>#REF!</v>
      </c>
      <c r="AG1034" s="1" t="str">
        <f t="shared" ref="AG1034:AG1041" si="271">B1034&amp;C1034&amp;D1034&amp;E1034</f>
        <v>37937910004001</v>
      </c>
      <c r="AH1034" s="9" t="e">
        <f>IF(AND(#REF!=2017,AE$4=1),-IFERROR(VLOOKUP(AG1034,#REF!,9,0),0),IF(AND(#REF!=2017,AE$4=2),-IFERROR(VLOOKUP(AG1034,#REF!,9,0),0),IFERROR(VLOOKUP(AG1034,#REF!,12,0),0)))</f>
        <v>#REF!</v>
      </c>
    </row>
    <row r="1035" spans="1:34" ht="15" customHeight="1" outlineLevel="2">
      <c r="A1035" s="7" t="s">
        <v>192</v>
      </c>
      <c r="B1035" s="36" t="s">
        <v>193</v>
      </c>
      <c r="C1035" s="7" t="s">
        <v>193</v>
      </c>
      <c r="D1035" s="7" t="s">
        <v>13</v>
      </c>
      <c r="E1035" s="35" t="s">
        <v>387</v>
      </c>
      <c r="F1035" s="7" t="s">
        <v>359</v>
      </c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8">
        <v>0</v>
      </c>
      <c r="M1035" s="8">
        <v>0</v>
      </c>
      <c r="N1035" s="40">
        <v>0</v>
      </c>
      <c r="O1035" s="8">
        <v>0</v>
      </c>
      <c r="P1035" s="8"/>
      <c r="Q1035" s="8"/>
      <c r="R1035" s="8"/>
      <c r="S1035" s="8"/>
      <c r="T1035" s="8"/>
      <c r="U1035" s="8"/>
      <c r="V1035" s="8"/>
      <c r="W1035" s="14">
        <f t="shared" si="269"/>
        <v>0</v>
      </c>
      <c r="X1035" s="10"/>
      <c r="Y1035" s="28" t="e">
        <f t="shared" si="270"/>
        <v>#REF!</v>
      </c>
      <c r="Z1035" s="13"/>
      <c r="AA1035" s="13" t="e">
        <f t="shared" si="267"/>
        <v>#REF!</v>
      </c>
      <c r="AB1035" s="12">
        <v>1</v>
      </c>
      <c r="AC1035" s="12">
        <v>1</v>
      </c>
      <c r="AE1035" s="9" t="e">
        <f t="shared" si="266"/>
        <v>#REF!</v>
      </c>
      <c r="AG1035" s="1" t="str">
        <f t="shared" si="271"/>
        <v>37937910004004</v>
      </c>
      <c r="AH1035" s="9" t="e">
        <f>IF(AND(#REF!=2017,AE$4=1),-IFERROR(VLOOKUP(AG1035,#REF!,9,0),0),IF(AND(#REF!=2017,AE$4=2),-IFERROR(VLOOKUP(AG1035,#REF!,9,0),0),IFERROR(VLOOKUP(AG1035,#REF!,12,0),0)))</f>
        <v>#REF!</v>
      </c>
    </row>
    <row r="1036" spans="1:34" ht="15" customHeight="1" outlineLevel="2">
      <c r="A1036" s="7" t="s">
        <v>192</v>
      </c>
      <c r="B1036" s="36" t="s">
        <v>193</v>
      </c>
      <c r="C1036" s="7" t="s">
        <v>193</v>
      </c>
      <c r="D1036" s="7" t="s">
        <v>13</v>
      </c>
      <c r="E1036" s="35" t="s">
        <v>368</v>
      </c>
      <c r="F1036" s="7" t="s">
        <v>308</v>
      </c>
      <c r="G1036" s="8">
        <v>0</v>
      </c>
      <c r="H1036" s="8">
        <v>0</v>
      </c>
      <c r="I1036" s="8">
        <v>0</v>
      </c>
      <c r="J1036" s="8">
        <v>264493.23</v>
      </c>
      <c r="K1036" s="8">
        <v>1638.5200000000186</v>
      </c>
      <c r="L1036" s="8">
        <v>0</v>
      </c>
      <c r="M1036" s="8">
        <v>6192.2700000000186</v>
      </c>
      <c r="N1036" s="40">
        <v>-479.44000000006054</v>
      </c>
      <c r="O1036" s="8">
        <v>422.01000000000931</v>
      </c>
      <c r="P1036" s="8"/>
      <c r="Q1036" s="8"/>
      <c r="R1036" s="8"/>
      <c r="S1036" s="8"/>
      <c r="T1036" s="8"/>
      <c r="U1036" s="8"/>
      <c r="V1036" s="8"/>
      <c r="W1036" s="14">
        <f t="shared" si="269"/>
        <v>272266.58999999997</v>
      </c>
      <c r="X1036" s="10"/>
      <c r="Y1036" s="28" t="e">
        <f t="shared" si="270"/>
        <v>#REF!</v>
      </c>
      <c r="Z1036" s="13"/>
      <c r="AA1036" s="13" t="e">
        <f t="shared" si="267"/>
        <v>#REF!</v>
      </c>
      <c r="AB1036" s="12">
        <v>1</v>
      </c>
      <c r="AC1036" s="12">
        <v>1</v>
      </c>
      <c r="AE1036" s="9" t="e">
        <f t="shared" si="266"/>
        <v>#REF!</v>
      </c>
      <c r="AG1036" s="1" t="str">
        <f t="shared" si="271"/>
        <v>37937910004006</v>
      </c>
      <c r="AH1036" s="9" t="e">
        <f>IF(AND(#REF!=2017,AE$4=1),-IFERROR(VLOOKUP(AG1036,#REF!,9,0),0),IF(AND(#REF!=2017,AE$4=2),-IFERROR(VLOOKUP(AG1036,#REF!,9,0),0),IFERROR(VLOOKUP(AG1036,#REF!,12,0),0)))</f>
        <v>#REF!</v>
      </c>
    </row>
    <row r="1037" spans="1:34" ht="15" customHeight="1" outlineLevel="2">
      <c r="A1037" s="7" t="s">
        <v>192</v>
      </c>
      <c r="B1037" s="36" t="s">
        <v>193</v>
      </c>
      <c r="C1037" s="7" t="s">
        <v>193</v>
      </c>
      <c r="D1037" s="7" t="s">
        <v>13</v>
      </c>
      <c r="E1037" s="35" t="s">
        <v>370</v>
      </c>
      <c r="F1037" s="7" t="s">
        <v>309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40">
        <v>0</v>
      </c>
      <c r="O1037" s="8">
        <v>89217.66</v>
      </c>
      <c r="P1037" s="8"/>
      <c r="Q1037" s="8"/>
      <c r="R1037" s="8"/>
      <c r="S1037" s="8"/>
      <c r="T1037" s="8"/>
      <c r="U1037" s="8"/>
      <c r="V1037" s="8"/>
      <c r="W1037" s="14">
        <f t="shared" si="269"/>
        <v>89217.66</v>
      </c>
      <c r="X1037" s="10"/>
      <c r="Y1037" s="28" t="e">
        <f t="shared" si="270"/>
        <v>#REF!</v>
      </c>
      <c r="Z1037" s="13"/>
      <c r="AA1037" s="13" t="e">
        <f t="shared" si="267"/>
        <v>#REF!</v>
      </c>
      <c r="AB1037" s="12"/>
      <c r="AC1037" s="12"/>
      <c r="AE1037" s="9" t="e">
        <f t="shared" si="266"/>
        <v>#REF!</v>
      </c>
      <c r="AG1037" s="1" t="str">
        <f t="shared" si="271"/>
        <v>37937910004008</v>
      </c>
      <c r="AH1037" s="9" t="e">
        <f>IF(AND(#REF!=2017,AE$4=1),-IFERROR(VLOOKUP(AG1037,#REF!,9,0),0),IF(AND(#REF!=2017,AE$4=2),-IFERROR(VLOOKUP(AG1037,#REF!,9,0),0),IFERROR(VLOOKUP(AG1037,#REF!,12,0),0)))</f>
        <v>#REF!</v>
      </c>
    </row>
    <row r="1038" spans="1:34" ht="15" customHeight="1" outlineLevel="2">
      <c r="A1038" s="7" t="s">
        <v>192</v>
      </c>
      <c r="B1038" s="36" t="s">
        <v>193</v>
      </c>
      <c r="C1038" s="7" t="s">
        <v>193</v>
      </c>
      <c r="D1038" s="7" t="s">
        <v>13</v>
      </c>
      <c r="E1038" s="35" t="s">
        <v>372</v>
      </c>
      <c r="F1038" s="7" t="s">
        <v>310</v>
      </c>
      <c r="G1038" s="8">
        <v>0</v>
      </c>
      <c r="H1038" s="8">
        <v>0</v>
      </c>
      <c r="I1038" s="8">
        <v>0</v>
      </c>
      <c r="J1038" s="8">
        <v>0</v>
      </c>
      <c r="K1038" s="8">
        <v>2514.4699999999998</v>
      </c>
      <c r="L1038" s="8">
        <v>0</v>
      </c>
      <c r="M1038" s="8">
        <v>0</v>
      </c>
      <c r="N1038" s="40">
        <v>1768.85</v>
      </c>
      <c r="O1038" s="8">
        <v>3926.66</v>
      </c>
      <c r="P1038" s="8"/>
      <c r="Q1038" s="8"/>
      <c r="R1038" s="8"/>
      <c r="S1038" s="8"/>
      <c r="T1038" s="8"/>
      <c r="U1038" s="8"/>
      <c r="V1038" s="8"/>
      <c r="W1038" s="14">
        <f t="shared" si="269"/>
        <v>8209.98</v>
      </c>
      <c r="X1038" s="10"/>
      <c r="Y1038" s="28" t="e">
        <f t="shared" si="270"/>
        <v>#REF!</v>
      </c>
      <c r="Z1038" s="13"/>
      <c r="AA1038" s="13" t="e">
        <f t="shared" si="267"/>
        <v>#REF!</v>
      </c>
      <c r="AB1038" s="12"/>
      <c r="AC1038" s="12"/>
      <c r="AE1038" s="9" t="e">
        <f t="shared" si="266"/>
        <v>#REF!</v>
      </c>
      <c r="AG1038" s="1" t="str">
        <f t="shared" si="271"/>
        <v>37937910004009</v>
      </c>
      <c r="AH1038" s="9" t="e">
        <f>IF(AND(#REF!=2017,AE$4=1),-IFERROR(VLOOKUP(AG1038,#REF!,9,0),0),IF(AND(#REF!=2017,AE$4=2),-IFERROR(VLOOKUP(AG1038,#REF!,9,0),0),IFERROR(VLOOKUP(AG1038,#REF!,12,0),0)))</f>
        <v>#REF!</v>
      </c>
    </row>
    <row r="1039" spans="1:34" ht="15" customHeight="1" outlineLevel="2">
      <c r="A1039" s="7" t="s">
        <v>192</v>
      </c>
      <c r="B1039" s="36" t="s">
        <v>193</v>
      </c>
      <c r="C1039" s="7" t="s">
        <v>193</v>
      </c>
      <c r="D1039" s="7" t="s">
        <v>13</v>
      </c>
      <c r="E1039" s="35" t="s">
        <v>385</v>
      </c>
      <c r="F1039" s="7" t="s">
        <v>314</v>
      </c>
      <c r="G1039" s="8">
        <v>0</v>
      </c>
      <c r="H1039" s="8">
        <v>0</v>
      </c>
      <c r="I1039" s="8">
        <v>0</v>
      </c>
      <c r="J1039" s="8">
        <v>2657795.5</v>
      </c>
      <c r="K1039" s="8">
        <v>0</v>
      </c>
      <c r="L1039" s="8">
        <v>0</v>
      </c>
      <c r="M1039" s="8">
        <v>2657795.5</v>
      </c>
      <c r="N1039" s="40">
        <v>0</v>
      </c>
      <c r="O1039" s="8">
        <v>0</v>
      </c>
      <c r="P1039" s="8"/>
      <c r="Q1039" s="8"/>
      <c r="R1039" s="8"/>
      <c r="S1039" s="8"/>
      <c r="T1039" s="8"/>
      <c r="U1039" s="8"/>
      <c r="V1039" s="8"/>
      <c r="W1039" s="14">
        <f t="shared" si="269"/>
        <v>5315591</v>
      </c>
      <c r="X1039" s="10"/>
      <c r="Y1039" s="28" t="e">
        <f t="shared" si="270"/>
        <v>#REF!</v>
      </c>
      <c r="Z1039" s="13"/>
      <c r="AA1039" s="13" t="e">
        <f t="shared" si="267"/>
        <v>#REF!</v>
      </c>
      <c r="AB1039" s="12"/>
      <c r="AC1039" s="12"/>
      <c r="AE1039" s="9" t="e">
        <f t="shared" si="266"/>
        <v>#REF!</v>
      </c>
      <c r="AG1039" s="1" t="str">
        <f t="shared" si="271"/>
        <v>37937910004011</v>
      </c>
      <c r="AH1039" s="9" t="e">
        <f>IF(AND(#REF!=2017,AE$4=1),-IFERROR(VLOOKUP(AG1039,#REF!,9,0),0),IF(AND(#REF!=2017,AE$4=2),-IFERROR(VLOOKUP(AG1039,#REF!,9,0),0),IFERROR(VLOOKUP(AG1039,#REF!,12,0),0)))</f>
        <v>#REF!</v>
      </c>
    </row>
    <row r="1040" spans="1:34" ht="15" customHeight="1" outlineLevel="2">
      <c r="A1040" s="7" t="s">
        <v>192</v>
      </c>
      <c r="B1040" s="36" t="s">
        <v>193</v>
      </c>
      <c r="C1040" s="7" t="s">
        <v>193</v>
      </c>
      <c r="D1040" s="7" t="s">
        <v>13</v>
      </c>
      <c r="E1040" s="35" t="s">
        <v>374</v>
      </c>
      <c r="F1040" s="7" t="s">
        <v>361</v>
      </c>
      <c r="G1040" s="8">
        <v>0</v>
      </c>
      <c r="H1040" s="8">
        <v>0</v>
      </c>
      <c r="I1040" s="8">
        <v>0</v>
      </c>
      <c r="J1040" s="8">
        <v>0</v>
      </c>
      <c r="K1040" s="8">
        <v>31497.73</v>
      </c>
      <c r="L1040" s="8">
        <v>0</v>
      </c>
      <c r="M1040" s="8">
        <v>0</v>
      </c>
      <c r="N1040" s="40">
        <v>30555.52</v>
      </c>
      <c r="O1040" s="8">
        <v>27411.440000000002</v>
      </c>
      <c r="P1040" s="8"/>
      <c r="Q1040" s="8"/>
      <c r="R1040" s="8"/>
      <c r="S1040" s="8"/>
      <c r="T1040" s="8"/>
      <c r="U1040" s="8"/>
      <c r="V1040" s="8"/>
      <c r="W1040" s="14">
        <f t="shared" si="269"/>
        <v>89464.69</v>
      </c>
      <c r="X1040" s="10"/>
      <c r="Y1040" s="28" t="e">
        <f t="shared" si="270"/>
        <v>#REF!</v>
      </c>
      <c r="Z1040" s="13"/>
      <c r="AA1040" s="13" t="e">
        <f t="shared" si="267"/>
        <v>#REF!</v>
      </c>
      <c r="AB1040" s="12">
        <v>1</v>
      </c>
      <c r="AC1040" s="12">
        <v>1</v>
      </c>
      <c r="AE1040" s="9" t="e">
        <f t="shared" si="266"/>
        <v>#REF!</v>
      </c>
      <c r="AG1040" s="1" t="str">
        <f t="shared" si="271"/>
        <v>37937910004030</v>
      </c>
      <c r="AH1040" s="9" t="e">
        <f>IF(AND(#REF!=2017,AE$4=1),-IFERROR(VLOOKUP(AG1040,#REF!,9,0),0),IF(AND(#REF!=2017,AE$4=2),-IFERROR(VLOOKUP(AG1040,#REF!,9,0),0),IFERROR(VLOOKUP(AG1040,#REF!,12,0),0)))</f>
        <v>#REF!</v>
      </c>
    </row>
    <row r="1041" spans="1:34" ht="15" customHeight="1" outlineLevel="2">
      <c r="A1041" s="7" t="s">
        <v>192</v>
      </c>
      <c r="B1041" s="36" t="s">
        <v>193</v>
      </c>
      <c r="C1041" s="7" t="s">
        <v>193</v>
      </c>
      <c r="D1041" s="7" t="s">
        <v>13</v>
      </c>
      <c r="E1041" s="35" t="s">
        <v>389</v>
      </c>
      <c r="F1041" s="7" t="s">
        <v>360</v>
      </c>
      <c r="G1041" s="8">
        <v>0</v>
      </c>
      <c r="H1041" s="8">
        <v>0</v>
      </c>
      <c r="I1041" s="8">
        <v>0</v>
      </c>
      <c r="J1041" s="8">
        <v>0</v>
      </c>
      <c r="K1041" s="8">
        <v>437.57</v>
      </c>
      <c r="L1041" s="8">
        <v>0</v>
      </c>
      <c r="M1041" s="8">
        <v>0</v>
      </c>
      <c r="N1041" s="40">
        <v>149.20999999999998</v>
      </c>
      <c r="O1041" s="8">
        <v>8852.24</v>
      </c>
      <c r="P1041" s="8"/>
      <c r="Q1041" s="8"/>
      <c r="R1041" s="8"/>
      <c r="S1041" s="8"/>
      <c r="T1041" s="8"/>
      <c r="U1041" s="8"/>
      <c r="V1041" s="8"/>
      <c r="W1041" s="14">
        <f t="shared" si="269"/>
        <v>9439.02</v>
      </c>
      <c r="X1041" s="10"/>
      <c r="Y1041" s="28" t="e">
        <f t="shared" si="270"/>
        <v>#REF!</v>
      </c>
      <c r="Z1041" s="13"/>
      <c r="AA1041" s="13" t="e">
        <f t="shared" si="267"/>
        <v>#REF!</v>
      </c>
      <c r="AB1041" s="12">
        <v>1</v>
      </c>
      <c r="AC1041" s="12">
        <v>1</v>
      </c>
      <c r="AE1041" s="9" t="e">
        <f t="shared" si="266"/>
        <v>#REF!</v>
      </c>
      <c r="AG1041" s="1" t="str">
        <f t="shared" si="271"/>
        <v>37937910004033</v>
      </c>
      <c r="AH1041" s="9" t="e">
        <f>IF(AND(#REF!=2017,AE$4=1),-IFERROR(VLOOKUP(AG1041,#REF!,9,0),0),IF(AND(#REF!=2017,AE$4=2),-IFERROR(VLOOKUP(AG1041,#REF!,9,0),0),IFERROR(VLOOKUP(AG1041,#REF!,12,0),0)))</f>
        <v>#REF!</v>
      </c>
    </row>
    <row r="1042" spans="1:34" ht="15" customHeight="1" outlineLevel="2">
      <c r="A1042" s="7" t="s">
        <v>192</v>
      </c>
      <c r="B1042" s="36" t="s">
        <v>193</v>
      </c>
      <c r="C1042" s="7" t="s">
        <v>193</v>
      </c>
      <c r="D1042" s="7" t="s">
        <v>13</v>
      </c>
      <c r="E1042" s="35" t="s">
        <v>480</v>
      </c>
      <c r="F1042" s="7" t="s">
        <v>355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40">
        <v>0</v>
      </c>
      <c r="O1042" s="8">
        <v>0</v>
      </c>
      <c r="P1042" s="8"/>
      <c r="Q1042" s="8"/>
      <c r="R1042" s="8"/>
      <c r="S1042" s="8"/>
      <c r="T1042" s="8"/>
      <c r="U1042" s="8"/>
      <c r="V1042" s="8"/>
      <c r="W1042" s="14">
        <f t="shared" si="269"/>
        <v>0</v>
      </c>
      <c r="X1042" s="10"/>
      <c r="Y1042" s="28"/>
      <c r="Z1042" s="13"/>
      <c r="AA1042" s="13"/>
      <c r="AB1042" s="12"/>
      <c r="AC1042" s="12"/>
      <c r="AE1042" s="9"/>
      <c r="AH1042" s="9"/>
    </row>
    <row r="1043" spans="1:34" ht="15" customHeight="1" outlineLevel="2">
      <c r="A1043" s="7" t="s">
        <v>192</v>
      </c>
      <c r="B1043" s="36" t="s">
        <v>193</v>
      </c>
      <c r="C1043" s="7" t="s">
        <v>193</v>
      </c>
      <c r="D1043" s="7" t="s">
        <v>13</v>
      </c>
      <c r="E1043" s="35" t="s">
        <v>383</v>
      </c>
      <c r="F1043" s="7" t="s">
        <v>313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40">
        <v>0</v>
      </c>
      <c r="O1043" s="8">
        <v>0</v>
      </c>
      <c r="P1043" s="8"/>
      <c r="Q1043" s="8"/>
      <c r="R1043" s="8"/>
      <c r="S1043" s="8"/>
      <c r="T1043" s="8"/>
      <c r="U1043" s="8"/>
      <c r="V1043" s="8"/>
      <c r="W1043" s="14">
        <f t="shared" si="269"/>
        <v>0</v>
      </c>
      <c r="X1043" s="10"/>
      <c r="Y1043" s="28" t="e">
        <f t="shared" ref="Y1043:Y1058" si="272">IF(AE$2="Y",IF(RIGHT(A1043,4)="CITY",AH1043,0),AH1043)</f>
        <v>#REF!</v>
      </c>
      <c r="Z1043" s="13"/>
      <c r="AA1043" s="13" t="e">
        <f t="shared" si="267"/>
        <v>#REF!</v>
      </c>
      <c r="AB1043" s="12">
        <v>1</v>
      </c>
      <c r="AC1043" s="12">
        <v>1</v>
      </c>
      <c r="AE1043" s="9" t="e">
        <f t="shared" si="266"/>
        <v>#REF!</v>
      </c>
      <c r="AG1043" s="1" t="str">
        <f t="shared" ref="AG1043:AG1058" si="273">B1043&amp;C1043&amp;D1043&amp;E1043</f>
        <v>37937910004038</v>
      </c>
      <c r="AH1043" s="9" t="e">
        <f>IF(AND(#REF!=2017,AE$4=1),-IFERROR(VLOOKUP(AG1043,#REF!,9,0),0),IF(AND(#REF!=2017,AE$4=2),-IFERROR(VLOOKUP(AG1043,#REF!,9,0),0),IFERROR(VLOOKUP(AG1043,#REF!,12,0),0)))</f>
        <v>#REF!</v>
      </c>
    </row>
    <row r="1044" spans="1:34" ht="15" customHeight="1" outlineLevel="2">
      <c r="A1044" s="7" t="s">
        <v>192</v>
      </c>
      <c r="B1044" s="36" t="s">
        <v>193</v>
      </c>
      <c r="C1044" s="7" t="s">
        <v>193</v>
      </c>
      <c r="D1044" s="7" t="s">
        <v>13</v>
      </c>
      <c r="E1044" s="35" t="s">
        <v>421</v>
      </c>
      <c r="F1044" s="7" t="s">
        <v>325</v>
      </c>
      <c r="G1044" s="8">
        <v>0</v>
      </c>
      <c r="H1044" s="8">
        <v>0</v>
      </c>
      <c r="I1044" s="8">
        <v>0</v>
      </c>
      <c r="J1044" s="8">
        <v>0</v>
      </c>
      <c r="K1044" s="8">
        <v>1032932.83</v>
      </c>
      <c r="L1044" s="8">
        <v>0</v>
      </c>
      <c r="M1044" s="8">
        <v>996077.75000000012</v>
      </c>
      <c r="N1044" s="40">
        <v>0</v>
      </c>
      <c r="O1044" s="8">
        <v>0</v>
      </c>
      <c r="P1044" s="8"/>
      <c r="Q1044" s="8"/>
      <c r="R1044" s="8"/>
      <c r="S1044" s="8"/>
      <c r="T1044" s="8"/>
      <c r="U1044" s="8"/>
      <c r="V1044" s="8"/>
      <c r="W1044" s="14">
        <f t="shared" si="269"/>
        <v>2029010.58</v>
      </c>
      <c r="X1044" s="10"/>
      <c r="Y1044" s="28" t="e">
        <f t="shared" si="272"/>
        <v>#REF!</v>
      </c>
      <c r="Z1044" s="13"/>
      <c r="AA1044" s="13" t="e">
        <f t="shared" si="267"/>
        <v>#REF!</v>
      </c>
      <c r="AB1044" s="12">
        <v>1</v>
      </c>
      <c r="AC1044" s="12">
        <v>1</v>
      </c>
      <c r="AE1044" s="9" t="e">
        <f t="shared" si="266"/>
        <v>#REF!</v>
      </c>
      <c r="AG1044" s="1" t="str">
        <f t="shared" si="273"/>
        <v>37937910004044</v>
      </c>
      <c r="AH1044" s="9" t="e">
        <f>IF(AND(#REF!=2017,AE$4=1),-IFERROR(VLOOKUP(AG1044,#REF!,9,0),0),IF(AND(#REF!=2017,AE$4=2),-IFERROR(VLOOKUP(AG1044,#REF!,9,0),0),IFERROR(VLOOKUP(AG1044,#REF!,12,0),0)))</f>
        <v>#REF!</v>
      </c>
    </row>
    <row r="1045" spans="1:34" ht="15" customHeight="1" outlineLevel="2">
      <c r="A1045" s="7" t="s">
        <v>192</v>
      </c>
      <c r="B1045" s="36" t="s">
        <v>193</v>
      </c>
      <c r="C1045" s="7" t="s">
        <v>193</v>
      </c>
      <c r="D1045" s="7" t="s">
        <v>13</v>
      </c>
      <c r="E1045" s="35" t="s">
        <v>425</v>
      </c>
      <c r="F1045" s="7" t="s">
        <v>327</v>
      </c>
      <c r="G1045" s="8">
        <v>0</v>
      </c>
      <c r="H1045" s="8">
        <v>0</v>
      </c>
      <c r="I1045" s="8">
        <v>0</v>
      </c>
      <c r="J1045" s="8">
        <v>0</v>
      </c>
      <c r="K1045" s="8">
        <v>1800000</v>
      </c>
      <c r="L1045" s="8">
        <v>0</v>
      </c>
      <c r="M1045" s="8">
        <v>1500000</v>
      </c>
      <c r="N1045" s="40">
        <v>0</v>
      </c>
      <c r="O1045" s="8">
        <v>0</v>
      </c>
      <c r="P1045" s="8"/>
      <c r="Q1045" s="8"/>
      <c r="R1045" s="8"/>
      <c r="S1045" s="8"/>
      <c r="T1045" s="8"/>
      <c r="U1045" s="8"/>
      <c r="V1045" s="8"/>
      <c r="W1045" s="14">
        <f t="shared" si="269"/>
        <v>3300000</v>
      </c>
      <c r="X1045" s="10"/>
      <c r="Y1045" s="28" t="e">
        <f t="shared" si="272"/>
        <v>#REF!</v>
      </c>
      <c r="Z1045" s="13"/>
      <c r="AA1045" s="13" t="e">
        <f t="shared" si="267"/>
        <v>#REF!</v>
      </c>
      <c r="AB1045" s="12">
        <v>1</v>
      </c>
      <c r="AC1045" s="12">
        <v>1</v>
      </c>
      <c r="AE1045" s="9" t="e">
        <f t="shared" si="266"/>
        <v>#REF!</v>
      </c>
      <c r="AG1045" s="1" t="str">
        <f t="shared" si="273"/>
        <v>37937910004048</v>
      </c>
      <c r="AH1045" s="9" t="e">
        <f>IF(AND(#REF!=2017,AE$4=1),-IFERROR(VLOOKUP(AG1045,#REF!,9,0),0),IF(AND(#REF!=2017,AE$4=2),-IFERROR(VLOOKUP(AG1045,#REF!,9,0),0),IFERROR(VLOOKUP(AG1045,#REF!,12,0),0)))</f>
        <v>#REF!</v>
      </c>
    </row>
    <row r="1046" spans="1:34" ht="15" customHeight="1" outlineLevel="2">
      <c r="A1046" s="7" t="s">
        <v>192</v>
      </c>
      <c r="B1046" s="36" t="s">
        <v>193</v>
      </c>
      <c r="C1046" s="7" t="s">
        <v>193</v>
      </c>
      <c r="D1046" s="7" t="s">
        <v>13</v>
      </c>
      <c r="E1046" s="35" t="s">
        <v>427</v>
      </c>
      <c r="F1046" s="7" t="s">
        <v>328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40">
        <v>0</v>
      </c>
      <c r="O1046" s="8">
        <v>0</v>
      </c>
      <c r="P1046" s="8"/>
      <c r="Q1046" s="8"/>
      <c r="R1046" s="8"/>
      <c r="S1046" s="8"/>
      <c r="T1046" s="8"/>
      <c r="U1046" s="8"/>
      <c r="V1046" s="8"/>
      <c r="W1046" s="14">
        <f t="shared" si="269"/>
        <v>0</v>
      </c>
      <c r="X1046" s="10"/>
      <c r="Y1046" s="28" t="e">
        <f t="shared" si="272"/>
        <v>#REF!</v>
      </c>
      <c r="Z1046" s="13"/>
      <c r="AA1046" s="13" t="e">
        <f t="shared" si="267"/>
        <v>#REF!</v>
      </c>
      <c r="AB1046" s="12">
        <v>1</v>
      </c>
      <c r="AC1046" s="12">
        <v>1</v>
      </c>
      <c r="AE1046" s="9" t="e">
        <f t="shared" si="266"/>
        <v>#REF!</v>
      </c>
      <c r="AG1046" s="1" t="str">
        <f t="shared" si="273"/>
        <v>37937910004049</v>
      </c>
      <c r="AH1046" s="9" t="e">
        <f>IF(AND(#REF!=2017,AE$4=1),-IFERROR(VLOOKUP(AG1046,#REF!,9,0),0),IF(AND(#REF!=2017,AE$4=2),-IFERROR(VLOOKUP(AG1046,#REF!,9,0),0),IFERROR(VLOOKUP(AG1046,#REF!,12,0),0)))</f>
        <v>#REF!</v>
      </c>
    </row>
    <row r="1047" spans="1:34" ht="15" customHeight="1" outlineLevel="2">
      <c r="A1047" s="7" t="s">
        <v>192</v>
      </c>
      <c r="B1047" s="36" t="s">
        <v>193</v>
      </c>
      <c r="C1047" s="7" t="s">
        <v>193</v>
      </c>
      <c r="D1047" s="7" t="s">
        <v>13</v>
      </c>
      <c r="E1047" s="35" t="s">
        <v>477</v>
      </c>
      <c r="F1047" s="7" t="s">
        <v>244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40">
        <v>0</v>
      </c>
      <c r="O1047" s="8">
        <v>0</v>
      </c>
      <c r="P1047" s="8"/>
      <c r="Q1047" s="8"/>
      <c r="R1047" s="8"/>
      <c r="S1047" s="8"/>
      <c r="T1047" s="8"/>
      <c r="U1047" s="8"/>
      <c r="V1047" s="8"/>
      <c r="W1047" s="14">
        <f t="shared" si="269"/>
        <v>0</v>
      </c>
      <c r="X1047" s="10"/>
      <c r="Y1047" s="28" t="e">
        <f t="shared" si="272"/>
        <v>#REF!</v>
      </c>
      <c r="Z1047" s="13"/>
      <c r="AA1047" s="13" t="e">
        <f t="shared" si="267"/>
        <v>#REF!</v>
      </c>
      <c r="AB1047" s="12">
        <v>1</v>
      </c>
      <c r="AC1047" s="12">
        <v>1</v>
      </c>
      <c r="AE1047" s="9" t="e">
        <f t="shared" si="266"/>
        <v>#REF!</v>
      </c>
      <c r="AG1047" s="1" t="str">
        <f t="shared" si="273"/>
        <v>37937910004050</v>
      </c>
      <c r="AH1047" s="9" t="e">
        <f>IF(AND(#REF!=2017,AE$4=1),-IFERROR(VLOOKUP(AG1047,#REF!,9,0),0),IF(AND(#REF!=2017,AE$4=2),-IFERROR(VLOOKUP(AG1047,#REF!,9,0),0),IFERROR(VLOOKUP(AG1047,#REF!,12,0),0)))</f>
        <v>#REF!</v>
      </c>
    </row>
    <row r="1048" spans="1:34" ht="15" customHeight="1" outlineLevel="2">
      <c r="A1048" s="7" t="s">
        <v>192</v>
      </c>
      <c r="B1048" s="36" t="s">
        <v>193</v>
      </c>
      <c r="C1048" s="7" t="s">
        <v>193</v>
      </c>
      <c r="D1048" s="7" t="s">
        <v>13</v>
      </c>
      <c r="E1048" s="35" t="s">
        <v>429</v>
      </c>
      <c r="F1048" s="7" t="s">
        <v>329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40">
        <v>0</v>
      </c>
      <c r="O1048" s="8">
        <v>0</v>
      </c>
      <c r="P1048" s="8"/>
      <c r="Q1048" s="8"/>
      <c r="R1048" s="8"/>
      <c r="S1048" s="8"/>
      <c r="T1048" s="8"/>
      <c r="U1048" s="8"/>
      <c r="V1048" s="8"/>
      <c r="W1048" s="14">
        <f t="shared" si="269"/>
        <v>0</v>
      </c>
      <c r="X1048" s="10"/>
      <c r="Y1048" s="28" t="e">
        <f t="shared" si="272"/>
        <v>#REF!</v>
      </c>
      <c r="Z1048" s="13"/>
      <c r="AA1048" s="13" t="e">
        <f t="shared" si="267"/>
        <v>#REF!</v>
      </c>
      <c r="AB1048" s="12">
        <v>1</v>
      </c>
      <c r="AC1048" s="12">
        <v>1</v>
      </c>
      <c r="AE1048" s="9" t="e">
        <f t="shared" si="266"/>
        <v>#REF!</v>
      </c>
      <c r="AG1048" s="1" t="str">
        <f t="shared" si="273"/>
        <v>37937910004051</v>
      </c>
      <c r="AH1048" s="9" t="e">
        <f>IF(AND(#REF!=2017,AE$4=1),-IFERROR(VLOOKUP(AG1048,#REF!,9,0),0),IF(AND(#REF!=2017,AE$4=2),-IFERROR(VLOOKUP(AG1048,#REF!,9,0),0),IFERROR(VLOOKUP(AG1048,#REF!,12,0),0)))</f>
        <v>#REF!</v>
      </c>
    </row>
    <row r="1049" spans="1:34" ht="15" customHeight="1" outlineLevel="2">
      <c r="A1049" s="7" t="s">
        <v>192</v>
      </c>
      <c r="B1049" s="36" t="s">
        <v>193</v>
      </c>
      <c r="C1049" s="7" t="s">
        <v>193</v>
      </c>
      <c r="D1049" s="7" t="s">
        <v>13</v>
      </c>
      <c r="E1049" s="35" t="s">
        <v>393</v>
      </c>
      <c r="F1049" s="7" t="s">
        <v>25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40">
        <v>0</v>
      </c>
      <c r="O1049" s="8">
        <v>0</v>
      </c>
      <c r="P1049" s="8"/>
      <c r="Q1049" s="8"/>
      <c r="R1049" s="8"/>
      <c r="S1049" s="8"/>
      <c r="T1049" s="8"/>
      <c r="U1049" s="8"/>
      <c r="V1049" s="8"/>
      <c r="W1049" s="14">
        <f t="shared" si="269"/>
        <v>0</v>
      </c>
      <c r="X1049" s="10"/>
      <c r="Y1049" s="28" t="e">
        <f t="shared" si="272"/>
        <v>#REF!</v>
      </c>
      <c r="Z1049" s="13"/>
      <c r="AA1049" s="13" t="e">
        <f t="shared" si="267"/>
        <v>#REF!</v>
      </c>
      <c r="AB1049" s="12">
        <v>1</v>
      </c>
      <c r="AC1049" s="12">
        <v>1</v>
      </c>
      <c r="AE1049" s="9" t="e">
        <f t="shared" si="266"/>
        <v>#REF!</v>
      </c>
      <c r="AG1049" s="1" t="str">
        <f t="shared" si="273"/>
        <v>37937910004052</v>
      </c>
      <c r="AH1049" s="9" t="e">
        <f>IF(AND(#REF!=2017,AE$4=1),-IFERROR(VLOOKUP(AG1049,#REF!,9,0),0),IF(AND(#REF!=2017,AE$4=2),-IFERROR(VLOOKUP(AG1049,#REF!,9,0),0),IFERROR(VLOOKUP(AG1049,#REF!,12,0),0)))</f>
        <v>#REF!</v>
      </c>
    </row>
    <row r="1050" spans="1:34" ht="15" customHeight="1" outlineLevel="2">
      <c r="A1050" s="7" t="s">
        <v>192</v>
      </c>
      <c r="B1050" s="36" t="s">
        <v>193</v>
      </c>
      <c r="C1050" s="7" t="s">
        <v>193</v>
      </c>
      <c r="D1050" s="7" t="s">
        <v>13</v>
      </c>
      <c r="E1050" s="35" t="s">
        <v>431</v>
      </c>
      <c r="F1050" s="7" t="s">
        <v>330</v>
      </c>
      <c r="G1050" s="8">
        <v>14074.95</v>
      </c>
      <c r="H1050" s="8">
        <v>28758.61</v>
      </c>
      <c r="I1050" s="8">
        <v>14808.360000000004</v>
      </c>
      <c r="J1050" s="8">
        <v>28341.37</v>
      </c>
      <c r="K1050" s="8">
        <v>0</v>
      </c>
      <c r="L1050" s="8">
        <v>31271.209999999995</v>
      </c>
      <c r="M1050" s="8">
        <v>10842.360000000019</v>
      </c>
      <c r="N1050" s="40">
        <v>18710.85999999999</v>
      </c>
      <c r="O1050" s="8">
        <v>38993.849999999991</v>
      </c>
      <c r="P1050" s="8"/>
      <c r="Q1050" s="8"/>
      <c r="R1050" s="8"/>
      <c r="S1050" s="8"/>
      <c r="T1050" s="8"/>
      <c r="U1050" s="8"/>
      <c r="V1050" s="8"/>
      <c r="W1050" s="14">
        <f t="shared" si="269"/>
        <v>185801.57</v>
      </c>
      <c r="X1050" s="10"/>
      <c r="Y1050" s="28" t="e">
        <f t="shared" si="272"/>
        <v>#REF!</v>
      </c>
      <c r="Z1050" s="13"/>
      <c r="AA1050" s="13" t="e">
        <f t="shared" si="267"/>
        <v>#REF!</v>
      </c>
      <c r="AB1050" s="12">
        <v>1</v>
      </c>
      <c r="AC1050" s="12">
        <v>1</v>
      </c>
      <c r="AE1050" s="9" t="e">
        <f t="shared" si="266"/>
        <v>#REF!</v>
      </c>
      <c r="AG1050" s="1" t="str">
        <f t="shared" si="273"/>
        <v>37937910004054</v>
      </c>
      <c r="AH1050" s="9" t="e">
        <f>IF(AND(#REF!=2017,AE$4=1),-IFERROR(VLOOKUP(AG1050,#REF!,9,0),0),IF(AND(#REF!=2017,AE$4=2),-IFERROR(VLOOKUP(AG1050,#REF!,9,0),0),IFERROR(VLOOKUP(AG1050,#REF!,12,0),0)))</f>
        <v>#REF!</v>
      </c>
    </row>
    <row r="1051" spans="1:34" ht="15" customHeight="1" outlineLevel="2">
      <c r="A1051" s="7" t="s">
        <v>192</v>
      </c>
      <c r="B1051" s="36" t="s">
        <v>193</v>
      </c>
      <c r="C1051" s="7" t="s">
        <v>193</v>
      </c>
      <c r="D1051" s="7" t="s">
        <v>13</v>
      </c>
      <c r="E1051" s="35" t="s">
        <v>397</v>
      </c>
      <c r="F1051" s="7" t="s">
        <v>35</v>
      </c>
      <c r="G1051" s="8">
        <v>0</v>
      </c>
      <c r="H1051" s="8">
        <v>0</v>
      </c>
      <c r="I1051" s="8">
        <v>0</v>
      </c>
      <c r="J1051" s="8">
        <v>12519.33</v>
      </c>
      <c r="K1051" s="8">
        <v>0</v>
      </c>
      <c r="L1051" s="8">
        <v>0</v>
      </c>
      <c r="M1051" s="8">
        <v>-1184.4599999999991</v>
      </c>
      <c r="N1051" s="40">
        <v>126.06999999999789</v>
      </c>
      <c r="O1051" s="8">
        <v>12.610000000000582</v>
      </c>
      <c r="P1051" s="8"/>
      <c r="Q1051" s="8"/>
      <c r="R1051" s="8"/>
      <c r="S1051" s="8"/>
      <c r="T1051" s="8"/>
      <c r="U1051" s="8"/>
      <c r="V1051" s="8"/>
      <c r="W1051" s="14">
        <f t="shared" si="269"/>
        <v>11473.55</v>
      </c>
      <c r="X1051" s="10"/>
      <c r="Y1051" s="28" t="e">
        <f t="shared" si="272"/>
        <v>#REF!</v>
      </c>
      <c r="Z1051" s="13"/>
      <c r="AA1051" s="13" t="e">
        <f t="shared" si="267"/>
        <v>#REF!</v>
      </c>
      <c r="AB1051" s="12">
        <v>1</v>
      </c>
      <c r="AC1051" s="12">
        <v>1</v>
      </c>
      <c r="AE1051" s="9" t="e">
        <f t="shared" si="266"/>
        <v>#REF!</v>
      </c>
      <c r="AG1051" s="1" t="str">
        <f t="shared" si="273"/>
        <v>37937910004056</v>
      </c>
      <c r="AH1051" s="9" t="e">
        <f>IF(AND(#REF!=2017,AE$4=1),-IFERROR(VLOOKUP(AG1051,#REF!,9,0),0),IF(AND(#REF!=2017,AE$4=2),-IFERROR(VLOOKUP(AG1051,#REF!,9,0),0),IFERROR(VLOOKUP(AG1051,#REF!,12,0),0)))</f>
        <v>#REF!</v>
      </c>
    </row>
    <row r="1052" spans="1:34" ht="15" customHeight="1" outlineLevel="2">
      <c r="A1052" s="7" t="s">
        <v>192</v>
      </c>
      <c r="B1052" s="36" t="s">
        <v>193</v>
      </c>
      <c r="C1052" s="7">
        <v>379</v>
      </c>
      <c r="D1052" s="7" t="s">
        <v>13</v>
      </c>
      <c r="E1052" s="35" t="s">
        <v>376</v>
      </c>
      <c r="F1052" s="7" t="s">
        <v>247</v>
      </c>
      <c r="G1052" s="8">
        <v>0</v>
      </c>
      <c r="H1052" s="8">
        <v>0</v>
      </c>
      <c r="I1052" s="8">
        <v>0</v>
      </c>
      <c r="J1052" s="8">
        <v>239281</v>
      </c>
      <c r="K1052" s="8">
        <v>0</v>
      </c>
      <c r="L1052" s="8">
        <v>0</v>
      </c>
      <c r="M1052" s="8">
        <v>0</v>
      </c>
      <c r="N1052" s="40">
        <v>83081</v>
      </c>
      <c r="O1052" s="8">
        <v>0</v>
      </c>
      <c r="P1052" s="8"/>
      <c r="Q1052" s="8"/>
      <c r="R1052" s="8"/>
      <c r="S1052" s="8"/>
      <c r="T1052" s="8"/>
      <c r="U1052" s="8"/>
      <c r="V1052" s="8"/>
      <c r="W1052" s="14">
        <f t="shared" si="269"/>
        <v>322362</v>
      </c>
      <c r="X1052" s="10"/>
      <c r="Y1052" s="28" t="e">
        <f t="shared" si="272"/>
        <v>#REF!</v>
      </c>
      <c r="Z1052" s="13"/>
      <c r="AA1052" s="13" t="e">
        <f t="shared" si="267"/>
        <v>#REF!</v>
      </c>
      <c r="AB1052" s="12">
        <v>1</v>
      </c>
      <c r="AC1052" s="12">
        <v>1</v>
      </c>
      <c r="AE1052" s="9" t="e">
        <f t="shared" si="266"/>
        <v>#REF!</v>
      </c>
      <c r="AG1052" s="1" t="str">
        <f t="shared" si="273"/>
        <v>37937910004060</v>
      </c>
      <c r="AH1052" s="9" t="e">
        <f>IF(AND(#REF!=2017,AE$4=1),-IFERROR(VLOOKUP(AG1052,#REF!,9,0),0),IF(AND(#REF!=2017,AE$4=2),-IFERROR(VLOOKUP(AG1052,#REF!,9,0),0),IFERROR(VLOOKUP(AG1052,#REF!,12,0),0)))</f>
        <v>#REF!</v>
      </c>
    </row>
    <row r="1053" spans="1:34" ht="15" customHeight="1" outlineLevel="2">
      <c r="A1053" s="7" t="s">
        <v>192</v>
      </c>
      <c r="B1053" s="36" t="s">
        <v>193</v>
      </c>
      <c r="C1053" s="7">
        <v>379</v>
      </c>
      <c r="D1053" s="7" t="s">
        <v>13</v>
      </c>
      <c r="E1053" s="35" t="s">
        <v>378</v>
      </c>
      <c r="F1053" s="7" t="s">
        <v>312</v>
      </c>
      <c r="G1053" s="8">
        <v>0</v>
      </c>
      <c r="H1053" s="8">
        <v>0</v>
      </c>
      <c r="I1053" s="8">
        <v>0</v>
      </c>
      <c r="J1053" s="8">
        <v>69854</v>
      </c>
      <c r="K1053" s="8">
        <v>0</v>
      </c>
      <c r="L1053" s="8">
        <v>0</v>
      </c>
      <c r="M1053" s="8">
        <v>0</v>
      </c>
      <c r="N1053" s="40">
        <v>66088</v>
      </c>
      <c r="O1053" s="8">
        <v>0</v>
      </c>
      <c r="P1053" s="8"/>
      <c r="Q1053" s="8"/>
      <c r="R1053" s="8"/>
      <c r="S1053" s="8"/>
      <c r="T1053" s="8"/>
      <c r="U1053" s="8"/>
      <c r="V1053" s="8"/>
      <c r="W1053" s="14">
        <f t="shared" si="269"/>
        <v>135942</v>
      </c>
      <c r="X1053" s="10"/>
      <c r="Y1053" s="28" t="e">
        <f t="shared" si="272"/>
        <v>#REF!</v>
      </c>
      <c r="Z1053" s="13"/>
      <c r="AA1053" s="13" t="e">
        <f t="shared" si="267"/>
        <v>#REF!</v>
      </c>
      <c r="AB1053" s="12">
        <v>1</v>
      </c>
      <c r="AC1053" s="12">
        <v>1</v>
      </c>
      <c r="AE1053" s="9" t="e">
        <f t="shared" si="266"/>
        <v>#REF!</v>
      </c>
      <c r="AG1053" s="1" t="str">
        <f t="shared" si="273"/>
        <v>37937910004069</v>
      </c>
      <c r="AH1053" s="9" t="e">
        <f>IF(AND(#REF!=2017,AE$4=1),-IFERROR(VLOOKUP(AG1053,#REF!,9,0),0),IF(AND(#REF!=2017,AE$4=2),-IFERROR(VLOOKUP(AG1053,#REF!,9,0),0),IFERROR(VLOOKUP(AG1053,#REF!,12,0),0)))</f>
        <v>#REF!</v>
      </c>
    </row>
    <row r="1054" spans="1:34" ht="15" customHeight="1" outlineLevel="2">
      <c r="A1054" s="7" t="s">
        <v>192</v>
      </c>
      <c r="B1054" s="36" t="s">
        <v>193</v>
      </c>
      <c r="C1054" s="7">
        <v>379</v>
      </c>
      <c r="D1054" s="7" t="s">
        <v>13</v>
      </c>
      <c r="E1054" s="35" t="s">
        <v>494</v>
      </c>
      <c r="F1054" s="7" t="s">
        <v>363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40">
        <v>0</v>
      </c>
      <c r="O1054" s="8">
        <v>0</v>
      </c>
      <c r="P1054" s="8"/>
      <c r="Q1054" s="8"/>
      <c r="R1054" s="8"/>
      <c r="S1054" s="8"/>
      <c r="T1054" s="8"/>
      <c r="U1054" s="8"/>
      <c r="V1054" s="8"/>
      <c r="W1054" s="14">
        <f t="shared" si="269"/>
        <v>0</v>
      </c>
      <c r="X1054" s="10"/>
      <c r="Y1054" s="28" t="e">
        <f t="shared" si="272"/>
        <v>#REF!</v>
      </c>
      <c r="Z1054" s="13"/>
      <c r="AA1054" s="13" t="e">
        <f t="shared" si="267"/>
        <v>#REF!</v>
      </c>
      <c r="AB1054" s="12">
        <v>1</v>
      </c>
      <c r="AC1054" s="12">
        <v>1</v>
      </c>
      <c r="AE1054" s="9" t="e">
        <f t="shared" si="266"/>
        <v>#REF!</v>
      </c>
      <c r="AG1054" s="1" t="str">
        <f t="shared" si="273"/>
        <v>37937910004075</v>
      </c>
      <c r="AH1054" s="9" t="e">
        <f>IF(AND(#REF!=2017,AE$4=1),-IFERROR(VLOOKUP(AG1054,#REF!,9,0),0),IF(AND(#REF!=2017,AE$4=2),-IFERROR(VLOOKUP(AG1054,#REF!,9,0),0),IFERROR(VLOOKUP(AG1054,#REF!,12,0),0)))</f>
        <v>#REF!</v>
      </c>
    </row>
    <row r="1055" spans="1:34" ht="15" customHeight="1" outlineLevel="2">
      <c r="A1055" s="7" t="s">
        <v>192</v>
      </c>
      <c r="B1055" s="36" t="s">
        <v>193</v>
      </c>
      <c r="C1055" s="7">
        <v>379</v>
      </c>
      <c r="D1055" s="7" t="s">
        <v>13</v>
      </c>
      <c r="E1055" s="35" t="s">
        <v>489</v>
      </c>
      <c r="F1055" s="7" t="s">
        <v>364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  <c r="N1055" s="40">
        <v>0</v>
      </c>
      <c r="O1055" s="8">
        <v>0</v>
      </c>
      <c r="P1055" s="8"/>
      <c r="Q1055" s="8"/>
      <c r="R1055" s="8"/>
      <c r="S1055" s="8"/>
      <c r="T1055" s="8"/>
      <c r="U1055" s="8"/>
      <c r="V1055" s="8"/>
      <c r="W1055" s="14">
        <f t="shared" si="269"/>
        <v>0</v>
      </c>
      <c r="X1055" s="10"/>
      <c r="Y1055" s="28" t="e">
        <f t="shared" si="272"/>
        <v>#REF!</v>
      </c>
      <c r="Z1055" s="13"/>
      <c r="AA1055" s="13" t="e">
        <f t="shared" si="267"/>
        <v>#REF!</v>
      </c>
      <c r="AB1055" s="12"/>
      <c r="AC1055" s="12"/>
      <c r="AE1055" s="9" t="e">
        <f t="shared" si="266"/>
        <v>#REF!</v>
      </c>
      <c r="AG1055" s="1" t="str">
        <f t="shared" si="273"/>
        <v>37937910004076</v>
      </c>
      <c r="AH1055" s="9" t="e">
        <f>IF(AND(#REF!=2017,AE$4=1),-IFERROR(VLOOKUP(AG1055,#REF!,9,0),0),IF(AND(#REF!=2017,AE$4=2),-IFERROR(VLOOKUP(AG1055,#REF!,9,0),0),IFERROR(VLOOKUP(AG1055,#REF!,12,0),0)))</f>
        <v>#REF!</v>
      </c>
    </row>
    <row r="1056" spans="1:34" ht="15" customHeight="1" outlineLevel="2">
      <c r="A1056" s="7" t="s">
        <v>192</v>
      </c>
      <c r="B1056" s="36" t="s">
        <v>193</v>
      </c>
      <c r="C1056" s="7" t="s">
        <v>193</v>
      </c>
      <c r="D1056" s="7" t="s">
        <v>13</v>
      </c>
      <c r="E1056" s="35" t="s">
        <v>433</v>
      </c>
      <c r="F1056" s="7" t="s">
        <v>331</v>
      </c>
      <c r="G1056" s="8">
        <v>261.03999999999996</v>
      </c>
      <c r="H1056" s="8">
        <f>16.53-83.42</f>
        <v>-66.89</v>
      </c>
      <c r="I1056" s="8">
        <v>242.66000000000003</v>
      </c>
      <c r="J1056" s="8">
        <v>5.5899999999999892</v>
      </c>
      <c r="K1056" s="8">
        <v>0</v>
      </c>
      <c r="L1056" s="8">
        <v>35.099999999999966</v>
      </c>
      <c r="M1056" s="8">
        <v>3.3699999999999761</v>
      </c>
      <c r="N1056" s="40">
        <f>101.35-91.73</f>
        <v>9.6199999999999903</v>
      </c>
      <c r="O1056" s="8">
        <f>123.12-96.03</f>
        <v>27.090000000000003</v>
      </c>
      <c r="P1056" s="8"/>
      <c r="Q1056" s="8"/>
      <c r="R1056" s="8"/>
      <c r="S1056" s="8"/>
      <c r="T1056" s="8"/>
      <c r="U1056" s="8"/>
      <c r="V1056" s="8"/>
      <c r="W1056" s="14">
        <f t="shared" si="269"/>
        <v>517.57999999999993</v>
      </c>
      <c r="X1056" s="10"/>
      <c r="Y1056" s="28" t="e">
        <f t="shared" si="272"/>
        <v>#REF!</v>
      </c>
      <c r="Z1056" s="13"/>
      <c r="AA1056" s="13" t="e">
        <f t="shared" si="267"/>
        <v>#REF!</v>
      </c>
      <c r="AB1056" s="12">
        <v>1</v>
      </c>
      <c r="AC1056" s="12">
        <v>1</v>
      </c>
      <c r="AE1056" s="9" t="e">
        <f t="shared" si="266"/>
        <v>#REF!</v>
      </c>
      <c r="AG1056" s="1" t="str">
        <f t="shared" si="273"/>
        <v>37937910004402</v>
      </c>
      <c r="AH1056" s="9" t="e">
        <f>IF(AND(#REF!=2017,AE$4=1),-IFERROR(VLOOKUP(AG1056,#REF!,9,0),0),IF(AND(#REF!=2017,AE$4=2),-IFERROR(VLOOKUP(AG1056,#REF!,9,0),0),IFERROR(VLOOKUP(AG1056,#REF!,12,0),0)))</f>
        <v>#REF!</v>
      </c>
    </row>
    <row r="1057" spans="1:34" ht="15" customHeight="1" outlineLevel="2">
      <c r="A1057" s="7" t="s">
        <v>192</v>
      </c>
      <c r="B1057" s="36" t="s">
        <v>193</v>
      </c>
      <c r="C1057" s="7" t="s">
        <v>193</v>
      </c>
      <c r="D1057" s="7" t="s">
        <v>13</v>
      </c>
      <c r="E1057" s="35" t="s">
        <v>435</v>
      </c>
      <c r="F1057" s="7" t="s">
        <v>332</v>
      </c>
      <c r="G1057" s="8">
        <v>203.04</v>
      </c>
      <c r="H1057" s="8">
        <v>763.26</v>
      </c>
      <c r="I1057" s="8">
        <v>701.69</v>
      </c>
      <c r="J1057" s="8">
        <v>331.76</v>
      </c>
      <c r="K1057" s="8">
        <v>0</v>
      </c>
      <c r="L1057" s="8">
        <v>342.61000000000013</v>
      </c>
      <c r="M1057" s="8">
        <v>961.65000000000009</v>
      </c>
      <c r="N1057" s="40">
        <v>0</v>
      </c>
      <c r="O1057" s="8">
        <v>403.38999999999942</v>
      </c>
      <c r="P1057" s="8"/>
      <c r="Q1057" s="8"/>
      <c r="R1057" s="8"/>
      <c r="S1057" s="8"/>
      <c r="T1057" s="8"/>
      <c r="U1057" s="8"/>
      <c r="V1057" s="8"/>
      <c r="W1057" s="14">
        <f t="shared" si="269"/>
        <v>3707.3999999999996</v>
      </c>
      <c r="X1057" s="10"/>
      <c r="Y1057" s="28" t="e">
        <f t="shared" si="272"/>
        <v>#REF!</v>
      </c>
      <c r="Z1057" s="13"/>
      <c r="AA1057" s="13" t="e">
        <f t="shared" si="267"/>
        <v>#REF!</v>
      </c>
      <c r="AB1057" s="12">
        <v>1</v>
      </c>
      <c r="AC1057" s="12">
        <v>1</v>
      </c>
      <c r="AE1057" s="9" t="e">
        <f t="shared" si="266"/>
        <v>#REF!</v>
      </c>
      <c r="AG1057" s="1" t="str">
        <f t="shared" si="273"/>
        <v>37937910004403</v>
      </c>
      <c r="AH1057" s="9" t="e">
        <f>IF(AND(#REF!=2017,AE$4=1),-IFERROR(VLOOKUP(AG1057,#REF!,9,0),0),IF(AND(#REF!=2017,AE$4=2),-IFERROR(VLOOKUP(AG1057,#REF!,9,0),0),IFERROR(VLOOKUP(AG1057,#REF!,12,0),0)))</f>
        <v>#REF!</v>
      </c>
    </row>
    <row r="1058" spans="1:34" ht="15" customHeight="1" outlineLevel="2">
      <c r="A1058" s="7" t="s">
        <v>192</v>
      </c>
      <c r="B1058" s="36" t="s">
        <v>193</v>
      </c>
      <c r="C1058" s="7" t="s">
        <v>193</v>
      </c>
      <c r="D1058" s="7" t="s">
        <v>13</v>
      </c>
      <c r="E1058" s="35" t="s">
        <v>407</v>
      </c>
      <c r="F1058" s="7" t="s">
        <v>318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40">
        <v>0</v>
      </c>
      <c r="O1058" s="8">
        <v>0</v>
      </c>
      <c r="P1058" s="8"/>
      <c r="Q1058" s="8"/>
      <c r="R1058" s="8"/>
      <c r="S1058" s="8"/>
      <c r="T1058" s="8"/>
      <c r="U1058" s="8"/>
      <c r="V1058" s="8"/>
      <c r="W1058" s="14">
        <f t="shared" si="269"/>
        <v>0</v>
      </c>
      <c r="X1058" s="10"/>
      <c r="Y1058" s="28" t="e">
        <f t="shared" si="272"/>
        <v>#REF!</v>
      </c>
      <c r="Z1058" s="13"/>
      <c r="AA1058" s="13" t="e">
        <f t="shared" ref="AA1058:AA1090" si="274">Y1058+Z1058</f>
        <v>#REF!</v>
      </c>
      <c r="AB1058" s="12">
        <v>1</v>
      </c>
      <c r="AC1058" s="12">
        <v>1</v>
      </c>
      <c r="AE1058" s="9" t="e">
        <f t="shared" si="266"/>
        <v>#REF!</v>
      </c>
      <c r="AG1058" s="1" t="str">
        <f t="shared" si="273"/>
        <v>37937910004406</v>
      </c>
      <c r="AH1058" s="9" t="e">
        <f>IF(AND(#REF!=2017,AE$4=1),-IFERROR(VLOOKUP(AG1058,#REF!,9,0),0),IF(AND(#REF!=2017,AE$4=2),-IFERROR(VLOOKUP(AG1058,#REF!,9,0),0),IFERROR(VLOOKUP(AG1058,#REF!,12,0),0)))</f>
        <v>#REF!</v>
      </c>
    </row>
    <row r="1059" spans="1:34" ht="15" customHeight="1" outlineLevel="2">
      <c r="A1059" s="7" t="s">
        <v>192</v>
      </c>
      <c r="B1059" s="36" t="s">
        <v>193</v>
      </c>
      <c r="C1059" s="7" t="s">
        <v>193</v>
      </c>
      <c r="D1059" s="7" t="s">
        <v>13</v>
      </c>
      <c r="E1059" s="35" t="s">
        <v>475</v>
      </c>
      <c r="F1059" s="7" t="s">
        <v>352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40">
        <v>0</v>
      </c>
      <c r="O1059" s="8">
        <v>0</v>
      </c>
      <c r="P1059" s="8"/>
      <c r="Q1059" s="8"/>
      <c r="R1059" s="8"/>
      <c r="S1059" s="8"/>
      <c r="T1059" s="8"/>
      <c r="U1059" s="8"/>
      <c r="V1059" s="8"/>
      <c r="W1059" s="14">
        <f t="shared" si="269"/>
        <v>0</v>
      </c>
      <c r="X1059" s="10"/>
      <c r="Y1059" s="28"/>
      <c r="Z1059" s="13"/>
      <c r="AA1059" s="13"/>
      <c r="AB1059" s="12"/>
      <c r="AC1059" s="12"/>
      <c r="AE1059" s="9"/>
      <c r="AH1059" s="9"/>
    </row>
    <row r="1060" spans="1:34" ht="15" customHeight="1" outlineLevel="2">
      <c r="A1060" s="7" t="s">
        <v>192</v>
      </c>
      <c r="B1060" s="36" t="s">
        <v>193</v>
      </c>
      <c r="C1060" s="7" t="s">
        <v>193</v>
      </c>
      <c r="D1060" s="7" t="s">
        <v>13</v>
      </c>
      <c r="E1060" s="35" t="s">
        <v>437</v>
      </c>
      <c r="F1060" s="7" t="s">
        <v>333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40">
        <v>0</v>
      </c>
      <c r="O1060" s="8">
        <v>0</v>
      </c>
      <c r="P1060" s="8"/>
      <c r="Q1060" s="8"/>
      <c r="R1060" s="8"/>
      <c r="S1060" s="8"/>
      <c r="T1060" s="8"/>
      <c r="U1060" s="8"/>
      <c r="V1060" s="8"/>
      <c r="W1060" s="14">
        <f t="shared" si="269"/>
        <v>0</v>
      </c>
      <c r="X1060" s="10"/>
      <c r="Y1060" s="28" t="e">
        <f t="shared" ref="Y1060:Y1094" si="275">IF(AE$2="Y",IF(RIGHT(A1060,4)="CITY",AH1060,0),AH1060)</f>
        <v>#REF!</v>
      </c>
      <c r="Z1060" s="13"/>
      <c r="AA1060" s="13" t="e">
        <f t="shared" si="274"/>
        <v>#REF!</v>
      </c>
      <c r="AB1060" s="12">
        <v>1</v>
      </c>
      <c r="AC1060" s="12">
        <v>1</v>
      </c>
      <c r="AE1060" s="9" t="e">
        <f t="shared" si="266"/>
        <v>#REF!</v>
      </c>
      <c r="AG1060" s="1" t="str">
        <f t="shared" ref="AG1060:AG1094" si="276">B1060&amp;C1060&amp;D1060&amp;E1060</f>
        <v>37937910004413</v>
      </c>
      <c r="AH1060" s="9" t="e">
        <f>IF(AND(#REF!=2017,AE$4=1),-IFERROR(VLOOKUP(AG1060,#REF!,9,0),0),IF(AND(#REF!=2017,AE$4=2),-IFERROR(VLOOKUP(AG1060,#REF!,9,0),0),IFERROR(VLOOKUP(AG1060,#REF!,12,0),0)))</f>
        <v>#REF!</v>
      </c>
    </row>
    <row r="1061" spans="1:34" ht="15" customHeight="1" outlineLevel="2">
      <c r="A1061" s="7" t="s">
        <v>192</v>
      </c>
      <c r="B1061" s="36" t="s">
        <v>193</v>
      </c>
      <c r="C1061" s="7" t="s">
        <v>193</v>
      </c>
      <c r="D1061" s="7" t="s">
        <v>13</v>
      </c>
      <c r="E1061" s="35" t="s">
        <v>439</v>
      </c>
      <c r="F1061" s="7" t="s">
        <v>334</v>
      </c>
      <c r="G1061" s="8">
        <v>92.99</v>
      </c>
      <c r="H1061" s="8">
        <v>101.53000000000002</v>
      </c>
      <c r="I1061" s="8">
        <v>25.729999999999961</v>
      </c>
      <c r="J1061" s="8">
        <v>137.02000000000001</v>
      </c>
      <c r="K1061" s="8">
        <v>0</v>
      </c>
      <c r="L1061" s="8">
        <v>71.180000000000007</v>
      </c>
      <c r="M1061" s="8">
        <v>103.09000000000009</v>
      </c>
      <c r="N1061" s="40">
        <v>0</v>
      </c>
      <c r="O1061" s="8">
        <v>174.30999999999983</v>
      </c>
      <c r="P1061" s="8"/>
      <c r="Q1061" s="8"/>
      <c r="R1061" s="8"/>
      <c r="S1061" s="8"/>
      <c r="T1061" s="8"/>
      <c r="U1061" s="8"/>
      <c r="V1061" s="8"/>
      <c r="W1061" s="14">
        <f t="shared" si="269"/>
        <v>705.84999999999991</v>
      </c>
      <c r="X1061" s="10"/>
      <c r="Y1061" s="28" t="e">
        <f t="shared" si="275"/>
        <v>#REF!</v>
      </c>
      <c r="Z1061" s="13"/>
      <c r="AA1061" s="13" t="e">
        <f t="shared" si="274"/>
        <v>#REF!</v>
      </c>
      <c r="AB1061" s="12">
        <v>1</v>
      </c>
      <c r="AC1061" s="12">
        <v>1</v>
      </c>
      <c r="AE1061" s="9" t="e">
        <f t="shared" si="266"/>
        <v>#REF!</v>
      </c>
      <c r="AG1061" s="1" t="str">
        <f t="shared" si="276"/>
        <v>37937910004414</v>
      </c>
      <c r="AH1061" s="9" t="e">
        <f>IF(AND(#REF!=2017,AE$4=1),-IFERROR(VLOOKUP(AG1061,#REF!,9,0),0),IF(AND(#REF!=2017,AE$4=2),-IFERROR(VLOOKUP(AG1061,#REF!,9,0),0),IFERROR(VLOOKUP(AG1061,#REF!,12,0),0)))</f>
        <v>#REF!</v>
      </c>
    </row>
    <row r="1062" spans="1:34" ht="15" customHeight="1" outlineLevel="2">
      <c r="A1062" s="7" t="s">
        <v>192</v>
      </c>
      <c r="B1062" s="36" t="s">
        <v>193</v>
      </c>
      <c r="C1062" s="7" t="s">
        <v>193</v>
      </c>
      <c r="D1062" s="7" t="s">
        <v>13</v>
      </c>
      <c r="E1062" s="35" t="s">
        <v>441</v>
      </c>
      <c r="F1062" s="7" t="s">
        <v>335</v>
      </c>
      <c r="G1062" s="8">
        <v>0</v>
      </c>
      <c r="H1062" s="8">
        <v>0</v>
      </c>
      <c r="I1062" s="8">
        <v>0</v>
      </c>
      <c r="J1062" s="8">
        <v>0.08</v>
      </c>
      <c r="K1062" s="8">
        <v>0</v>
      </c>
      <c r="L1062" s="8">
        <v>0</v>
      </c>
      <c r="M1062" s="8">
        <v>0</v>
      </c>
      <c r="N1062" s="40">
        <v>0</v>
      </c>
      <c r="O1062" s="8">
        <v>0</v>
      </c>
      <c r="P1062" s="8"/>
      <c r="Q1062" s="8"/>
      <c r="R1062" s="8"/>
      <c r="S1062" s="8"/>
      <c r="T1062" s="8"/>
      <c r="U1062" s="8"/>
      <c r="V1062" s="8"/>
      <c r="W1062" s="14">
        <f t="shared" si="269"/>
        <v>0.08</v>
      </c>
      <c r="X1062" s="10"/>
      <c r="Y1062" s="28" t="e">
        <f t="shared" si="275"/>
        <v>#REF!</v>
      </c>
      <c r="Z1062" s="13"/>
      <c r="AA1062" s="13" t="e">
        <f t="shared" si="274"/>
        <v>#REF!</v>
      </c>
      <c r="AB1062" s="12">
        <v>1</v>
      </c>
      <c r="AC1062" s="12">
        <v>1</v>
      </c>
      <c r="AE1062" s="9" t="e">
        <f t="shared" si="266"/>
        <v>#REF!</v>
      </c>
      <c r="AG1062" s="1" t="str">
        <f t="shared" si="276"/>
        <v>37937910004417</v>
      </c>
      <c r="AH1062" s="9" t="e">
        <f>IF(AND(#REF!=2017,AE$4=1),-IFERROR(VLOOKUP(AG1062,#REF!,9,0),0),IF(AND(#REF!=2017,AE$4=2),-IFERROR(VLOOKUP(AG1062,#REF!,9,0),0),IFERROR(VLOOKUP(AG1062,#REF!,12,0),0)))</f>
        <v>#REF!</v>
      </c>
    </row>
    <row r="1063" spans="1:34" ht="15" customHeight="1" outlineLevel="2">
      <c r="A1063" s="7" t="s">
        <v>192</v>
      </c>
      <c r="B1063" s="36" t="s">
        <v>193</v>
      </c>
      <c r="C1063" s="7" t="s">
        <v>193</v>
      </c>
      <c r="D1063" s="7" t="s">
        <v>13</v>
      </c>
      <c r="E1063" s="35" t="s">
        <v>443</v>
      </c>
      <c r="F1063" s="7" t="s">
        <v>336</v>
      </c>
      <c r="G1063" s="8">
        <v>38.21</v>
      </c>
      <c r="H1063" s="8">
        <v>73.609999999999985</v>
      </c>
      <c r="I1063" s="8">
        <v>13.64</v>
      </c>
      <c r="J1063" s="8">
        <v>42.660000000000011</v>
      </c>
      <c r="K1063" s="8">
        <v>0</v>
      </c>
      <c r="L1063" s="8">
        <v>41.809999999999974</v>
      </c>
      <c r="M1063" s="8">
        <v>49.09</v>
      </c>
      <c r="N1063" s="40">
        <v>0</v>
      </c>
      <c r="O1063" s="8">
        <v>96.300000000000011</v>
      </c>
      <c r="P1063" s="8"/>
      <c r="Q1063" s="8"/>
      <c r="R1063" s="8"/>
      <c r="S1063" s="8"/>
      <c r="T1063" s="8"/>
      <c r="U1063" s="8"/>
      <c r="V1063" s="8"/>
      <c r="W1063" s="14">
        <f t="shared" si="269"/>
        <v>355.32</v>
      </c>
      <c r="X1063" s="10"/>
      <c r="Y1063" s="28" t="e">
        <f t="shared" si="275"/>
        <v>#REF!</v>
      </c>
      <c r="Z1063" s="13"/>
      <c r="AA1063" s="13" t="e">
        <f t="shared" si="274"/>
        <v>#REF!</v>
      </c>
      <c r="AB1063" s="12">
        <v>1</v>
      </c>
      <c r="AC1063" s="12">
        <v>1</v>
      </c>
      <c r="AE1063" s="9" t="e">
        <f t="shared" si="266"/>
        <v>#REF!</v>
      </c>
      <c r="AG1063" s="1" t="str">
        <f t="shared" si="276"/>
        <v>37937910004423</v>
      </c>
      <c r="AH1063" s="9" t="e">
        <f>IF(AND(#REF!=2017,AE$4=1),-IFERROR(VLOOKUP(AG1063,#REF!,9,0),0),IF(AND(#REF!=2017,AE$4=2),-IFERROR(VLOOKUP(AG1063,#REF!,9,0),0),IFERROR(VLOOKUP(AG1063,#REF!,12,0),0)))</f>
        <v>#REF!</v>
      </c>
    </row>
    <row r="1064" spans="1:34" ht="15" customHeight="1" outlineLevel="2">
      <c r="A1064" s="7" t="s">
        <v>192</v>
      </c>
      <c r="B1064" s="36" t="s">
        <v>193</v>
      </c>
      <c r="C1064" s="7" t="s">
        <v>193</v>
      </c>
      <c r="D1064" s="7" t="s">
        <v>13</v>
      </c>
      <c r="E1064" s="35" t="s">
        <v>445</v>
      </c>
      <c r="F1064" s="7" t="s">
        <v>337</v>
      </c>
      <c r="G1064" s="8">
        <v>6722.12</v>
      </c>
      <c r="H1064" s="8">
        <v>18120.850000000002</v>
      </c>
      <c r="I1064" s="8">
        <v>9122.3000000000029</v>
      </c>
      <c r="J1064" s="8">
        <v>15660.14</v>
      </c>
      <c r="K1064" s="8">
        <v>0</v>
      </c>
      <c r="L1064" s="8">
        <v>13003.279999999999</v>
      </c>
      <c r="M1064" s="8">
        <v>-62396.630000000005</v>
      </c>
      <c r="N1064" s="40">
        <v>1.1823431123048067E-11</v>
      </c>
      <c r="O1064" s="8">
        <v>18630.579999999998</v>
      </c>
      <c r="P1064" s="8"/>
      <c r="Q1064" s="8"/>
      <c r="R1064" s="8"/>
      <c r="S1064" s="8"/>
      <c r="T1064" s="8"/>
      <c r="U1064" s="8"/>
      <c r="V1064" s="8"/>
      <c r="W1064" s="14">
        <f t="shared" si="269"/>
        <v>18862.640000000007</v>
      </c>
      <c r="X1064" s="10"/>
      <c r="Y1064" s="28" t="e">
        <f t="shared" si="275"/>
        <v>#REF!</v>
      </c>
      <c r="Z1064" s="13"/>
      <c r="AA1064" s="13" t="e">
        <f t="shared" si="274"/>
        <v>#REF!</v>
      </c>
      <c r="AB1064" s="12">
        <v>1</v>
      </c>
      <c r="AC1064" s="12">
        <v>1</v>
      </c>
      <c r="AE1064" s="9" t="e">
        <f t="shared" si="266"/>
        <v>#REF!</v>
      </c>
      <c r="AG1064" s="1" t="str">
        <f t="shared" si="276"/>
        <v>37937910004429</v>
      </c>
      <c r="AH1064" s="9" t="e">
        <f>IF(AND(#REF!=2017,AE$4=1),-IFERROR(VLOOKUP(AG1064,#REF!,9,0),0),IF(AND(#REF!=2017,AE$4=2),-IFERROR(VLOOKUP(AG1064,#REF!,9,0),0),IFERROR(VLOOKUP(AG1064,#REF!,12,0),0)))</f>
        <v>#REF!</v>
      </c>
    </row>
    <row r="1065" spans="1:34" ht="15" customHeight="1" outlineLevel="2">
      <c r="A1065" s="7" t="s">
        <v>192</v>
      </c>
      <c r="B1065" s="36" t="s">
        <v>193</v>
      </c>
      <c r="C1065" s="7" t="s">
        <v>193</v>
      </c>
      <c r="D1065" s="7" t="s">
        <v>13</v>
      </c>
      <c r="E1065" s="35" t="s">
        <v>447</v>
      </c>
      <c r="F1065" s="7" t="s">
        <v>338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  <c r="N1065" s="40">
        <v>0</v>
      </c>
      <c r="O1065" s="8">
        <v>0</v>
      </c>
      <c r="P1065" s="8"/>
      <c r="Q1065" s="8"/>
      <c r="R1065" s="8"/>
      <c r="S1065" s="8"/>
      <c r="T1065" s="8"/>
      <c r="U1065" s="8"/>
      <c r="V1065" s="8"/>
      <c r="W1065" s="14">
        <f t="shared" si="269"/>
        <v>0</v>
      </c>
      <c r="X1065" s="10"/>
      <c r="Y1065" s="28" t="e">
        <f t="shared" si="275"/>
        <v>#REF!</v>
      </c>
      <c r="Z1065" s="13"/>
      <c r="AA1065" s="13" t="e">
        <f t="shared" si="274"/>
        <v>#REF!</v>
      </c>
      <c r="AB1065" s="12">
        <v>1</v>
      </c>
      <c r="AC1065" s="12">
        <v>1</v>
      </c>
      <c r="AE1065" s="9" t="e">
        <f t="shared" si="266"/>
        <v>#REF!</v>
      </c>
      <c r="AG1065" s="1" t="str">
        <f t="shared" si="276"/>
        <v>37937910004430</v>
      </c>
      <c r="AH1065" s="9" t="e">
        <f>IF(AND(#REF!=2017,AE$4=1),-IFERROR(VLOOKUP(AG1065,#REF!,9,0),0),IF(AND(#REF!=2017,AE$4=2),-IFERROR(VLOOKUP(AG1065,#REF!,9,0),0),IFERROR(VLOOKUP(AG1065,#REF!,12,0),0)))</f>
        <v>#REF!</v>
      </c>
    </row>
    <row r="1066" spans="1:34" ht="15" customHeight="1" outlineLevel="2">
      <c r="A1066" s="7" t="s">
        <v>192</v>
      </c>
      <c r="B1066" s="36" t="s">
        <v>193</v>
      </c>
      <c r="C1066" s="7" t="s">
        <v>193</v>
      </c>
      <c r="D1066" s="7" t="s">
        <v>13</v>
      </c>
      <c r="E1066" s="35" t="s">
        <v>449</v>
      </c>
      <c r="F1066" s="7" t="s">
        <v>339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40">
        <v>0</v>
      </c>
      <c r="O1066" s="8">
        <v>0</v>
      </c>
      <c r="P1066" s="8"/>
      <c r="Q1066" s="8"/>
      <c r="R1066" s="8"/>
      <c r="S1066" s="8"/>
      <c r="T1066" s="8"/>
      <c r="U1066" s="8"/>
      <c r="V1066" s="8"/>
      <c r="W1066" s="14">
        <f t="shared" ref="W1066:W1094" si="277">SUM(G1066:V1066)</f>
        <v>0</v>
      </c>
      <c r="X1066" s="10"/>
      <c r="Y1066" s="28" t="e">
        <f t="shared" si="275"/>
        <v>#REF!</v>
      </c>
      <c r="Z1066" s="13"/>
      <c r="AA1066" s="13" t="e">
        <f t="shared" si="274"/>
        <v>#REF!</v>
      </c>
      <c r="AB1066" s="12">
        <v>1</v>
      </c>
      <c r="AC1066" s="12">
        <v>1</v>
      </c>
      <c r="AE1066" s="9" t="e">
        <f t="shared" si="266"/>
        <v>#REF!</v>
      </c>
      <c r="AG1066" s="1" t="str">
        <f t="shared" si="276"/>
        <v>37937910004434</v>
      </c>
      <c r="AH1066" s="9" t="e">
        <f>IF(AND(#REF!=2017,AE$4=1),-IFERROR(VLOOKUP(AG1066,#REF!,9,0),0),IF(AND(#REF!=2017,AE$4=2),-IFERROR(VLOOKUP(AG1066,#REF!,9,0),0),IFERROR(VLOOKUP(AG1066,#REF!,12,0),0)))</f>
        <v>#REF!</v>
      </c>
    </row>
    <row r="1067" spans="1:34" ht="15" customHeight="1" outlineLevel="2">
      <c r="A1067" s="7" t="s">
        <v>192</v>
      </c>
      <c r="B1067" s="36" t="s">
        <v>193</v>
      </c>
      <c r="C1067" s="7" t="s">
        <v>193</v>
      </c>
      <c r="D1067" s="7" t="s">
        <v>13</v>
      </c>
      <c r="E1067" s="35" t="s">
        <v>451</v>
      </c>
      <c r="F1067" s="7" t="s">
        <v>112</v>
      </c>
      <c r="G1067" s="8">
        <v>0</v>
      </c>
      <c r="H1067" s="8">
        <v>4310.6000000000004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40">
        <v>0</v>
      </c>
      <c r="O1067" s="8">
        <v>0</v>
      </c>
      <c r="P1067" s="8"/>
      <c r="Q1067" s="8"/>
      <c r="R1067" s="8"/>
      <c r="S1067" s="8"/>
      <c r="T1067" s="8"/>
      <c r="U1067" s="8"/>
      <c r="V1067" s="8"/>
      <c r="W1067" s="14">
        <f t="shared" si="277"/>
        <v>4310.6000000000004</v>
      </c>
      <c r="X1067" s="10"/>
      <c r="Y1067" s="28" t="e">
        <f t="shared" si="275"/>
        <v>#REF!</v>
      </c>
      <c r="Z1067" s="13"/>
      <c r="AA1067" s="13" t="e">
        <f t="shared" si="274"/>
        <v>#REF!</v>
      </c>
      <c r="AB1067" s="12">
        <v>1</v>
      </c>
      <c r="AC1067" s="12">
        <v>1</v>
      </c>
      <c r="AE1067" s="9" t="e">
        <f t="shared" si="266"/>
        <v>#REF!</v>
      </c>
      <c r="AG1067" s="1" t="str">
        <f t="shared" si="276"/>
        <v>37937910004442</v>
      </c>
      <c r="AH1067" s="9" t="e">
        <f>IF(AND(#REF!=2017,AE$4=1),-IFERROR(VLOOKUP(AG1067,#REF!,9,0),0),IF(AND(#REF!=2017,AE$4=2),-IFERROR(VLOOKUP(AG1067,#REF!,9,0),0),IFERROR(VLOOKUP(AG1067,#REF!,12,0),0)))</f>
        <v>#REF!</v>
      </c>
    </row>
    <row r="1068" spans="1:34" ht="15" customHeight="1" outlineLevel="2">
      <c r="A1068" s="7" t="s">
        <v>192</v>
      </c>
      <c r="B1068" s="36" t="s">
        <v>193</v>
      </c>
      <c r="C1068" s="7" t="s">
        <v>193</v>
      </c>
      <c r="D1068" s="7" t="s">
        <v>13</v>
      </c>
      <c r="E1068" s="35" t="s">
        <v>452</v>
      </c>
      <c r="F1068" s="7" t="s">
        <v>340</v>
      </c>
      <c r="G1068" s="8">
        <v>6.1</v>
      </c>
      <c r="H1068" s="8">
        <v>8.7000000000000011</v>
      </c>
      <c r="I1068" s="8">
        <v>2.4299999999999997</v>
      </c>
      <c r="J1068" s="8">
        <v>15.489999999999998</v>
      </c>
      <c r="K1068" s="8">
        <v>0</v>
      </c>
      <c r="L1068" s="8">
        <v>1.490000000000002</v>
      </c>
      <c r="M1068" s="8">
        <v>16.079999999999998</v>
      </c>
      <c r="N1068" s="40">
        <v>0</v>
      </c>
      <c r="O1068" s="8">
        <v>11.179999999999993</v>
      </c>
      <c r="P1068" s="8"/>
      <c r="Q1068" s="8"/>
      <c r="R1068" s="8"/>
      <c r="S1068" s="8"/>
      <c r="T1068" s="8"/>
      <c r="U1068" s="8"/>
      <c r="V1068" s="8"/>
      <c r="W1068" s="14">
        <f t="shared" si="277"/>
        <v>61.469999999999992</v>
      </c>
      <c r="X1068" s="10"/>
      <c r="Y1068" s="28" t="e">
        <f t="shared" si="275"/>
        <v>#REF!</v>
      </c>
      <c r="Z1068" s="13"/>
      <c r="AA1068" s="13" t="e">
        <f t="shared" si="274"/>
        <v>#REF!</v>
      </c>
      <c r="AB1068" s="12">
        <v>1</v>
      </c>
      <c r="AC1068" s="12">
        <v>1</v>
      </c>
      <c r="AE1068" s="9" t="e">
        <f t="shared" si="266"/>
        <v>#REF!</v>
      </c>
      <c r="AG1068" s="1" t="str">
        <f t="shared" si="276"/>
        <v>37937910004470</v>
      </c>
      <c r="AH1068" s="9" t="e">
        <f>IF(AND(#REF!=2017,AE$4=1),-IFERROR(VLOOKUP(AG1068,#REF!,9,0),0),IF(AND(#REF!=2017,AE$4=2),-IFERROR(VLOOKUP(AG1068,#REF!,9,0),0),IFERROR(VLOOKUP(AG1068,#REF!,12,0),0)))</f>
        <v>#REF!</v>
      </c>
    </row>
    <row r="1069" spans="1:34" ht="15" customHeight="1" outlineLevel="2">
      <c r="A1069" s="7" t="s">
        <v>192</v>
      </c>
      <c r="B1069" s="36" t="s">
        <v>193</v>
      </c>
      <c r="C1069" s="7" t="s">
        <v>193</v>
      </c>
      <c r="D1069" s="7" t="s">
        <v>13</v>
      </c>
      <c r="E1069" s="35" t="s">
        <v>380</v>
      </c>
      <c r="F1069" s="7" t="s">
        <v>17</v>
      </c>
      <c r="G1069" s="8">
        <v>0</v>
      </c>
      <c r="H1069" s="8">
        <v>0</v>
      </c>
      <c r="I1069" s="8">
        <v>243.12</v>
      </c>
      <c r="J1069" s="8">
        <v>0</v>
      </c>
      <c r="K1069" s="8">
        <v>0</v>
      </c>
      <c r="L1069" s="8">
        <v>1915.83</v>
      </c>
      <c r="M1069" s="8">
        <v>935.7800000000002</v>
      </c>
      <c r="N1069" s="40">
        <v>0</v>
      </c>
      <c r="O1069" s="8">
        <v>9197.68</v>
      </c>
      <c r="P1069" s="8"/>
      <c r="Q1069" s="8"/>
      <c r="R1069" s="8"/>
      <c r="S1069" s="8"/>
      <c r="T1069" s="8"/>
      <c r="U1069" s="8"/>
      <c r="V1069" s="8"/>
      <c r="W1069" s="14">
        <f t="shared" si="277"/>
        <v>12292.41</v>
      </c>
      <c r="X1069" s="10"/>
      <c r="Y1069" s="28" t="e">
        <f t="shared" si="275"/>
        <v>#REF!</v>
      </c>
      <c r="Z1069" s="13"/>
      <c r="AA1069" s="13" t="e">
        <f t="shared" si="274"/>
        <v>#REF!</v>
      </c>
      <c r="AB1069" s="12">
        <v>1</v>
      </c>
      <c r="AC1069" s="12">
        <v>1</v>
      </c>
      <c r="AE1069" s="9" t="e">
        <f t="shared" si="266"/>
        <v>#REF!</v>
      </c>
      <c r="AG1069" s="1" t="str">
        <f t="shared" si="276"/>
        <v>37937910004801</v>
      </c>
      <c r="AH1069" s="9" t="e">
        <f>IF(AND(#REF!=2017,AE$4=1),-IFERROR(VLOOKUP(AG1069,#REF!,9,0),0),IF(AND(#REF!=2017,AE$4=2),-IFERROR(VLOOKUP(AG1069,#REF!,9,0),0),IFERROR(VLOOKUP(AG1069,#REF!,12,0),0)))</f>
        <v>#REF!</v>
      </c>
    </row>
    <row r="1070" spans="1:34" ht="15" customHeight="1" outlineLevel="2">
      <c r="A1070" s="7" t="s">
        <v>192</v>
      </c>
      <c r="B1070" s="36" t="s">
        <v>193</v>
      </c>
      <c r="C1070" s="7" t="s">
        <v>193</v>
      </c>
      <c r="D1070" s="7" t="s">
        <v>13</v>
      </c>
      <c r="E1070" s="35" t="s">
        <v>398</v>
      </c>
      <c r="F1070" s="7" t="s">
        <v>316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40">
        <v>0</v>
      </c>
      <c r="O1070" s="8">
        <v>0</v>
      </c>
      <c r="P1070" s="8"/>
      <c r="Q1070" s="8"/>
      <c r="R1070" s="8"/>
      <c r="S1070" s="8"/>
      <c r="T1070" s="8"/>
      <c r="U1070" s="8"/>
      <c r="V1070" s="8"/>
      <c r="W1070" s="14">
        <f t="shared" si="277"/>
        <v>0</v>
      </c>
      <c r="X1070" s="10"/>
      <c r="Y1070" s="28" t="e">
        <f t="shared" si="275"/>
        <v>#REF!</v>
      </c>
      <c r="Z1070" s="13"/>
      <c r="AA1070" s="13" t="e">
        <f t="shared" si="274"/>
        <v>#REF!</v>
      </c>
      <c r="AB1070" s="12">
        <v>1</v>
      </c>
      <c r="AC1070" s="12">
        <v>1</v>
      </c>
      <c r="AE1070" s="9" t="e">
        <f t="shared" si="266"/>
        <v>#REF!</v>
      </c>
      <c r="AG1070" s="1" t="str">
        <f t="shared" si="276"/>
        <v>37937910005017</v>
      </c>
      <c r="AH1070" s="9" t="e">
        <f>IF(AND(#REF!=2017,AE$4=1),-IFERROR(VLOOKUP(AG1070,#REF!,9,0),0),IF(AND(#REF!=2017,AE$4=2),-IFERROR(VLOOKUP(AG1070,#REF!,9,0),0),IFERROR(VLOOKUP(AG1070,#REF!,12,0),0)))</f>
        <v>#REF!</v>
      </c>
    </row>
    <row r="1071" spans="1:34" ht="15" customHeight="1" outlineLevel="2">
      <c r="A1071" s="7" t="s">
        <v>192</v>
      </c>
      <c r="B1071" s="36" t="s">
        <v>193</v>
      </c>
      <c r="C1071" s="7" t="s">
        <v>193</v>
      </c>
      <c r="D1071" s="7" t="s">
        <v>13</v>
      </c>
      <c r="E1071" s="35" t="s">
        <v>381</v>
      </c>
      <c r="F1071" s="7" t="s">
        <v>311</v>
      </c>
      <c r="G1071" s="8">
        <v>0</v>
      </c>
      <c r="H1071" s="8">
        <v>0</v>
      </c>
      <c r="I1071" s="8">
        <v>0</v>
      </c>
      <c r="J1071" s="8">
        <v>0</v>
      </c>
      <c r="K1071" s="8">
        <v>21419.59</v>
      </c>
      <c r="L1071" s="8">
        <v>0</v>
      </c>
      <c r="M1071" s="8">
        <v>0</v>
      </c>
      <c r="N1071" s="40">
        <v>0</v>
      </c>
      <c r="O1071" s="8">
        <v>21419.59</v>
      </c>
      <c r="P1071" s="8"/>
      <c r="Q1071" s="8"/>
      <c r="R1071" s="8"/>
      <c r="S1071" s="8"/>
      <c r="T1071" s="8"/>
      <c r="U1071" s="8"/>
      <c r="V1071" s="8"/>
      <c r="W1071" s="14">
        <f t="shared" si="277"/>
        <v>42839.18</v>
      </c>
      <c r="X1071" s="10"/>
      <c r="Y1071" s="28" t="e">
        <f t="shared" si="275"/>
        <v>#REF!</v>
      </c>
      <c r="Z1071" s="13"/>
      <c r="AA1071" s="13" t="e">
        <f t="shared" si="274"/>
        <v>#REF!</v>
      </c>
      <c r="AB1071" s="12">
        <v>1</v>
      </c>
      <c r="AC1071" s="12">
        <v>1</v>
      </c>
      <c r="AE1071" s="9" t="e">
        <f t="shared" si="266"/>
        <v>#REF!</v>
      </c>
      <c r="AG1071" s="1" t="str">
        <f t="shared" si="276"/>
        <v>37937910005050</v>
      </c>
      <c r="AH1071" s="9" t="e">
        <f>IF(AND(#REF!=2017,AE$4=1),-IFERROR(VLOOKUP(AG1071,#REF!,9,0),0),IF(AND(#REF!=2017,AE$4=2),-IFERROR(VLOOKUP(AG1071,#REF!,9,0),0),IFERROR(VLOOKUP(AG1071,#REF!,12,0),0)))</f>
        <v>#REF!</v>
      </c>
    </row>
    <row r="1072" spans="1:34" ht="15" customHeight="1" outlineLevel="2">
      <c r="A1072" s="7" t="s">
        <v>192</v>
      </c>
      <c r="B1072" s="36" t="s">
        <v>193</v>
      </c>
      <c r="C1072" s="7" t="s">
        <v>193</v>
      </c>
      <c r="D1072" s="7" t="s">
        <v>13</v>
      </c>
      <c r="E1072" s="35" t="s">
        <v>454</v>
      </c>
      <c r="F1072" s="7" t="s">
        <v>341</v>
      </c>
      <c r="G1072" s="8">
        <v>37181.410000000003</v>
      </c>
      <c r="H1072" s="8">
        <v>31156.619999999995</v>
      </c>
      <c r="I1072" s="8">
        <v>29048.639999999999</v>
      </c>
      <c r="J1072" s="8">
        <v>65776.980000000025</v>
      </c>
      <c r="K1072" s="8">
        <v>0</v>
      </c>
      <c r="L1072" s="8">
        <v>101969.23999999993</v>
      </c>
      <c r="M1072" s="8">
        <v>28968.090000000026</v>
      </c>
      <c r="N1072" s="40">
        <v>26285.030000000028</v>
      </c>
      <c r="O1072" s="8">
        <v>68810.849999999977</v>
      </c>
      <c r="P1072" s="8"/>
      <c r="Q1072" s="8"/>
      <c r="R1072" s="8"/>
      <c r="S1072" s="8"/>
      <c r="T1072" s="8"/>
      <c r="U1072" s="8"/>
      <c r="V1072" s="8"/>
      <c r="W1072" s="14">
        <f t="shared" si="277"/>
        <v>389196.86</v>
      </c>
      <c r="X1072" s="10"/>
      <c r="Y1072" s="28" t="e">
        <f t="shared" si="275"/>
        <v>#REF!</v>
      </c>
      <c r="Z1072" s="13"/>
      <c r="AA1072" s="13" t="e">
        <f t="shared" si="274"/>
        <v>#REF!</v>
      </c>
      <c r="AB1072" s="12">
        <v>1</v>
      </c>
      <c r="AC1072" s="12">
        <v>1</v>
      </c>
      <c r="AE1072" s="9" t="e">
        <f t="shared" si="266"/>
        <v>#REF!</v>
      </c>
      <c r="AG1072" s="1" t="str">
        <f t="shared" si="276"/>
        <v>37937910005084</v>
      </c>
      <c r="AH1072" s="9" t="e">
        <f>IF(AND(#REF!=2017,AE$4=1),-IFERROR(VLOOKUP(AG1072,#REF!,9,0),0),IF(AND(#REF!=2017,AE$4=2),-IFERROR(VLOOKUP(AG1072,#REF!,9,0),0),IFERROR(VLOOKUP(AG1072,#REF!,12,0),0)))</f>
        <v>#REF!</v>
      </c>
    </row>
    <row r="1073" spans="1:34" ht="15" customHeight="1" outlineLevel="2">
      <c r="A1073" s="7" t="s">
        <v>192</v>
      </c>
      <c r="B1073" s="36" t="s">
        <v>193</v>
      </c>
      <c r="C1073" s="7" t="s">
        <v>193</v>
      </c>
      <c r="D1073" s="7" t="s">
        <v>13</v>
      </c>
      <c r="E1073" s="35" t="s">
        <v>468</v>
      </c>
      <c r="F1073" s="7" t="s">
        <v>348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40">
        <v>0</v>
      </c>
      <c r="O1073" s="8">
        <v>0</v>
      </c>
      <c r="P1073" s="8"/>
      <c r="Q1073" s="8"/>
      <c r="R1073" s="8"/>
      <c r="S1073" s="8"/>
      <c r="T1073" s="8"/>
      <c r="U1073" s="8"/>
      <c r="V1073" s="8"/>
      <c r="W1073" s="14">
        <f t="shared" si="277"/>
        <v>0</v>
      </c>
      <c r="X1073" s="10"/>
      <c r="Y1073" s="28" t="e">
        <f t="shared" si="275"/>
        <v>#REF!</v>
      </c>
      <c r="Z1073" s="13"/>
      <c r="AA1073" s="13" t="e">
        <f t="shared" si="274"/>
        <v>#REF!</v>
      </c>
      <c r="AB1073" s="12"/>
      <c r="AC1073" s="12"/>
      <c r="AE1073" s="9" t="e">
        <f t="shared" si="266"/>
        <v>#REF!</v>
      </c>
      <c r="AG1073" s="1" t="str">
        <f t="shared" si="276"/>
        <v>37937910005401</v>
      </c>
      <c r="AH1073" s="9" t="e">
        <f>IF(AND(#REF!=2017,AE$4=1),-IFERROR(VLOOKUP(AG1073,#REF!,9,0),0),IF(AND(#REF!=2017,AE$4=2),-IFERROR(VLOOKUP(AG1073,#REF!,9,0),0),IFERROR(VLOOKUP(AG1073,#REF!,12,0),0)))</f>
        <v>#REF!</v>
      </c>
    </row>
    <row r="1074" spans="1:34" ht="15" customHeight="1" outlineLevel="2">
      <c r="A1074" s="7" t="s">
        <v>192</v>
      </c>
      <c r="B1074" s="36" t="s">
        <v>193</v>
      </c>
      <c r="C1074" s="7" t="s">
        <v>193</v>
      </c>
      <c r="D1074" s="7" t="s">
        <v>13</v>
      </c>
      <c r="E1074" s="35" t="s">
        <v>419</v>
      </c>
      <c r="F1074" s="7" t="s">
        <v>324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40">
        <v>0</v>
      </c>
      <c r="O1074" s="8">
        <v>0</v>
      </c>
      <c r="P1074" s="8"/>
      <c r="Q1074" s="8"/>
      <c r="R1074" s="8"/>
      <c r="S1074" s="8"/>
      <c r="T1074" s="8"/>
      <c r="U1074" s="8"/>
      <c r="V1074" s="8"/>
      <c r="W1074" s="14">
        <f t="shared" si="277"/>
        <v>0</v>
      </c>
      <c r="X1074" s="10"/>
      <c r="Y1074" s="28" t="e">
        <f t="shared" si="275"/>
        <v>#REF!</v>
      </c>
      <c r="Z1074" s="13"/>
      <c r="AA1074" s="13" t="e">
        <f t="shared" si="274"/>
        <v>#REF!</v>
      </c>
      <c r="AB1074" s="12">
        <v>1</v>
      </c>
      <c r="AC1074" s="12">
        <v>1</v>
      </c>
      <c r="AE1074" s="9" t="e">
        <f t="shared" si="266"/>
        <v>#REF!</v>
      </c>
      <c r="AG1074" s="1" t="str">
        <f t="shared" si="276"/>
        <v>37937910005459</v>
      </c>
      <c r="AH1074" s="9" t="e">
        <f>IF(AND(#REF!=2017,AE$4=1),-IFERROR(VLOOKUP(AG1074,#REF!,9,0),0),IF(AND(#REF!=2017,AE$4=2),-IFERROR(VLOOKUP(AG1074,#REF!,9,0),0),IFERROR(VLOOKUP(AG1074,#REF!,12,0),0)))</f>
        <v>#REF!</v>
      </c>
    </row>
    <row r="1075" spans="1:34" ht="15" customHeight="1" outlineLevel="2">
      <c r="A1075" s="7" t="s">
        <v>192</v>
      </c>
      <c r="B1075" s="36" t="s">
        <v>193</v>
      </c>
      <c r="C1075" s="7" t="s">
        <v>193</v>
      </c>
      <c r="D1075" s="7" t="s">
        <v>13</v>
      </c>
      <c r="E1075" s="35" t="s">
        <v>456</v>
      </c>
      <c r="F1075" s="7" t="s">
        <v>342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40">
        <v>0</v>
      </c>
      <c r="O1075" s="8">
        <v>0</v>
      </c>
      <c r="P1075" s="8"/>
      <c r="Q1075" s="8"/>
      <c r="R1075" s="8"/>
      <c r="S1075" s="8"/>
      <c r="T1075" s="8"/>
      <c r="U1075" s="8"/>
      <c r="V1075" s="8"/>
      <c r="W1075" s="14">
        <f t="shared" si="277"/>
        <v>0</v>
      </c>
      <c r="X1075" s="10"/>
      <c r="Y1075" s="28" t="e">
        <f t="shared" si="275"/>
        <v>#REF!</v>
      </c>
      <c r="Z1075" s="13"/>
      <c r="AA1075" s="13" t="e">
        <f t="shared" si="274"/>
        <v>#REF!</v>
      </c>
      <c r="AB1075" s="12">
        <v>1</v>
      </c>
      <c r="AC1075" s="12">
        <v>0</v>
      </c>
      <c r="AE1075" s="9" t="e">
        <f t="shared" si="266"/>
        <v>#REF!</v>
      </c>
      <c r="AG1075" s="1" t="str">
        <f t="shared" si="276"/>
        <v>37937910005461</v>
      </c>
      <c r="AH1075" s="9" t="e">
        <f>IF(AND(#REF!=2017,AE$4=1),-IFERROR(VLOOKUP(AG1075,#REF!,9,0),0),IF(AND(#REF!=2017,AE$4=2),-IFERROR(VLOOKUP(AG1075,#REF!,9,0),0),IFERROR(VLOOKUP(AG1075,#REF!,12,0),0)))</f>
        <v>#REF!</v>
      </c>
    </row>
    <row r="1076" spans="1:34" ht="15" customHeight="1" outlineLevel="2">
      <c r="A1076" s="7" t="s">
        <v>192</v>
      </c>
      <c r="B1076" s="36" t="s">
        <v>193</v>
      </c>
      <c r="C1076" s="7" t="s">
        <v>193</v>
      </c>
      <c r="D1076" s="7" t="s">
        <v>13</v>
      </c>
      <c r="E1076" s="35" t="s">
        <v>458</v>
      </c>
      <c r="F1076" s="7" t="s">
        <v>343</v>
      </c>
      <c r="G1076" s="8">
        <v>0</v>
      </c>
      <c r="H1076" s="8">
        <v>39416.410000000003</v>
      </c>
      <c r="I1076" s="8">
        <v>20302.550000000003</v>
      </c>
      <c r="J1076" s="8">
        <v>11239.37999999999</v>
      </c>
      <c r="K1076" s="8">
        <v>0</v>
      </c>
      <c r="L1076" s="8">
        <v>34748.390000000014</v>
      </c>
      <c r="M1076" s="8">
        <v>11402.539999999994</v>
      </c>
      <c r="N1076" s="40">
        <v>12431.01999999999</v>
      </c>
      <c r="O1076" s="8">
        <v>9876.0999999999913</v>
      </c>
      <c r="P1076" s="8"/>
      <c r="Q1076" s="8"/>
      <c r="R1076" s="8"/>
      <c r="S1076" s="8"/>
      <c r="T1076" s="8"/>
      <c r="U1076" s="8"/>
      <c r="V1076" s="8"/>
      <c r="W1076" s="14">
        <f t="shared" si="277"/>
        <v>139416.38999999998</v>
      </c>
      <c r="X1076" s="10"/>
      <c r="Y1076" s="28" t="e">
        <f t="shared" si="275"/>
        <v>#REF!</v>
      </c>
      <c r="Z1076" s="13"/>
      <c r="AA1076" s="13" t="e">
        <f t="shared" si="274"/>
        <v>#REF!</v>
      </c>
      <c r="AB1076" s="12">
        <v>1</v>
      </c>
      <c r="AC1076" s="12">
        <v>1</v>
      </c>
      <c r="AE1076" s="9" t="e">
        <f t="shared" si="266"/>
        <v>#REF!</v>
      </c>
      <c r="AG1076" s="1" t="str">
        <f t="shared" si="276"/>
        <v>37937910005467</v>
      </c>
      <c r="AH1076" s="9" t="e">
        <f>IF(AND(#REF!=2017,AE$4=1),-IFERROR(VLOOKUP(AG1076,#REF!,9,0),0),IF(AND(#REF!=2017,AE$4=2),-IFERROR(VLOOKUP(AG1076,#REF!,9,0),0),IFERROR(VLOOKUP(AG1076,#REF!,12,0),0)))</f>
        <v>#REF!</v>
      </c>
    </row>
    <row r="1077" spans="1:34" ht="15" customHeight="1" outlineLevel="2">
      <c r="A1077" s="7" t="s">
        <v>192</v>
      </c>
      <c r="B1077" s="36" t="s">
        <v>193</v>
      </c>
      <c r="C1077" s="7" t="s">
        <v>193</v>
      </c>
      <c r="D1077" s="7" t="s">
        <v>13</v>
      </c>
      <c r="E1077" s="35" t="s">
        <v>460</v>
      </c>
      <c r="F1077" s="7" t="s">
        <v>344</v>
      </c>
      <c r="G1077" s="8">
        <v>298.86</v>
      </c>
      <c r="H1077" s="8">
        <v>499.69999999999993</v>
      </c>
      <c r="I1077" s="8">
        <v>207.98000000000002</v>
      </c>
      <c r="J1077" s="8">
        <v>298.37000000000012</v>
      </c>
      <c r="K1077" s="8">
        <v>0</v>
      </c>
      <c r="L1077" s="8">
        <v>259.52999999999975</v>
      </c>
      <c r="M1077" s="8">
        <v>305.81000000000017</v>
      </c>
      <c r="N1077" s="40">
        <v>0</v>
      </c>
      <c r="O1077" s="8">
        <v>426.93000000000029</v>
      </c>
      <c r="P1077" s="8"/>
      <c r="Q1077" s="8"/>
      <c r="R1077" s="8"/>
      <c r="S1077" s="8"/>
      <c r="T1077" s="8"/>
      <c r="U1077" s="8"/>
      <c r="V1077" s="8"/>
      <c r="W1077" s="14">
        <f t="shared" si="277"/>
        <v>2297.1800000000003</v>
      </c>
      <c r="X1077" s="10"/>
      <c r="Y1077" s="28" t="e">
        <f t="shared" si="275"/>
        <v>#REF!</v>
      </c>
      <c r="Z1077" s="13"/>
      <c r="AA1077" s="13" t="e">
        <f t="shared" si="274"/>
        <v>#REF!</v>
      </c>
      <c r="AB1077" s="12">
        <v>1</v>
      </c>
      <c r="AC1077" s="12">
        <v>1</v>
      </c>
      <c r="AE1077" s="9" t="e">
        <f t="shared" si="266"/>
        <v>#REF!</v>
      </c>
      <c r="AG1077" s="1" t="str">
        <f t="shared" si="276"/>
        <v>37937910005474</v>
      </c>
      <c r="AH1077" s="9" t="e">
        <f>IF(AND(#REF!=2017,AE$4=1),-IFERROR(VLOOKUP(AG1077,#REF!,9,0),0),IF(AND(#REF!=2017,AE$4=2),-IFERROR(VLOOKUP(AG1077,#REF!,9,0),0),IFERROR(VLOOKUP(AG1077,#REF!,12,0),0)))</f>
        <v>#REF!</v>
      </c>
    </row>
    <row r="1078" spans="1:34" ht="15" customHeight="1" outlineLevel="2">
      <c r="A1078" s="7" t="s">
        <v>192</v>
      </c>
      <c r="B1078" s="36" t="s">
        <v>193</v>
      </c>
      <c r="C1078" s="7" t="s">
        <v>193</v>
      </c>
      <c r="D1078" s="7" t="s">
        <v>13</v>
      </c>
      <c r="E1078" s="35" t="s">
        <v>462</v>
      </c>
      <c r="F1078" s="7" t="s">
        <v>345</v>
      </c>
      <c r="G1078" s="8">
        <v>6.31</v>
      </c>
      <c r="H1078" s="8">
        <v>54.8</v>
      </c>
      <c r="I1078" s="8">
        <v>3.1599999999999966</v>
      </c>
      <c r="J1078" s="8">
        <v>34.759999999999991</v>
      </c>
      <c r="K1078" s="8">
        <v>0</v>
      </c>
      <c r="L1078" s="8">
        <v>13.700000000000003</v>
      </c>
      <c r="M1078" s="8">
        <v>42.039999999999992</v>
      </c>
      <c r="N1078" s="40">
        <v>0</v>
      </c>
      <c r="O1078" s="8">
        <v>28.270000000000039</v>
      </c>
      <c r="P1078" s="8"/>
      <c r="Q1078" s="8"/>
      <c r="R1078" s="8"/>
      <c r="S1078" s="8"/>
      <c r="T1078" s="8"/>
      <c r="U1078" s="8"/>
      <c r="V1078" s="8"/>
      <c r="W1078" s="14">
        <f t="shared" si="277"/>
        <v>183.04000000000002</v>
      </c>
      <c r="X1078" s="10"/>
      <c r="Y1078" s="28" t="e">
        <f t="shared" si="275"/>
        <v>#REF!</v>
      </c>
      <c r="Z1078" s="13"/>
      <c r="AA1078" s="13" t="e">
        <f t="shared" si="274"/>
        <v>#REF!</v>
      </c>
      <c r="AB1078" s="12">
        <v>1</v>
      </c>
      <c r="AC1078" s="12">
        <v>1</v>
      </c>
      <c r="AE1078" s="9" t="e">
        <f t="shared" si="266"/>
        <v>#REF!</v>
      </c>
      <c r="AG1078" s="1" t="str">
        <f t="shared" si="276"/>
        <v>37937910005500</v>
      </c>
      <c r="AH1078" s="9" t="e">
        <f>IF(AND(#REF!=2017,AE$4=1),-IFERROR(VLOOKUP(AG1078,#REF!,9,0),0),IF(AND(#REF!=2017,AE$4=2),-IFERROR(VLOOKUP(AG1078,#REF!,9,0),0),IFERROR(VLOOKUP(AG1078,#REF!,12,0),0)))</f>
        <v>#REF!</v>
      </c>
    </row>
    <row r="1079" spans="1:34" ht="15" customHeight="1" outlineLevel="2">
      <c r="A1079" s="7" t="s">
        <v>192</v>
      </c>
      <c r="B1079" s="36" t="s">
        <v>193</v>
      </c>
      <c r="C1079" s="7" t="s">
        <v>193</v>
      </c>
      <c r="D1079" s="7" t="s">
        <v>13</v>
      </c>
      <c r="E1079" s="35" t="s">
        <v>391</v>
      </c>
      <c r="F1079" s="7" t="s">
        <v>306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40">
        <v>0</v>
      </c>
      <c r="O1079" s="8">
        <v>0</v>
      </c>
      <c r="P1079" s="8"/>
      <c r="Q1079" s="8"/>
      <c r="R1079" s="8"/>
      <c r="S1079" s="8"/>
      <c r="T1079" s="8"/>
      <c r="U1079" s="8"/>
      <c r="V1079" s="8"/>
      <c r="W1079" s="14">
        <f t="shared" si="277"/>
        <v>0</v>
      </c>
      <c r="X1079" s="10"/>
      <c r="Y1079" s="28" t="e">
        <f t="shared" si="275"/>
        <v>#REF!</v>
      </c>
      <c r="Z1079" s="13"/>
      <c r="AA1079" s="13" t="e">
        <f t="shared" si="274"/>
        <v>#REF!</v>
      </c>
      <c r="AB1079" s="12">
        <v>1</v>
      </c>
      <c r="AC1079" s="12">
        <v>1</v>
      </c>
      <c r="AE1079" s="9" t="e">
        <f t="shared" si="266"/>
        <v>#REF!</v>
      </c>
      <c r="AG1079" s="1" t="str">
        <f t="shared" si="276"/>
        <v>37937910005537</v>
      </c>
      <c r="AH1079" s="9" t="e">
        <f>IF(AND(#REF!=2017,AE$4=1),-IFERROR(VLOOKUP(AG1079,#REF!,9,0),0),IF(AND(#REF!=2017,AE$4=2),-IFERROR(VLOOKUP(AG1079,#REF!,9,0),0),IFERROR(VLOOKUP(AG1079,#REF!,12,0),0)))</f>
        <v>#REF!</v>
      </c>
    </row>
    <row r="1080" spans="1:34" ht="15" customHeight="1" outlineLevel="2">
      <c r="A1080" s="7" t="s">
        <v>192</v>
      </c>
      <c r="B1080" s="36" t="s">
        <v>193</v>
      </c>
      <c r="C1080" s="7" t="s">
        <v>193</v>
      </c>
      <c r="D1080" s="7" t="s">
        <v>13</v>
      </c>
      <c r="E1080" s="35" t="s">
        <v>464</v>
      </c>
      <c r="F1080" s="7" t="s">
        <v>346</v>
      </c>
      <c r="G1080" s="8">
        <v>0</v>
      </c>
      <c r="H1080" s="8">
        <v>3.79</v>
      </c>
      <c r="I1080" s="8">
        <v>0</v>
      </c>
      <c r="J1080" s="8">
        <v>0.36000000000000032</v>
      </c>
      <c r="K1080" s="8">
        <v>0</v>
      </c>
      <c r="L1080" s="8">
        <v>0</v>
      </c>
      <c r="M1080" s="8">
        <v>0</v>
      </c>
      <c r="N1080" s="40">
        <v>0</v>
      </c>
      <c r="O1080" s="8">
        <v>0</v>
      </c>
      <c r="P1080" s="8"/>
      <c r="Q1080" s="8"/>
      <c r="R1080" s="8"/>
      <c r="S1080" s="8"/>
      <c r="T1080" s="8"/>
      <c r="U1080" s="8"/>
      <c r="V1080" s="8"/>
      <c r="W1080" s="14">
        <f t="shared" si="277"/>
        <v>4.1500000000000004</v>
      </c>
      <c r="X1080" s="10"/>
      <c r="Y1080" s="28" t="e">
        <f t="shared" si="275"/>
        <v>#REF!</v>
      </c>
      <c r="Z1080" s="13"/>
      <c r="AA1080" s="13" t="e">
        <f t="shared" si="274"/>
        <v>#REF!</v>
      </c>
      <c r="AB1080" s="12">
        <v>1</v>
      </c>
      <c r="AC1080" s="12">
        <v>1</v>
      </c>
      <c r="AE1080" s="9" t="e">
        <f t="shared" si="266"/>
        <v>#REF!</v>
      </c>
      <c r="AG1080" s="1" t="str">
        <f t="shared" si="276"/>
        <v>37937910005835</v>
      </c>
      <c r="AH1080" s="9" t="e">
        <f>IF(AND(#REF!=2017,AE$4=1),-IFERROR(VLOOKUP(AG1080,#REF!,9,0),0),IF(AND(#REF!=2017,AE$4=2),-IFERROR(VLOOKUP(AG1080,#REF!,9,0),0),IFERROR(VLOOKUP(AG1080,#REF!,12,0),0)))</f>
        <v>#REF!</v>
      </c>
    </row>
    <row r="1081" spans="1:34" ht="15" customHeight="1" outlineLevel="2">
      <c r="A1081" s="7" t="s">
        <v>192</v>
      </c>
      <c r="B1081" s="36" t="s">
        <v>193</v>
      </c>
      <c r="C1081" s="7" t="s">
        <v>193</v>
      </c>
      <c r="D1081" s="7">
        <v>1000</v>
      </c>
      <c r="E1081" s="35" t="s">
        <v>507</v>
      </c>
      <c r="F1081" s="7" t="s">
        <v>362</v>
      </c>
      <c r="G1081" s="8">
        <v>0</v>
      </c>
      <c r="H1081" s="8">
        <v>0</v>
      </c>
      <c r="I1081" s="8">
        <v>0</v>
      </c>
      <c r="J1081" s="8">
        <v>-64064.5</v>
      </c>
      <c r="K1081" s="8">
        <v>0</v>
      </c>
      <c r="L1081" s="8">
        <v>0</v>
      </c>
      <c r="M1081" s="8">
        <v>-64064.5</v>
      </c>
      <c r="N1081" s="40">
        <v>0</v>
      </c>
      <c r="O1081" s="8">
        <v>0</v>
      </c>
      <c r="P1081" s="8"/>
      <c r="Q1081" s="8"/>
      <c r="R1081" s="8"/>
      <c r="S1081" s="8"/>
      <c r="T1081" s="8"/>
      <c r="U1081" s="8"/>
      <c r="V1081" s="8"/>
      <c r="W1081" s="14">
        <f t="shared" si="277"/>
        <v>-128129</v>
      </c>
      <c r="X1081" s="10"/>
      <c r="Y1081" s="28" t="e">
        <f t="shared" si="275"/>
        <v>#REF!</v>
      </c>
      <c r="Z1081" s="13"/>
      <c r="AA1081" s="13" t="e">
        <f t="shared" si="274"/>
        <v>#REF!</v>
      </c>
      <c r="AB1081" s="12">
        <v>1</v>
      </c>
      <c r="AC1081" s="12">
        <v>1</v>
      </c>
      <c r="AE1081" s="9" t="e">
        <f t="shared" si="266"/>
        <v>#REF!</v>
      </c>
      <c r="AG1081" s="1" t="str">
        <f t="shared" si="276"/>
        <v>37937910007003</v>
      </c>
      <c r="AH1081" s="9" t="e">
        <f>IF(AND(#REF!=2017,AE$4=1),-IFERROR(VLOOKUP(AG1081,#REF!,9,0),0),IF(AND(#REF!=2017,AE$4=2),-IFERROR(VLOOKUP(AG1081,#REF!,9,0),0),IFERROR(VLOOKUP(AG1081,#REF!,12,0),0)))</f>
        <v>#REF!</v>
      </c>
    </row>
    <row r="1082" spans="1:34" ht="15" customHeight="1" outlineLevel="2">
      <c r="A1082" s="7" t="s">
        <v>192</v>
      </c>
      <c r="B1082" s="36" t="s">
        <v>193</v>
      </c>
      <c r="C1082" s="36" t="s">
        <v>193</v>
      </c>
      <c r="D1082" s="7">
        <v>1001</v>
      </c>
      <c r="E1082" s="35" t="s">
        <v>391</v>
      </c>
      <c r="F1082" s="7" t="s">
        <v>306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40">
        <v>0</v>
      </c>
      <c r="O1082" s="8">
        <v>0</v>
      </c>
      <c r="P1082" s="8"/>
      <c r="Q1082" s="8"/>
      <c r="R1082" s="8"/>
      <c r="S1082" s="8"/>
      <c r="T1082" s="8"/>
      <c r="U1082" s="8"/>
      <c r="V1082" s="8"/>
      <c r="W1082" s="14">
        <f t="shared" si="277"/>
        <v>0</v>
      </c>
      <c r="X1082" s="10"/>
      <c r="Y1082" s="28" t="e">
        <f t="shared" si="275"/>
        <v>#REF!</v>
      </c>
      <c r="Z1082" s="13"/>
      <c r="AA1082" s="13" t="e">
        <f t="shared" si="274"/>
        <v>#REF!</v>
      </c>
      <c r="AB1082" s="12"/>
      <c r="AC1082" s="12"/>
      <c r="AE1082" s="9" t="e">
        <f t="shared" si="266"/>
        <v>#REF!</v>
      </c>
      <c r="AG1082" s="1" t="str">
        <f t="shared" si="276"/>
        <v>37937910015537</v>
      </c>
      <c r="AH1082" s="9" t="e">
        <f>IF(AND(#REF!=2017,AE$4=1),-IFERROR(VLOOKUP(AG1082,#REF!,9,0),0),IF(AND(#REF!=2017,AE$4=2),-IFERROR(VLOOKUP(AG1082,#REF!,9,0),0),IFERROR(VLOOKUP(AG1082,#REF!,12,0),0)))</f>
        <v>#REF!</v>
      </c>
    </row>
    <row r="1083" spans="1:34" ht="15" customHeight="1" outlineLevel="2">
      <c r="A1083" s="7" t="s">
        <v>192</v>
      </c>
      <c r="B1083" s="36" t="s">
        <v>193</v>
      </c>
      <c r="C1083" s="7" t="s">
        <v>193</v>
      </c>
      <c r="D1083" s="7" t="s">
        <v>14</v>
      </c>
      <c r="E1083" s="35" t="s">
        <v>468</v>
      </c>
      <c r="F1083" s="7" t="s">
        <v>348</v>
      </c>
      <c r="G1083" s="8">
        <v>0</v>
      </c>
      <c r="H1083" s="8">
        <v>0</v>
      </c>
      <c r="I1083" s="8">
        <v>0</v>
      </c>
      <c r="J1083" s="8">
        <v>13031</v>
      </c>
      <c r="K1083" s="8">
        <v>1600.6499999999996</v>
      </c>
      <c r="L1083" s="8">
        <v>0</v>
      </c>
      <c r="M1083" s="8">
        <v>11727.299999999997</v>
      </c>
      <c r="N1083" s="40">
        <v>1211.8899999999994</v>
      </c>
      <c r="O1083" s="8">
        <v>1049.1700000000019</v>
      </c>
      <c r="P1083" s="8"/>
      <c r="Q1083" s="8"/>
      <c r="R1083" s="8"/>
      <c r="S1083" s="8"/>
      <c r="T1083" s="8"/>
      <c r="U1083" s="8"/>
      <c r="V1083" s="8"/>
      <c r="W1083" s="14">
        <f t="shared" si="277"/>
        <v>28620.01</v>
      </c>
      <c r="X1083" s="10"/>
      <c r="Y1083" s="28" t="e">
        <f t="shared" si="275"/>
        <v>#REF!</v>
      </c>
      <c r="Z1083" s="13"/>
      <c r="AA1083" s="13" t="e">
        <f t="shared" si="274"/>
        <v>#REF!</v>
      </c>
      <c r="AB1083" s="12">
        <v>0</v>
      </c>
      <c r="AC1083" s="12">
        <v>0</v>
      </c>
      <c r="AE1083" s="9" t="e">
        <f t="shared" ref="AE1083:AE1149" si="278">AA1083-W1083</f>
        <v>#REF!</v>
      </c>
      <c r="AG1083" s="1" t="str">
        <f t="shared" si="276"/>
        <v>37937910105401</v>
      </c>
      <c r="AH1083" s="9" t="e">
        <f>IF(AND(#REF!=2017,AE$4=1),-IFERROR(VLOOKUP(AG1083,#REF!,9,0),0),IF(AND(#REF!=2017,AE$4=2),-IFERROR(VLOOKUP(AG1083,#REF!,9,0),0),IFERROR(VLOOKUP(AG1083,#REF!,12,0),0)))</f>
        <v>#REF!</v>
      </c>
    </row>
    <row r="1084" spans="1:34" ht="15" customHeight="1" outlineLevel="2">
      <c r="A1084" s="7" t="s">
        <v>192</v>
      </c>
      <c r="B1084" s="36" t="s">
        <v>193</v>
      </c>
      <c r="C1084" s="36" t="s">
        <v>193</v>
      </c>
      <c r="D1084" s="35" t="s">
        <v>15</v>
      </c>
      <c r="E1084" s="35" t="s">
        <v>391</v>
      </c>
      <c r="F1084" s="7" t="s">
        <v>306</v>
      </c>
      <c r="G1084" s="8">
        <v>0</v>
      </c>
      <c r="H1084" s="8">
        <v>0</v>
      </c>
      <c r="I1084" s="8">
        <v>0</v>
      </c>
      <c r="J1084" s="8">
        <v>8621.7000000000007</v>
      </c>
      <c r="K1084" s="8">
        <v>970.09000000000015</v>
      </c>
      <c r="L1084" s="8">
        <v>0</v>
      </c>
      <c r="M1084" s="8">
        <v>5155.1100000000006</v>
      </c>
      <c r="N1084" s="40">
        <v>970.09000000000015</v>
      </c>
      <c r="O1084" s="8">
        <v>1412.7999999999993</v>
      </c>
      <c r="P1084" s="8"/>
      <c r="Q1084" s="8"/>
      <c r="R1084" s="8"/>
      <c r="S1084" s="8"/>
      <c r="T1084" s="8"/>
      <c r="U1084" s="8"/>
      <c r="V1084" s="8"/>
      <c r="W1084" s="14">
        <f t="shared" si="277"/>
        <v>17129.79</v>
      </c>
      <c r="X1084" s="10"/>
      <c r="Y1084" s="28" t="e">
        <f t="shared" si="275"/>
        <v>#REF!</v>
      </c>
      <c r="Z1084" s="13"/>
      <c r="AA1084" s="13" t="e">
        <f t="shared" si="274"/>
        <v>#REF!</v>
      </c>
      <c r="AB1084" s="12">
        <v>1</v>
      </c>
      <c r="AC1084" s="12">
        <v>0</v>
      </c>
      <c r="AE1084" s="9" t="e">
        <f t="shared" si="278"/>
        <v>#REF!</v>
      </c>
      <c r="AG1084" s="1" t="str">
        <f t="shared" si="276"/>
        <v>37937910505537</v>
      </c>
      <c r="AH1084" s="9" t="e">
        <f>IF(AND(#REF!=2017,AE$4=1),-IFERROR(VLOOKUP(AG1084,#REF!,9,0),0),IF(AND(#REF!=2017,AE$4=2),-IFERROR(VLOOKUP(AG1084,#REF!,9,0),0),IFERROR(VLOOKUP(AG1084,#REF!,12,0),0)))</f>
        <v>#REF!</v>
      </c>
    </row>
    <row r="1085" spans="1:34" ht="15" customHeight="1" outlineLevel="2">
      <c r="A1085" s="7" t="s">
        <v>192</v>
      </c>
      <c r="B1085" s="36" t="s">
        <v>193</v>
      </c>
      <c r="C1085" s="7" t="s">
        <v>193</v>
      </c>
      <c r="D1085" s="7" t="s">
        <v>115</v>
      </c>
      <c r="E1085" s="35" t="s">
        <v>391</v>
      </c>
      <c r="F1085" s="7" t="s">
        <v>306</v>
      </c>
      <c r="G1085" s="8">
        <v>0</v>
      </c>
      <c r="H1085" s="8">
        <v>0</v>
      </c>
      <c r="I1085" s="8">
        <v>0</v>
      </c>
      <c r="J1085" s="8">
        <v>8574.5</v>
      </c>
      <c r="K1085" s="8">
        <v>2208</v>
      </c>
      <c r="L1085" s="8">
        <v>0</v>
      </c>
      <c r="M1085" s="8">
        <v>5161.5</v>
      </c>
      <c r="N1085" s="40">
        <v>1104</v>
      </c>
      <c r="O1085" s="8">
        <v>233.63999999999942</v>
      </c>
      <c r="P1085" s="8"/>
      <c r="Q1085" s="8"/>
      <c r="R1085" s="8"/>
      <c r="S1085" s="8"/>
      <c r="T1085" s="8"/>
      <c r="U1085" s="8"/>
      <c r="V1085" s="8"/>
      <c r="W1085" s="14">
        <f t="shared" si="277"/>
        <v>17281.64</v>
      </c>
      <c r="X1085" s="10"/>
      <c r="Y1085" s="28" t="e">
        <f t="shared" si="275"/>
        <v>#REF!</v>
      </c>
      <c r="Z1085" s="13"/>
      <c r="AA1085" s="13" t="e">
        <f t="shared" si="274"/>
        <v>#REF!</v>
      </c>
      <c r="AB1085" s="12">
        <v>1</v>
      </c>
      <c r="AC1085" s="12">
        <v>0</v>
      </c>
      <c r="AE1085" s="9" t="e">
        <f t="shared" si="278"/>
        <v>#REF!</v>
      </c>
      <c r="AG1085" s="1" t="str">
        <f t="shared" si="276"/>
        <v>37937910705537</v>
      </c>
      <c r="AH1085" s="9" t="e">
        <f>IF(AND(#REF!=2017,AE$4=1),-IFERROR(VLOOKUP(AG1085,#REF!,9,0),0),IF(AND(#REF!=2017,AE$4=2),-IFERROR(VLOOKUP(AG1085,#REF!,9,0),0),IFERROR(VLOOKUP(AG1085,#REF!,12,0),0)))</f>
        <v>#REF!</v>
      </c>
    </row>
    <row r="1086" spans="1:34" ht="15" customHeight="1" outlineLevel="2">
      <c r="A1086" s="7" t="s">
        <v>192</v>
      </c>
      <c r="B1086" s="36" t="s">
        <v>193</v>
      </c>
      <c r="C1086" s="7" t="s">
        <v>193</v>
      </c>
      <c r="D1086" s="7" t="s">
        <v>157</v>
      </c>
      <c r="E1086" s="35" t="s">
        <v>391</v>
      </c>
      <c r="F1086" s="7" t="s">
        <v>306</v>
      </c>
      <c r="G1086" s="8">
        <v>0</v>
      </c>
      <c r="H1086" s="8">
        <v>0</v>
      </c>
      <c r="I1086" s="8">
        <v>0</v>
      </c>
      <c r="J1086" s="8">
        <v>2132</v>
      </c>
      <c r="K1086" s="8">
        <v>624</v>
      </c>
      <c r="L1086" s="8">
        <v>0</v>
      </c>
      <c r="M1086" s="8">
        <v>1079</v>
      </c>
      <c r="N1086" s="40">
        <v>429</v>
      </c>
      <c r="O1086" s="8">
        <v>0</v>
      </c>
      <c r="P1086" s="8"/>
      <c r="Q1086" s="8"/>
      <c r="R1086" s="8"/>
      <c r="S1086" s="8"/>
      <c r="T1086" s="8"/>
      <c r="U1086" s="8"/>
      <c r="V1086" s="8"/>
      <c r="W1086" s="14">
        <f t="shared" si="277"/>
        <v>4264</v>
      </c>
      <c r="X1086" s="10"/>
      <c r="Y1086" s="28" t="e">
        <f t="shared" si="275"/>
        <v>#REF!</v>
      </c>
      <c r="Z1086" s="13"/>
      <c r="AA1086" s="13" t="e">
        <f t="shared" si="274"/>
        <v>#REF!</v>
      </c>
      <c r="AB1086" s="12">
        <v>1</v>
      </c>
      <c r="AC1086" s="12">
        <v>0</v>
      </c>
      <c r="AE1086" s="9" t="e">
        <f t="shared" si="278"/>
        <v>#REF!</v>
      </c>
      <c r="AG1086" s="1" t="str">
        <f t="shared" si="276"/>
        <v>37937910805537</v>
      </c>
      <c r="AH1086" s="9" t="e">
        <f>IF(AND(#REF!=2017,AE$4=1),-IFERROR(VLOOKUP(AG1086,#REF!,9,0),0),IF(AND(#REF!=2017,AE$4=2),-IFERROR(VLOOKUP(AG1086,#REF!,9,0),0),IFERROR(VLOOKUP(AG1086,#REF!,12,0),0)))</f>
        <v>#REF!</v>
      </c>
    </row>
    <row r="1087" spans="1:34" ht="15" customHeight="1" outlineLevel="2">
      <c r="A1087" s="7" t="s">
        <v>192</v>
      </c>
      <c r="B1087" s="36" t="s">
        <v>193</v>
      </c>
      <c r="C1087" s="7" t="s">
        <v>193</v>
      </c>
      <c r="D1087" s="7" t="s">
        <v>135</v>
      </c>
      <c r="E1087" s="35" t="s">
        <v>391</v>
      </c>
      <c r="F1087" s="7" t="s">
        <v>306</v>
      </c>
      <c r="G1087" s="8">
        <v>0</v>
      </c>
      <c r="H1087" s="8">
        <v>0</v>
      </c>
      <c r="I1087" s="8">
        <v>0</v>
      </c>
      <c r="J1087" s="8">
        <v>1891.5</v>
      </c>
      <c r="K1087" s="8">
        <v>77</v>
      </c>
      <c r="L1087" s="8">
        <v>0</v>
      </c>
      <c r="M1087" s="8">
        <v>1737.5</v>
      </c>
      <c r="N1087" s="40">
        <v>231</v>
      </c>
      <c r="O1087" s="8">
        <v>0</v>
      </c>
      <c r="P1087" s="8"/>
      <c r="Q1087" s="8"/>
      <c r="R1087" s="8"/>
      <c r="S1087" s="8"/>
      <c r="T1087" s="8"/>
      <c r="U1087" s="8"/>
      <c r="V1087" s="8"/>
      <c r="W1087" s="14">
        <f t="shared" si="277"/>
        <v>3937</v>
      </c>
      <c r="X1087" s="10"/>
      <c r="Y1087" s="28" t="e">
        <f t="shared" si="275"/>
        <v>#REF!</v>
      </c>
      <c r="Z1087" s="13"/>
      <c r="AA1087" s="13" t="e">
        <f t="shared" si="274"/>
        <v>#REF!</v>
      </c>
      <c r="AB1087" s="12">
        <v>1</v>
      </c>
      <c r="AC1087" s="12">
        <v>0</v>
      </c>
      <c r="AE1087" s="9" t="e">
        <f t="shared" si="278"/>
        <v>#REF!</v>
      </c>
      <c r="AG1087" s="1" t="str">
        <f t="shared" si="276"/>
        <v>37937910905537</v>
      </c>
      <c r="AH1087" s="9" t="e">
        <f>IF(AND(#REF!=2017,AE$4=1),-IFERROR(VLOOKUP(AG1087,#REF!,9,0),0),IF(AND(#REF!=2017,AE$4=2),-IFERROR(VLOOKUP(AG1087,#REF!,9,0),0),IFERROR(VLOOKUP(AG1087,#REF!,12,0),0)))</f>
        <v>#REF!</v>
      </c>
    </row>
    <row r="1088" spans="1:34" ht="15" customHeight="1" outlineLevel="2">
      <c r="A1088" s="7" t="s">
        <v>192</v>
      </c>
      <c r="B1088" s="36" t="s">
        <v>193</v>
      </c>
      <c r="C1088" s="7" t="s">
        <v>193</v>
      </c>
      <c r="D1088" s="7" t="s">
        <v>194</v>
      </c>
      <c r="E1088" s="35" t="s">
        <v>391</v>
      </c>
      <c r="F1088" s="7" t="s">
        <v>306</v>
      </c>
      <c r="G1088" s="8">
        <v>0</v>
      </c>
      <c r="H1088" s="8">
        <v>0</v>
      </c>
      <c r="I1088" s="8">
        <v>0</v>
      </c>
      <c r="J1088" s="8">
        <v>3252.5</v>
      </c>
      <c r="K1088" s="8">
        <v>204</v>
      </c>
      <c r="L1088" s="8">
        <v>0</v>
      </c>
      <c r="M1088" s="8">
        <v>2623.5</v>
      </c>
      <c r="N1088" s="40">
        <v>136</v>
      </c>
      <c r="O1088" s="8">
        <v>122.10999999999967</v>
      </c>
      <c r="P1088" s="8"/>
      <c r="Q1088" s="8"/>
      <c r="R1088" s="8"/>
      <c r="S1088" s="8"/>
      <c r="T1088" s="8"/>
      <c r="U1088" s="8"/>
      <c r="V1088" s="8"/>
      <c r="W1088" s="14">
        <f t="shared" si="277"/>
        <v>6338.11</v>
      </c>
      <c r="X1088" s="10"/>
      <c r="Y1088" s="28" t="e">
        <f t="shared" si="275"/>
        <v>#REF!</v>
      </c>
      <c r="Z1088" s="13"/>
      <c r="AA1088" s="13" t="e">
        <f t="shared" si="274"/>
        <v>#REF!</v>
      </c>
      <c r="AB1088" s="12">
        <v>1</v>
      </c>
      <c r="AC1088" s="12">
        <v>0</v>
      </c>
      <c r="AE1088" s="9" t="e">
        <f t="shared" si="278"/>
        <v>#REF!</v>
      </c>
      <c r="AG1088" s="1" t="str">
        <f t="shared" si="276"/>
        <v>37937910915537</v>
      </c>
      <c r="AH1088" s="9" t="e">
        <f>IF(AND(#REF!=2017,AE$4=1),-IFERROR(VLOOKUP(AG1088,#REF!,9,0),0),IF(AND(#REF!=2017,AE$4=2),-IFERROR(VLOOKUP(AG1088,#REF!,9,0),0),IFERROR(VLOOKUP(AG1088,#REF!,12,0),0)))</f>
        <v>#REF!</v>
      </c>
    </row>
    <row r="1089" spans="1:34" ht="15" customHeight="1" outlineLevel="2">
      <c r="A1089" s="7" t="s">
        <v>192</v>
      </c>
      <c r="B1089" s="36" t="s">
        <v>193</v>
      </c>
      <c r="C1089" s="7" t="s">
        <v>193</v>
      </c>
      <c r="D1089" s="7" t="s">
        <v>195</v>
      </c>
      <c r="E1089" s="35" t="s">
        <v>391</v>
      </c>
      <c r="F1089" s="7" t="s">
        <v>306</v>
      </c>
      <c r="G1089" s="8">
        <v>0</v>
      </c>
      <c r="H1089" s="8">
        <v>0</v>
      </c>
      <c r="I1089" s="8">
        <v>0</v>
      </c>
      <c r="J1089" s="8">
        <v>122166</v>
      </c>
      <c r="K1089" s="8">
        <v>13580</v>
      </c>
      <c r="L1089" s="8">
        <v>0</v>
      </c>
      <c r="M1089" s="8">
        <v>98595</v>
      </c>
      <c r="N1089" s="40">
        <v>5141</v>
      </c>
      <c r="O1089" s="8">
        <v>14128.779999999999</v>
      </c>
      <c r="P1089" s="8"/>
      <c r="Q1089" s="8"/>
      <c r="R1089" s="8"/>
      <c r="S1089" s="8"/>
      <c r="T1089" s="8"/>
      <c r="U1089" s="8"/>
      <c r="V1089" s="8"/>
      <c r="W1089" s="14">
        <f t="shared" si="277"/>
        <v>253610.78</v>
      </c>
      <c r="X1089" s="10"/>
      <c r="Y1089" s="28" t="e">
        <f t="shared" si="275"/>
        <v>#REF!</v>
      </c>
      <c r="Z1089" s="13"/>
      <c r="AA1089" s="13" t="e">
        <f t="shared" si="274"/>
        <v>#REF!</v>
      </c>
      <c r="AB1089" s="12">
        <v>1</v>
      </c>
      <c r="AC1089" s="12">
        <v>0</v>
      </c>
      <c r="AE1089" s="9" t="e">
        <f t="shared" si="278"/>
        <v>#REF!</v>
      </c>
      <c r="AG1089" s="1" t="str">
        <f t="shared" si="276"/>
        <v>37937910925537</v>
      </c>
      <c r="AH1089" s="9" t="e">
        <f>IF(AND(#REF!=2017,AE$4=1),-IFERROR(VLOOKUP(AG1089,#REF!,9,0),0),IF(AND(#REF!=2017,AE$4=2),-IFERROR(VLOOKUP(AG1089,#REF!,9,0),0),IFERROR(VLOOKUP(AG1089,#REF!,12,0),0)))</f>
        <v>#REF!</v>
      </c>
    </row>
    <row r="1090" spans="1:34" ht="15" customHeight="1" outlineLevel="2">
      <c r="A1090" s="7" t="s">
        <v>192</v>
      </c>
      <c r="B1090" s="36" t="s">
        <v>193</v>
      </c>
      <c r="C1090" s="7" t="s">
        <v>193</v>
      </c>
      <c r="D1090" s="7" t="s">
        <v>196</v>
      </c>
      <c r="E1090" s="35" t="s">
        <v>391</v>
      </c>
      <c r="F1090" s="7" t="s">
        <v>306</v>
      </c>
      <c r="G1090" s="8">
        <v>0</v>
      </c>
      <c r="H1090" s="8">
        <v>0</v>
      </c>
      <c r="I1090" s="8">
        <v>0</v>
      </c>
      <c r="J1090" s="8">
        <v>666</v>
      </c>
      <c r="K1090" s="8">
        <v>63</v>
      </c>
      <c r="L1090" s="8">
        <v>0</v>
      </c>
      <c r="M1090" s="8">
        <v>522</v>
      </c>
      <c r="N1090" s="40">
        <v>27</v>
      </c>
      <c r="O1090" s="8">
        <v>18</v>
      </c>
      <c r="P1090" s="8"/>
      <c r="Q1090" s="8"/>
      <c r="R1090" s="8"/>
      <c r="S1090" s="8"/>
      <c r="T1090" s="8"/>
      <c r="U1090" s="8"/>
      <c r="V1090" s="8"/>
      <c r="W1090" s="14">
        <f t="shared" si="277"/>
        <v>1296</v>
      </c>
      <c r="X1090" s="10"/>
      <c r="Y1090" s="28" t="e">
        <f t="shared" si="275"/>
        <v>#REF!</v>
      </c>
      <c r="Z1090" s="13"/>
      <c r="AA1090" s="13" t="e">
        <f t="shared" si="274"/>
        <v>#REF!</v>
      </c>
      <c r="AB1090" s="12">
        <v>1</v>
      </c>
      <c r="AC1090" s="12">
        <v>0</v>
      </c>
      <c r="AE1090" s="9" t="e">
        <f t="shared" si="278"/>
        <v>#REF!</v>
      </c>
      <c r="AG1090" s="1" t="str">
        <f t="shared" si="276"/>
        <v>37937910935537</v>
      </c>
      <c r="AH1090" s="9" t="e">
        <f>IF(AND(#REF!=2017,AE$4=1),-IFERROR(VLOOKUP(AG1090,#REF!,9,0),0),IF(AND(#REF!=2017,AE$4=2),-IFERROR(VLOOKUP(AG1090,#REF!,9,0),0),IFERROR(VLOOKUP(AG1090,#REF!,12,0),0)))</f>
        <v>#REF!</v>
      </c>
    </row>
    <row r="1091" spans="1:34" ht="15" customHeight="1" outlineLevel="2">
      <c r="A1091" s="7" t="s">
        <v>192</v>
      </c>
      <c r="B1091" s="36" t="s">
        <v>193</v>
      </c>
      <c r="C1091" s="7" t="s">
        <v>193</v>
      </c>
      <c r="D1091" s="7" t="s">
        <v>197</v>
      </c>
      <c r="E1091" s="35" t="s">
        <v>391</v>
      </c>
      <c r="F1091" s="7" t="s">
        <v>306</v>
      </c>
      <c r="G1091" s="8">
        <v>0</v>
      </c>
      <c r="H1091" s="8">
        <v>0</v>
      </c>
      <c r="I1091" s="8">
        <v>0</v>
      </c>
      <c r="J1091" s="8">
        <v>3041</v>
      </c>
      <c r="K1091" s="8">
        <v>156</v>
      </c>
      <c r="L1091" s="8">
        <v>0</v>
      </c>
      <c r="M1091" s="8">
        <v>2573</v>
      </c>
      <c r="N1091" s="40">
        <v>192</v>
      </c>
      <c r="O1091" s="8">
        <v>24</v>
      </c>
      <c r="P1091" s="8"/>
      <c r="Q1091" s="8"/>
      <c r="R1091" s="8"/>
      <c r="S1091" s="8"/>
      <c r="T1091" s="8"/>
      <c r="U1091" s="8"/>
      <c r="V1091" s="8"/>
      <c r="W1091" s="14">
        <f t="shared" si="277"/>
        <v>5986</v>
      </c>
      <c r="X1091" s="10"/>
      <c r="Y1091" s="28" t="e">
        <f t="shared" si="275"/>
        <v>#REF!</v>
      </c>
      <c r="Z1091" s="13"/>
      <c r="AA1091" s="13" t="e">
        <f t="shared" ref="AA1091:AA1106" si="279">Y1091+Z1091</f>
        <v>#REF!</v>
      </c>
      <c r="AB1091" s="12">
        <v>1</v>
      </c>
      <c r="AC1091" s="12">
        <v>0</v>
      </c>
      <c r="AE1091" s="9" t="e">
        <f t="shared" si="278"/>
        <v>#REF!</v>
      </c>
      <c r="AG1091" s="1" t="str">
        <f t="shared" si="276"/>
        <v>37937910945537</v>
      </c>
      <c r="AH1091" s="9" t="e">
        <f>IF(AND(#REF!=2017,AE$4=1),-IFERROR(VLOOKUP(AG1091,#REF!,9,0),0),IF(AND(#REF!=2017,AE$4=2),-IFERROR(VLOOKUP(AG1091,#REF!,9,0),0),IFERROR(VLOOKUP(AG1091,#REF!,12,0),0)))</f>
        <v>#REF!</v>
      </c>
    </row>
    <row r="1092" spans="1:34" ht="15" customHeight="1" outlineLevel="2">
      <c r="A1092" s="7" t="s">
        <v>192</v>
      </c>
      <c r="B1092" s="36" t="s">
        <v>193</v>
      </c>
      <c r="C1092" s="7" t="s">
        <v>193</v>
      </c>
      <c r="D1092" s="7" t="s">
        <v>198</v>
      </c>
      <c r="E1092" s="35" t="s">
        <v>391</v>
      </c>
      <c r="F1092" s="7" t="s">
        <v>306</v>
      </c>
      <c r="G1092" s="8">
        <v>0</v>
      </c>
      <c r="H1092" s="8">
        <v>0</v>
      </c>
      <c r="I1092" s="8">
        <v>0</v>
      </c>
      <c r="J1092" s="8">
        <v>13794.5</v>
      </c>
      <c r="K1092" s="8">
        <v>1134</v>
      </c>
      <c r="L1092" s="8">
        <v>0</v>
      </c>
      <c r="M1092" s="8">
        <v>12072.5</v>
      </c>
      <c r="N1092" s="40">
        <v>588</v>
      </c>
      <c r="O1092" s="8">
        <v>4438.57</v>
      </c>
      <c r="P1092" s="8"/>
      <c r="Q1092" s="8"/>
      <c r="R1092" s="8"/>
      <c r="S1092" s="8"/>
      <c r="T1092" s="8"/>
      <c r="U1092" s="8"/>
      <c r="V1092" s="8"/>
      <c r="W1092" s="14">
        <f t="shared" si="277"/>
        <v>32027.57</v>
      </c>
      <c r="X1092" s="10"/>
      <c r="Y1092" s="28" t="e">
        <f t="shared" si="275"/>
        <v>#REF!</v>
      </c>
      <c r="Z1092" s="13"/>
      <c r="AA1092" s="13" t="e">
        <f t="shared" si="279"/>
        <v>#REF!</v>
      </c>
      <c r="AB1092" s="12">
        <v>1</v>
      </c>
      <c r="AC1092" s="12">
        <v>0</v>
      </c>
      <c r="AE1092" s="9" t="e">
        <f t="shared" si="278"/>
        <v>#REF!</v>
      </c>
      <c r="AG1092" s="1" t="str">
        <f t="shared" si="276"/>
        <v>37937910955537</v>
      </c>
      <c r="AH1092" s="9" t="e">
        <f>IF(AND(#REF!=2017,AE$4=1),-IFERROR(VLOOKUP(AG1092,#REF!,9,0),0),IF(AND(#REF!=2017,AE$4=2),-IFERROR(VLOOKUP(AG1092,#REF!,9,0),0),IFERROR(VLOOKUP(AG1092,#REF!,12,0),0)))</f>
        <v>#REF!</v>
      </c>
    </row>
    <row r="1093" spans="1:34" ht="15" customHeight="1" outlineLevel="2">
      <c r="A1093" s="7" t="s">
        <v>192</v>
      </c>
      <c r="B1093" s="36" t="s">
        <v>193</v>
      </c>
      <c r="C1093" s="7" t="s">
        <v>193</v>
      </c>
      <c r="D1093" s="7" t="s">
        <v>199</v>
      </c>
      <c r="E1093" s="35" t="s">
        <v>391</v>
      </c>
      <c r="F1093" s="7" t="s">
        <v>306</v>
      </c>
      <c r="G1093" s="8">
        <v>0</v>
      </c>
      <c r="H1093" s="8">
        <v>0</v>
      </c>
      <c r="I1093" s="8">
        <v>0</v>
      </c>
      <c r="J1093" s="8">
        <v>3945.5</v>
      </c>
      <c r="K1093" s="8">
        <v>174</v>
      </c>
      <c r="L1093" s="8">
        <v>0</v>
      </c>
      <c r="M1093" s="8">
        <v>3771.5</v>
      </c>
      <c r="N1093" s="40">
        <v>58</v>
      </c>
      <c r="O1093" s="8">
        <v>58</v>
      </c>
      <c r="P1093" s="8"/>
      <c r="Q1093" s="8"/>
      <c r="R1093" s="8"/>
      <c r="S1093" s="8"/>
      <c r="T1093" s="8"/>
      <c r="U1093" s="8"/>
      <c r="V1093" s="8"/>
      <c r="W1093" s="14">
        <f t="shared" si="277"/>
        <v>8007</v>
      </c>
      <c r="X1093" s="10"/>
      <c r="Y1093" s="28" t="e">
        <f t="shared" si="275"/>
        <v>#REF!</v>
      </c>
      <c r="Z1093" s="13"/>
      <c r="AA1093" s="13" t="e">
        <f t="shared" si="279"/>
        <v>#REF!</v>
      </c>
      <c r="AB1093" s="12">
        <v>1</v>
      </c>
      <c r="AC1093" s="12">
        <v>0</v>
      </c>
      <c r="AE1093" s="9" t="e">
        <f t="shared" si="278"/>
        <v>#REF!</v>
      </c>
      <c r="AG1093" s="1" t="str">
        <f t="shared" si="276"/>
        <v>37937910965537</v>
      </c>
      <c r="AH1093" s="9" t="e">
        <f>IF(AND(#REF!=2017,AE$4=1),-IFERROR(VLOOKUP(AG1093,#REF!,9,0),0),IF(AND(#REF!=2017,AE$4=2),-IFERROR(VLOOKUP(AG1093,#REF!,9,0),0),IFERROR(VLOOKUP(AG1093,#REF!,12,0),0)))</f>
        <v>#REF!</v>
      </c>
    </row>
    <row r="1094" spans="1:34" ht="15" customHeight="1" outlineLevel="2">
      <c r="A1094" s="7" t="s">
        <v>192</v>
      </c>
      <c r="B1094" s="36" t="s">
        <v>193</v>
      </c>
      <c r="C1094" s="7" t="s">
        <v>193</v>
      </c>
      <c r="D1094" s="7" t="s">
        <v>200</v>
      </c>
      <c r="E1094" s="35" t="s">
        <v>391</v>
      </c>
      <c r="F1094" s="7" t="s">
        <v>306</v>
      </c>
      <c r="G1094" s="8">
        <v>0</v>
      </c>
      <c r="H1094" s="8">
        <v>0</v>
      </c>
      <c r="I1094" s="8">
        <v>0</v>
      </c>
      <c r="J1094" s="8">
        <v>92399</v>
      </c>
      <c r="K1094" s="8">
        <v>8748</v>
      </c>
      <c r="L1094" s="8">
        <v>0</v>
      </c>
      <c r="M1094" s="8">
        <v>82843</v>
      </c>
      <c r="N1094" s="40">
        <v>5778</v>
      </c>
      <c r="O1094" s="8">
        <v>5859.9899999999907</v>
      </c>
      <c r="P1094" s="8"/>
      <c r="Q1094" s="8"/>
      <c r="R1094" s="8"/>
      <c r="S1094" s="8"/>
      <c r="T1094" s="8"/>
      <c r="U1094" s="8"/>
      <c r="V1094" s="8"/>
      <c r="W1094" s="14">
        <f t="shared" si="277"/>
        <v>195627.99</v>
      </c>
      <c r="X1094" s="10"/>
      <c r="Y1094" s="28" t="e">
        <f t="shared" si="275"/>
        <v>#REF!</v>
      </c>
      <c r="Z1094" s="13"/>
      <c r="AA1094" s="13" t="e">
        <f t="shared" si="279"/>
        <v>#REF!</v>
      </c>
      <c r="AB1094" s="12">
        <v>1</v>
      </c>
      <c r="AC1094" s="12">
        <v>1</v>
      </c>
      <c r="AE1094" s="9" t="e">
        <f t="shared" si="278"/>
        <v>#REF!</v>
      </c>
      <c r="AG1094" s="1" t="str">
        <f t="shared" si="276"/>
        <v>37937910975537</v>
      </c>
      <c r="AH1094" s="9" t="e">
        <f>IF(AND(#REF!=2017,AE$4=1),-IFERROR(VLOOKUP(AG1094,#REF!,9,0),0),IF(AND(#REF!=2017,AE$4=2),-IFERROR(VLOOKUP(AG1094,#REF!,9,0),0),IFERROR(VLOOKUP(AG1094,#REF!,12,0),0)))</f>
        <v>#REF!</v>
      </c>
    </row>
    <row r="1095" spans="1:34" ht="15" customHeight="1" outlineLevel="1">
      <c r="A1095" s="42" t="s">
        <v>635</v>
      </c>
      <c r="B1095" s="36"/>
      <c r="C1095" s="7"/>
      <c r="D1095" s="7"/>
      <c r="E1095" s="35"/>
      <c r="F1095" s="7"/>
      <c r="G1095" s="8">
        <f t="shared" ref="G1095:O1095" si="280">SUBTOTAL(9,G1034:G1094)</f>
        <v>58885.03</v>
      </c>
      <c r="H1095" s="8">
        <f t="shared" si="280"/>
        <v>123201.58999999998</v>
      </c>
      <c r="I1095" s="8">
        <f t="shared" si="280"/>
        <v>74722.260000000009</v>
      </c>
      <c r="J1095" s="8">
        <f t="shared" si="280"/>
        <v>5642931.3799999999</v>
      </c>
      <c r="K1095" s="8">
        <f t="shared" si="280"/>
        <v>3467827.6299999994</v>
      </c>
      <c r="L1095" s="8">
        <f t="shared" si="280"/>
        <v>183687.99999999985</v>
      </c>
      <c r="M1095" s="8">
        <f t="shared" si="280"/>
        <v>6832709.5600000015</v>
      </c>
      <c r="N1095" s="40">
        <f t="shared" si="280"/>
        <v>619505.79000000027</v>
      </c>
      <c r="O1095" s="8">
        <f t="shared" si="280"/>
        <v>381048.83000000013</v>
      </c>
      <c r="P1095" s="8"/>
      <c r="Q1095" s="8"/>
      <c r="R1095" s="8"/>
      <c r="S1095" s="8"/>
      <c r="T1095" s="8"/>
      <c r="U1095" s="8"/>
      <c r="V1095" s="8"/>
      <c r="W1095" s="14">
        <f>SUBTOTAL(9,W1034:W1094)</f>
        <v>17384520.07</v>
      </c>
      <c r="X1095" s="10"/>
      <c r="Y1095" s="28"/>
      <c r="Z1095" s="13"/>
      <c r="AA1095" s="13"/>
      <c r="AB1095" s="12"/>
      <c r="AC1095" s="12"/>
      <c r="AE1095" s="9"/>
      <c r="AH1095" s="9"/>
    </row>
    <row r="1096" spans="1:34" ht="15" customHeight="1" outlineLevel="2">
      <c r="A1096" s="7" t="s">
        <v>201</v>
      </c>
      <c r="B1096" s="36" t="s">
        <v>202</v>
      </c>
      <c r="C1096" s="7" t="s">
        <v>202</v>
      </c>
      <c r="D1096" s="7" t="s">
        <v>13</v>
      </c>
      <c r="E1096" s="7" t="s">
        <v>366</v>
      </c>
      <c r="F1096" s="7" t="s">
        <v>307</v>
      </c>
      <c r="G1096" s="8">
        <v>0</v>
      </c>
      <c r="H1096" s="8">
        <v>0</v>
      </c>
      <c r="I1096" s="8">
        <v>0</v>
      </c>
      <c r="J1096" s="8">
        <v>8099.79</v>
      </c>
      <c r="K1096" s="8">
        <v>2235.329999999999</v>
      </c>
      <c r="L1096" s="8">
        <v>0</v>
      </c>
      <c r="M1096" s="8">
        <v>5949.77</v>
      </c>
      <c r="N1096" s="40">
        <v>1518.0900000000001</v>
      </c>
      <c r="O1096" s="8">
        <v>220.22000000000116</v>
      </c>
      <c r="P1096" s="8"/>
      <c r="Q1096" s="8"/>
      <c r="R1096" s="8"/>
      <c r="S1096" s="8"/>
      <c r="T1096" s="8"/>
      <c r="U1096" s="8"/>
      <c r="V1096" s="8"/>
      <c r="W1096" s="14">
        <f t="shared" ref="W1096:W1110" si="281">SUM(G1096:V1096)</f>
        <v>18023.2</v>
      </c>
      <c r="X1096" s="10"/>
      <c r="Y1096" s="28" t="e">
        <f t="shared" ref="Y1096:Y1110" si="282">IF(AE$2="Y",IF(RIGHT(A1096,4)="CITY",AH1096,0),AH1096)</f>
        <v>#REF!</v>
      </c>
      <c r="Z1096" s="13"/>
      <c r="AA1096" s="13" t="e">
        <f t="shared" si="279"/>
        <v>#REF!</v>
      </c>
      <c r="AB1096" s="12">
        <v>1</v>
      </c>
      <c r="AC1096" s="12">
        <v>1</v>
      </c>
      <c r="AE1096" s="9" t="e">
        <f t="shared" si="278"/>
        <v>#REF!</v>
      </c>
      <c r="AG1096" s="1" t="str">
        <f t="shared" ref="AG1096:AG1110" si="283">B1096&amp;C1096&amp;D1096&amp;E1096</f>
        <v>38038010004001</v>
      </c>
      <c r="AH1096" s="9" t="e">
        <f>IF(AND(#REF!=2017,AE$4=1),-IFERROR(VLOOKUP(AG1096,#REF!,9,0),0),IF(AND(#REF!=2017,AE$4=2),-IFERROR(VLOOKUP(AG1096,#REF!,9,0),0),IFERROR(VLOOKUP(AG1096,#REF!,12,0),0)))</f>
        <v>#REF!</v>
      </c>
    </row>
    <row r="1097" spans="1:34" ht="15" customHeight="1" outlineLevel="2">
      <c r="A1097" s="7" t="s">
        <v>201</v>
      </c>
      <c r="B1097" s="36" t="s">
        <v>202</v>
      </c>
      <c r="C1097" s="7" t="s">
        <v>202</v>
      </c>
      <c r="D1097" s="7" t="s">
        <v>13</v>
      </c>
      <c r="E1097" s="7" t="s">
        <v>387</v>
      </c>
      <c r="F1097" s="7" t="s">
        <v>359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40">
        <v>0</v>
      </c>
      <c r="O1097" s="8">
        <v>0</v>
      </c>
      <c r="P1097" s="8"/>
      <c r="Q1097" s="8"/>
      <c r="R1097" s="8"/>
      <c r="S1097" s="8"/>
      <c r="T1097" s="8"/>
      <c r="U1097" s="8"/>
      <c r="V1097" s="8"/>
      <c r="W1097" s="14">
        <f t="shared" si="281"/>
        <v>0</v>
      </c>
      <c r="X1097" s="10"/>
      <c r="Y1097" s="28" t="e">
        <f t="shared" si="282"/>
        <v>#REF!</v>
      </c>
      <c r="Z1097" s="13"/>
      <c r="AA1097" s="13" t="e">
        <f t="shared" si="279"/>
        <v>#REF!</v>
      </c>
      <c r="AB1097" s="12">
        <v>1</v>
      </c>
      <c r="AC1097" s="12">
        <v>1</v>
      </c>
      <c r="AE1097" s="9" t="e">
        <f t="shared" si="278"/>
        <v>#REF!</v>
      </c>
      <c r="AG1097" s="1" t="str">
        <f t="shared" si="283"/>
        <v>38038010004004</v>
      </c>
      <c r="AH1097" s="9" t="e">
        <f>IF(AND(#REF!=2017,AE$4=1),-IFERROR(VLOOKUP(AG1097,#REF!,9,0),0),IF(AND(#REF!=2017,AE$4=2),-IFERROR(VLOOKUP(AG1097,#REF!,9,0),0),IFERROR(VLOOKUP(AG1097,#REF!,12,0),0)))</f>
        <v>#REF!</v>
      </c>
    </row>
    <row r="1098" spans="1:34" ht="15" customHeight="1" outlineLevel="2">
      <c r="A1098" s="7" t="s">
        <v>201</v>
      </c>
      <c r="B1098" s="36" t="s">
        <v>202</v>
      </c>
      <c r="C1098" s="7" t="s">
        <v>202</v>
      </c>
      <c r="D1098" s="7" t="s">
        <v>13</v>
      </c>
      <c r="E1098" s="7" t="s">
        <v>368</v>
      </c>
      <c r="F1098" s="7" t="s">
        <v>308</v>
      </c>
      <c r="G1098" s="8">
        <v>0</v>
      </c>
      <c r="H1098" s="8">
        <v>0</v>
      </c>
      <c r="I1098" s="8">
        <v>0</v>
      </c>
      <c r="J1098" s="8">
        <v>1036.1199999999999</v>
      </c>
      <c r="K1098" s="8">
        <v>6.4200000000000728</v>
      </c>
      <c r="L1098" s="8">
        <v>0</v>
      </c>
      <c r="M1098" s="8">
        <v>24.259999999999991</v>
      </c>
      <c r="N1098" s="40">
        <v>-1.8800000000001091</v>
      </c>
      <c r="O1098" s="8">
        <v>1.6500000000000909</v>
      </c>
      <c r="P1098" s="8"/>
      <c r="Q1098" s="8"/>
      <c r="R1098" s="8"/>
      <c r="S1098" s="8"/>
      <c r="T1098" s="8"/>
      <c r="U1098" s="8"/>
      <c r="V1098" s="8"/>
      <c r="W1098" s="14">
        <f t="shared" si="281"/>
        <v>1066.57</v>
      </c>
      <c r="X1098" s="10"/>
      <c r="Y1098" s="28" t="e">
        <f t="shared" si="282"/>
        <v>#REF!</v>
      </c>
      <c r="Z1098" s="13"/>
      <c r="AA1098" s="13" t="e">
        <f t="shared" si="279"/>
        <v>#REF!</v>
      </c>
      <c r="AB1098" s="12">
        <v>1</v>
      </c>
      <c r="AC1098" s="12">
        <v>1</v>
      </c>
      <c r="AE1098" s="9" t="e">
        <f t="shared" si="278"/>
        <v>#REF!</v>
      </c>
      <c r="AG1098" s="1" t="str">
        <f t="shared" si="283"/>
        <v>38038010004006</v>
      </c>
      <c r="AH1098" s="9" t="e">
        <f>IF(AND(#REF!=2017,AE$4=1),-IFERROR(VLOOKUP(AG1098,#REF!,9,0),0),IF(AND(#REF!=2017,AE$4=2),-IFERROR(VLOOKUP(AG1098,#REF!,9,0),0),IFERROR(VLOOKUP(AG1098,#REF!,12,0),0)))</f>
        <v>#REF!</v>
      </c>
    </row>
    <row r="1099" spans="1:34" ht="15" customHeight="1" outlineLevel="2">
      <c r="A1099" s="7" t="s">
        <v>201</v>
      </c>
      <c r="B1099" s="36" t="s">
        <v>202</v>
      </c>
      <c r="C1099" s="7" t="s">
        <v>202</v>
      </c>
      <c r="D1099" s="7" t="s">
        <v>13</v>
      </c>
      <c r="E1099" s="7" t="s">
        <v>370</v>
      </c>
      <c r="F1099" s="7" t="s">
        <v>309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40">
        <v>0</v>
      </c>
      <c r="O1099" s="8">
        <v>367.59</v>
      </c>
      <c r="P1099" s="8"/>
      <c r="Q1099" s="8"/>
      <c r="R1099" s="8"/>
      <c r="S1099" s="8"/>
      <c r="T1099" s="8"/>
      <c r="U1099" s="8"/>
      <c r="V1099" s="8"/>
      <c r="W1099" s="14">
        <f t="shared" si="281"/>
        <v>367.59</v>
      </c>
      <c r="X1099" s="10"/>
      <c r="Y1099" s="28" t="e">
        <f t="shared" si="282"/>
        <v>#REF!</v>
      </c>
      <c r="Z1099" s="13"/>
      <c r="AA1099" s="13" t="e">
        <f t="shared" si="279"/>
        <v>#REF!</v>
      </c>
      <c r="AB1099" s="12">
        <v>1</v>
      </c>
      <c r="AC1099" s="12">
        <v>1</v>
      </c>
      <c r="AE1099" s="9" t="e">
        <f t="shared" si="278"/>
        <v>#REF!</v>
      </c>
      <c r="AG1099" s="1" t="str">
        <f t="shared" si="283"/>
        <v>38038010004008</v>
      </c>
      <c r="AH1099" s="9" t="e">
        <f>IF(AND(#REF!=2017,AE$4=1),-IFERROR(VLOOKUP(AG1099,#REF!,9,0),0),IF(AND(#REF!=2017,AE$4=2),-IFERROR(VLOOKUP(AG1099,#REF!,9,0),0),IFERROR(VLOOKUP(AG1099,#REF!,12,0),0)))</f>
        <v>#REF!</v>
      </c>
    </row>
    <row r="1100" spans="1:34" ht="15" customHeight="1" outlineLevel="2">
      <c r="A1100" s="7" t="s">
        <v>201</v>
      </c>
      <c r="B1100" s="36" t="s">
        <v>202</v>
      </c>
      <c r="C1100" s="7" t="s">
        <v>202</v>
      </c>
      <c r="D1100" s="7" t="s">
        <v>13</v>
      </c>
      <c r="E1100" s="7" t="s">
        <v>372</v>
      </c>
      <c r="F1100" s="7" t="s">
        <v>310</v>
      </c>
      <c r="G1100" s="8">
        <v>0</v>
      </c>
      <c r="H1100" s="8">
        <v>0</v>
      </c>
      <c r="I1100" s="8">
        <v>0</v>
      </c>
      <c r="J1100" s="8">
        <v>0</v>
      </c>
      <c r="K1100" s="8">
        <v>10.17</v>
      </c>
      <c r="L1100" s="8">
        <v>0</v>
      </c>
      <c r="M1100" s="8">
        <v>0</v>
      </c>
      <c r="N1100" s="40">
        <v>7.15</v>
      </c>
      <c r="O1100" s="8">
        <v>15.89</v>
      </c>
      <c r="P1100" s="8"/>
      <c r="Q1100" s="8"/>
      <c r="R1100" s="8"/>
      <c r="S1100" s="8"/>
      <c r="T1100" s="8"/>
      <c r="U1100" s="8"/>
      <c r="V1100" s="8"/>
      <c r="W1100" s="14">
        <f t="shared" si="281"/>
        <v>33.21</v>
      </c>
      <c r="X1100" s="10"/>
      <c r="Y1100" s="28" t="e">
        <f t="shared" si="282"/>
        <v>#REF!</v>
      </c>
      <c r="Z1100" s="13"/>
      <c r="AA1100" s="13" t="e">
        <f t="shared" si="279"/>
        <v>#REF!</v>
      </c>
      <c r="AB1100" s="12">
        <v>1</v>
      </c>
      <c r="AC1100" s="12">
        <v>1</v>
      </c>
      <c r="AE1100" s="9" t="e">
        <f t="shared" si="278"/>
        <v>#REF!</v>
      </c>
      <c r="AG1100" s="1" t="str">
        <f t="shared" si="283"/>
        <v>38038010004009</v>
      </c>
      <c r="AH1100" s="9" t="e">
        <f>IF(AND(#REF!=2017,AE$4=1),-IFERROR(VLOOKUP(AG1100,#REF!,9,0),0),IF(AND(#REF!=2017,AE$4=2),-IFERROR(VLOOKUP(AG1100,#REF!,9,0),0),IFERROR(VLOOKUP(AG1100,#REF!,12,0),0)))</f>
        <v>#REF!</v>
      </c>
    </row>
    <row r="1101" spans="1:34" ht="15" customHeight="1" outlineLevel="2">
      <c r="A1101" s="7" t="s">
        <v>201</v>
      </c>
      <c r="B1101" s="36" t="s">
        <v>202</v>
      </c>
      <c r="C1101" s="7" t="s">
        <v>202</v>
      </c>
      <c r="D1101" s="7" t="s">
        <v>13</v>
      </c>
      <c r="E1101" s="7" t="s">
        <v>504</v>
      </c>
      <c r="F1101" s="7" t="s">
        <v>305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40">
        <v>0</v>
      </c>
      <c r="O1101" s="8">
        <v>0</v>
      </c>
      <c r="P1101" s="8"/>
      <c r="Q1101" s="8"/>
      <c r="R1101" s="8"/>
      <c r="S1101" s="8"/>
      <c r="T1101" s="8"/>
      <c r="U1101" s="8"/>
      <c r="V1101" s="8"/>
      <c r="W1101" s="14">
        <f t="shared" si="281"/>
        <v>0</v>
      </c>
      <c r="X1101" s="10"/>
      <c r="Y1101" s="28" t="e">
        <f t="shared" si="282"/>
        <v>#REF!</v>
      </c>
      <c r="Z1101" s="13"/>
      <c r="AA1101" s="13" t="e">
        <f t="shared" si="279"/>
        <v>#REF!</v>
      </c>
      <c r="AB1101" s="12"/>
      <c r="AC1101" s="12"/>
      <c r="AE1101" s="9" t="e">
        <f t="shared" si="278"/>
        <v>#REF!</v>
      </c>
      <c r="AG1101" s="1" t="str">
        <f t="shared" si="283"/>
        <v>38038010004014</v>
      </c>
      <c r="AH1101" s="9" t="e">
        <f>IF(AND(#REF!=2017,AE$4=1),-IFERROR(VLOOKUP(AG1101,#REF!,9,0),0),IF(AND(#REF!=2017,AE$4=2),-IFERROR(VLOOKUP(AG1101,#REF!,9,0),0),IFERROR(VLOOKUP(AG1101,#REF!,12,0),0)))</f>
        <v>#REF!</v>
      </c>
    </row>
    <row r="1102" spans="1:34" ht="15" customHeight="1" outlineLevel="2">
      <c r="A1102" s="7" t="s">
        <v>201</v>
      </c>
      <c r="B1102" s="36" t="s">
        <v>202</v>
      </c>
      <c r="C1102" s="7" t="s">
        <v>202</v>
      </c>
      <c r="D1102" s="7" t="s">
        <v>13</v>
      </c>
      <c r="E1102" s="7" t="s">
        <v>374</v>
      </c>
      <c r="F1102" s="7" t="s">
        <v>361</v>
      </c>
      <c r="G1102" s="8">
        <v>0</v>
      </c>
      <c r="H1102" s="8">
        <v>0</v>
      </c>
      <c r="I1102" s="8">
        <v>0</v>
      </c>
      <c r="J1102" s="8">
        <v>0</v>
      </c>
      <c r="K1102" s="8">
        <v>98.94</v>
      </c>
      <c r="L1102" s="8">
        <v>0</v>
      </c>
      <c r="M1102" s="8">
        <v>0</v>
      </c>
      <c r="N1102" s="40">
        <v>95.47</v>
      </c>
      <c r="O1102" s="8">
        <v>85.27000000000001</v>
      </c>
      <c r="P1102" s="8"/>
      <c r="Q1102" s="8"/>
      <c r="R1102" s="8"/>
      <c r="S1102" s="8"/>
      <c r="T1102" s="8"/>
      <c r="U1102" s="8"/>
      <c r="V1102" s="8"/>
      <c r="W1102" s="14">
        <f t="shared" si="281"/>
        <v>279.68</v>
      </c>
      <c r="X1102" s="10"/>
      <c r="Y1102" s="28" t="e">
        <f t="shared" si="282"/>
        <v>#REF!</v>
      </c>
      <c r="Z1102" s="13"/>
      <c r="AA1102" s="13" t="e">
        <f t="shared" si="279"/>
        <v>#REF!</v>
      </c>
      <c r="AB1102" s="12">
        <v>1</v>
      </c>
      <c r="AC1102" s="12">
        <v>1</v>
      </c>
      <c r="AE1102" s="9" t="e">
        <f t="shared" si="278"/>
        <v>#REF!</v>
      </c>
      <c r="AG1102" s="1" t="str">
        <f t="shared" si="283"/>
        <v>38038010004030</v>
      </c>
      <c r="AH1102" s="9" t="e">
        <f>IF(AND(#REF!=2017,AE$4=1),-IFERROR(VLOOKUP(AG1102,#REF!,9,0),0),IF(AND(#REF!=2017,AE$4=2),-IFERROR(VLOOKUP(AG1102,#REF!,9,0),0),IFERROR(VLOOKUP(AG1102,#REF!,12,0),0)))</f>
        <v>#REF!</v>
      </c>
    </row>
    <row r="1103" spans="1:34" ht="15" customHeight="1" outlineLevel="2">
      <c r="A1103" s="7" t="s">
        <v>201</v>
      </c>
      <c r="B1103" s="36" t="s">
        <v>202</v>
      </c>
      <c r="C1103" s="7" t="s">
        <v>202</v>
      </c>
      <c r="D1103" s="7" t="s">
        <v>13</v>
      </c>
      <c r="E1103" s="7" t="s">
        <v>389</v>
      </c>
      <c r="F1103" s="7" t="s">
        <v>360</v>
      </c>
      <c r="G1103" s="8">
        <v>0</v>
      </c>
      <c r="H1103" s="8">
        <v>0</v>
      </c>
      <c r="I1103" s="8">
        <v>0</v>
      </c>
      <c r="J1103" s="8">
        <v>0</v>
      </c>
      <c r="K1103" s="8">
        <v>1.38</v>
      </c>
      <c r="L1103" s="8">
        <v>0</v>
      </c>
      <c r="M1103" s="8">
        <v>0</v>
      </c>
      <c r="N1103" s="40">
        <v>0.44999999999999996</v>
      </c>
      <c r="O1103" s="8">
        <v>28.73</v>
      </c>
      <c r="P1103" s="8"/>
      <c r="Q1103" s="8"/>
      <c r="R1103" s="8"/>
      <c r="S1103" s="8"/>
      <c r="T1103" s="8"/>
      <c r="U1103" s="8"/>
      <c r="V1103" s="8"/>
      <c r="W1103" s="14">
        <f t="shared" si="281"/>
        <v>30.56</v>
      </c>
      <c r="X1103" s="10"/>
      <c r="Y1103" s="28" t="e">
        <f t="shared" si="282"/>
        <v>#REF!</v>
      </c>
      <c r="Z1103" s="13"/>
      <c r="AA1103" s="13" t="e">
        <f t="shared" si="279"/>
        <v>#REF!</v>
      </c>
      <c r="AB1103" s="12">
        <v>1</v>
      </c>
      <c r="AC1103" s="12">
        <v>1</v>
      </c>
      <c r="AE1103" s="9" t="e">
        <f t="shared" si="278"/>
        <v>#REF!</v>
      </c>
      <c r="AG1103" s="1" t="str">
        <f t="shared" si="283"/>
        <v>38038010004033</v>
      </c>
      <c r="AH1103" s="9" t="e">
        <f>IF(AND(#REF!=2017,AE$4=1),-IFERROR(VLOOKUP(AG1103,#REF!,9,0),0),IF(AND(#REF!=2017,AE$4=2),-IFERROR(VLOOKUP(AG1103,#REF!,9,0),0),IFERROR(VLOOKUP(AG1103,#REF!,12,0),0)))</f>
        <v>#REF!</v>
      </c>
    </row>
    <row r="1104" spans="1:34" ht="15" customHeight="1" outlineLevel="2">
      <c r="A1104" s="7" t="s">
        <v>201</v>
      </c>
      <c r="B1104" s="36" t="s">
        <v>202</v>
      </c>
      <c r="C1104" s="7" t="s">
        <v>202</v>
      </c>
      <c r="D1104" s="7" t="s">
        <v>13</v>
      </c>
      <c r="E1104" s="7" t="s">
        <v>425</v>
      </c>
      <c r="F1104" s="7" t="s">
        <v>327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40">
        <v>0</v>
      </c>
      <c r="O1104" s="8">
        <v>0</v>
      </c>
      <c r="P1104" s="8"/>
      <c r="Q1104" s="8"/>
      <c r="R1104" s="8"/>
      <c r="S1104" s="8"/>
      <c r="T1104" s="8"/>
      <c r="U1104" s="8"/>
      <c r="V1104" s="8"/>
      <c r="W1104" s="14">
        <f t="shared" si="281"/>
        <v>0</v>
      </c>
      <c r="X1104" s="10"/>
      <c r="Y1104" s="28" t="e">
        <f t="shared" si="282"/>
        <v>#REF!</v>
      </c>
      <c r="Z1104" s="13"/>
      <c r="AA1104" s="13" t="e">
        <f t="shared" si="279"/>
        <v>#REF!</v>
      </c>
      <c r="AB1104" s="12">
        <v>1</v>
      </c>
      <c r="AC1104" s="12">
        <v>1</v>
      </c>
      <c r="AE1104" s="9" t="e">
        <f t="shared" si="278"/>
        <v>#REF!</v>
      </c>
      <c r="AG1104" s="1" t="str">
        <f t="shared" si="283"/>
        <v>38038010004048</v>
      </c>
      <c r="AH1104" s="9" t="e">
        <f>IF(AND(#REF!=2017,AE$4=1),-IFERROR(VLOOKUP(AG1104,#REF!,9,0),0),IF(AND(#REF!=2017,AE$4=2),-IFERROR(VLOOKUP(AG1104,#REF!,9,0),0),IFERROR(VLOOKUP(AG1104,#REF!,12,0),0)))</f>
        <v>#REF!</v>
      </c>
    </row>
    <row r="1105" spans="1:34" ht="15" customHeight="1" outlineLevel="2">
      <c r="A1105" s="7" t="s">
        <v>201</v>
      </c>
      <c r="B1105" s="36" t="s">
        <v>202</v>
      </c>
      <c r="C1105" s="7" t="s">
        <v>202</v>
      </c>
      <c r="D1105" s="7" t="s">
        <v>13</v>
      </c>
      <c r="E1105" s="7" t="s">
        <v>393</v>
      </c>
      <c r="F1105" s="7" t="s">
        <v>25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40">
        <v>0</v>
      </c>
      <c r="O1105" s="8">
        <v>0</v>
      </c>
      <c r="P1105" s="8"/>
      <c r="Q1105" s="8"/>
      <c r="R1105" s="8"/>
      <c r="S1105" s="8"/>
      <c r="T1105" s="8"/>
      <c r="U1105" s="8"/>
      <c r="V1105" s="8"/>
      <c r="W1105" s="14">
        <f t="shared" si="281"/>
        <v>0</v>
      </c>
      <c r="X1105" s="10"/>
      <c r="Y1105" s="28" t="e">
        <f t="shared" si="282"/>
        <v>#REF!</v>
      </c>
      <c r="Z1105" s="13"/>
      <c r="AA1105" s="13" t="e">
        <f t="shared" si="279"/>
        <v>#REF!</v>
      </c>
      <c r="AB1105" s="12">
        <v>1</v>
      </c>
      <c r="AC1105" s="12">
        <v>1</v>
      </c>
      <c r="AE1105" s="9" t="e">
        <f t="shared" si="278"/>
        <v>#REF!</v>
      </c>
      <c r="AG1105" s="1" t="str">
        <f t="shared" si="283"/>
        <v>38038010004052</v>
      </c>
      <c r="AH1105" s="9" t="e">
        <f>IF(AND(#REF!=2017,AE$4=1),-IFERROR(VLOOKUP(AG1105,#REF!,9,0),0),IF(AND(#REF!=2017,AE$4=2),-IFERROR(VLOOKUP(AG1105,#REF!,9,0),0),IFERROR(VLOOKUP(AG1105,#REF!,12,0),0)))</f>
        <v>#REF!</v>
      </c>
    </row>
    <row r="1106" spans="1:34" ht="15" customHeight="1" outlineLevel="2">
      <c r="A1106" s="7" t="s">
        <v>201</v>
      </c>
      <c r="B1106" s="36" t="s">
        <v>202</v>
      </c>
      <c r="C1106" s="20" t="s">
        <v>202</v>
      </c>
      <c r="D1106" s="7" t="s">
        <v>13</v>
      </c>
      <c r="E1106" s="7" t="s">
        <v>397</v>
      </c>
      <c r="F1106" s="7" t="s">
        <v>35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40">
        <v>0</v>
      </c>
      <c r="O1106" s="8">
        <v>0</v>
      </c>
      <c r="P1106" s="8"/>
      <c r="Q1106" s="8"/>
      <c r="R1106" s="8"/>
      <c r="S1106" s="8"/>
      <c r="T1106" s="8"/>
      <c r="U1106" s="8"/>
      <c r="V1106" s="8"/>
      <c r="W1106" s="14">
        <f t="shared" si="281"/>
        <v>0</v>
      </c>
      <c r="X1106" s="10"/>
      <c r="Y1106" s="28" t="e">
        <f t="shared" si="282"/>
        <v>#REF!</v>
      </c>
      <c r="Z1106" s="13"/>
      <c r="AA1106" s="13" t="e">
        <f t="shared" si="279"/>
        <v>#REF!</v>
      </c>
      <c r="AB1106" s="12"/>
      <c r="AC1106" s="12"/>
      <c r="AE1106" s="9" t="e">
        <f t="shared" si="278"/>
        <v>#REF!</v>
      </c>
      <c r="AG1106" s="1" t="str">
        <f t="shared" si="283"/>
        <v>38038010004056</v>
      </c>
      <c r="AH1106" s="9" t="e">
        <f>IF(AND(#REF!=2017,AE$4=1),-IFERROR(VLOOKUP(AG1106,#REF!,9,0),0),IF(AND(#REF!=2017,AE$4=2),-IFERROR(VLOOKUP(AG1106,#REF!,9,0),0),IFERROR(VLOOKUP(AG1106,#REF!,12,0),0)))</f>
        <v>#REF!</v>
      </c>
    </row>
    <row r="1107" spans="1:34" ht="15" customHeight="1" outlineLevel="2">
      <c r="A1107" s="7" t="s">
        <v>201</v>
      </c>
      <c r="B1107" s="36" t="s">
        <v>202</v>
      </c>
      <c r="C1107" s="7" t="s">
        <v>202</v>
      </c>
      <c r="D1107" s="7" t="s">
        <v>13</v>
      </c>
      <c r="E1107" s="7" t="s">
        <v>380</v>
      </c>
      <c r="F1107" s="7" t="s">
        <v>17</v>
      </c>
      <c r="G1107" s="8">
        <v>0</v>
      </c>
      <c r="H1107" s="8">
        <v>0</v>
      </c>
      <c r="I1107" s="8">
        <v>0</v>
      </c>
      <c r="J1107" s="8">
        <v>0.7</v>
      </c>
      <c r="K1107" s="8">
        <v>0</v>
      </c>
      <c r="L1107" s="8">
        <v>0</v>
      </c>
      <c r="M1107" s="8">
        <v>12.510000000000002</v>
      </c>
      <c r="N1107" s="40">
        <v>0</v>
      </c>
      <c r="O1107" s="8">
        <v>27.93</v>
      </c>
      <c r="P1107" s="8"/>
      <c r="Q1107" s="8"/>
      <c r="R1107" s="8"/>
      <c r="S1107" s="8"/>
      <c r="T1107" s="8"/>
      <c r="U1107" s="8"/>
      <c r="V1107" s="8"/>
      <c r="W1107" s="14">
        <f t="shared" si="281"/>
        <v>41.14</v>
      </c>
      <c r="X1107" s="10"/>
      <c r="Y1107" s="28" t="e">
        <f t="shared" si="282"/>
        <v>#REF!</v>
      </c>
      <c r="Z1107" s="13"/>
      <c r="AA1107" s="13" t="e">
        <f t="shared" ref="AA1107:AA1140" si="284">Y1107+Z1107</f>
        <v>#REF!</v>
      </c>
      <c r="AB1107" s="12"/>
      <c r="AC1107" s="12"/>
      <c r="AE1107" s="9" t="e">
        <f t="shared" si="278"/>
        <v>#REF!</v>
      </c>
      <c r="AG1107" s="1" t="str">
        <f t="shared" si="283"/>
        <v>38038010004801</v>
      </c>
      <c r="AH1107" s="9" t="e">
        <f>IF(AND(#REF!=2017,AE$4=1),-IFERROR(VLOOKUP(AG1107,#REF!,9,0),0),IF(AND(#REF!=2017,AE$4=2),-IFERROR(VLOOKUP(AG1107,#REF!,9,0),0),IFERROR(VLOOKUP(AG1107,#REF!,12,0),0)))</f>
        <v>#REF!</v>
      </c>
    </row>
    <row r="1108" spans="1:34" ht="15" customHeight="1" outlineLevel="2">
      <c r="A1108" s="7" t="s">
        <v>201</v>
      </c>
      <c r="B1108" s="36" t="s">
        <v>202</v>
      </c>
      <c r="C1108" s="7" t="s">
        <v>202</v>
      </c>
      <c r="D1108" s="7" t="s">
        <v>13</v>
      </c>
      <c r="E1108" s="7" t="s">
        <v>381</v>
      </c>
      <c r="F1108" s="7" t="s">
        <v>311</v>
      </c>
      <c r="G1108" s="8">
        <v>0</v>
      </c>
      <c r="H1108" s="8">
        <v>0</v>
      </c>
      <c r="I1108" s="8">
        <v>0</v>
      </c>
      <c r="J1108" s="8">
        <v>0</v>
      </c>
      <c r="K1108" s="8">
        <v>83.62</v>
      </c>
      <c r="L1108" s="8">
        <v>0</v>
      </c>
      <c r="M1108" s="8">
        <v>0</v>
      </c>
      <c r="N1108" s="40">
        <v>0</v>
      </c>
      <c r="O1108" s="8">
        <v>83.62</v>
      </c>
      <c r="P1108" s="8"/>
      <c r="Q1108" s="8"/>
      <c r="R1108" s="8"/>
      <c r="S1108" s="8"/>
      <c r="T1108" s="8"/>
      <c r="U1108" s="8"/>
      <c r="V1108" s="8"/>
      <c r="W1108" s="14">
        <f t="shared" si="281"/>
        <v>167.24</v>
      </c>
      <c r="X1108" s="10"/>
      <c r="Y1108" s="28" t="e">
        <f t="shared" si="282"/>
        <v>#REF!</v>
      </c>
      <c r="Z1108" s="13"/>
      <c r="AA1108" s="13" t="e">
        <f t="shared" si="284"/>
        <v>#REF!</v>
      </c>
      <c r="AB1108" s="12">
        <v>1</v>
      </c>
      <c r="AC1108" s="12">
        <v>1</v>
      </c>
      <c r="AE1108" s="9" t="e">
        <f t="shared" si="278"/>
        <v>#REF!</v>
      </c>
      <c r="AG1108" s="1" t="str">
        <f t="shared" si="283"/>
        <v>38038010005050</v>
      </c>
      <c r="AH1108" s="9" t="e">
        <f>IF(AND(#REF!=2017,AE$4=1),-IFERROR(VLOOKUP(AG1108,#REF!,9,0),0),IF(AND(#REF!=2017,AE$4=2),-IFERROR(VLOOKUP(AG1108,#REF!,9,0),0),IFERROR(VLOOKUP(AG1108,#REF!,12,0),0)))</f>
        <v>#REF!</v>
      </c>
    </row>
    <row r="1109" spans="1:34" ht="15" customHeight="1" outlineLevel="2">
      <c r="A1109" s="7" t="s">
        <v>201</v>
      </c>
      <c r="B1109" s="36" t="s">
        <v>202</v>
      </c>
      <c r="C1109" s="7" t="s">
        <v>202</v>
      </c>
      <c r="D1109" s="7" t="s">
        <v>13</v>
      </c>
      <c r="E1109" s="7" t="s">
        <v>401</v>
      </c>
      <c r="F1109" s="7" t="s">
        <v>317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40">
        <v>0</v>
      </c>
      <c r="O1109" s="8">
        <v>0</v>
      </c>
      <c r="P1109" s="8"/>
      <c r="Q1109" s="8"/>
      <c r="R1109" s="8"/>
      <c r="S1109" s="8"/>
      <c r="T1109" s="8"/>
      <c r="U1109" s="8"/>
      <c r="V1109" s="8"/>
      <c r="W1109" s="14">
        <f t="shared" si="281"/>
        <v>0</v>
      </c>
      <c r="X1109" s="10"/>
      <c r="Y1109" s="28" t="e">
        <f t="shared" si="282"/>
        <v>#REF!</v>
      </c>
      <c r="Z1109" s="13"/>
      <c r="AA1109" s="13" t="e">
        <f t="shared" si="284"/>
        <v>#REF!</v>
      </c>
      <c r="AB1109" s="12">
        <v>1</v>
      </c>
      <c r="AC1109" s="12">
        <v>1</v>
      </c>
      <c r="AE1109" s="9" t="e">
        <f t="shared" si="278"/>
        <v>#REF!</v>
      </c>
      <c r="AG1109" s="1" t="str">
        <f t="shared" si="283"/>
        <v>38038010005054</v>
      </c>
      <c r="AH1109" s="9" t="e">
        <f>IF(AND(#REF!=2017,AE$4=1),-IFERROR(VLOOKUP(AG1109,#REF!,9,0),0),IF(AND(#REF!=2017,AE$4=2),-IFERROR(VLOOKUP(AG1109,#REF!,9,0),0),IFERROR(VLOOKUP(AG1109,#REF!,12,0),0)))</f>
        <v>#REF!</v>
      </c>
    </row>
    <row r="1110" spans="1:34" ht="15" customHeight="1" outlineLevel="2">
      <c r="A1110" s="7" t="s">
        <v>201</v>
      </c>
      <c r="B1110" s="36" t="s">
        <v>202</v>
      </c>
      <c r="C1110" s="7" t="s">
        <v>202</v>
      </c>
      <c r="D1110" s="7" t="s">
        <v>13</v>
      </c>
      <c r="E1110" s="7" t="s">
        <v>507</v>
      </c>
      <c r="F1110" s="7" t="s">
        <v>362</v>
      </c>
      <c r="G1110" s="8">
        <v>0</v>
      </c>
      <c r="H1110" s="8">
        <v>0</v>
      </c>
      <c r="I1110" s="8">
        <v>0</v>
      </c>
      <c r="J1110" s="8">
        <v>-253.5</v>
      </c>
      <c r="K1110" s="8">
        <v>0</v>
      </c>
      <c r="L1110" s="8">
        <v>0</v>
      </c>
      <c r="M1110" s="8">
        <v>-253.5</v>
      </c>
      <c r="N1110" s="40">
        <v>0</v>
      </c>
      <c r="O1110" s="8">
        <v>0</v>
      </c>
      <c r="P1110" s="8"/>
      <c r="Q1110" s="8"/>
      <c r="R1110" s="8"/>
      <c r="S1110" s="8"/>
      <c r="T1110" s="8"/>
      <c r="U1110" s="8"/>
      <c r="V1110" s="8"/>
      <c r="W1110" s="14">
        <f t="shared" si="281"/>
        <v>-507</v>
      </c>
      <c r="X1110" s="10"/>
      <c r="Y1110" s="28" t="e">
        <f t="shared" si="282"/>
        <v>#REF!</v>
      </c>
      <c r="Z1110" s="13"/>
      <c r="AA1110" s="13" t="e">
        <f t="shared" si="284"/>
        <v>#REF!</v>
      </c>
      <c r="AB1110" s="12">
        <v>1</v>
      </c>
      <c r="AC1110" s="12">
        <v>1</v>
      </c>
      <c r="AE1110" s="9" t="e">
        <f t="shared" si="278"/>
        <v>#REF!</v>
      </c>
      <c r="AG1110" s="1" t="str">
        <f t="shared" si="283"/>
        <v>38038010007003</v>
      </c>
      <c r="AH1110" s="9" t="e">
        <f>IF(AND(#REF!=2017,AE$4=1),-IFERROR(VLOOKUP(AG1110,#REF!,9,0),0),IF(AND(#REF!=2017,AE$4=2),-IFERROR(VLOOKUP(AG1110,#REF!,9,0),0),IFERROR(VLOOKUP(AG1110,#REF!,12,0),0)))</f>
        <v>#REF!</v>
      </c>
    </row>
    <row r="1111" spans="1:34" ht="15" customHeight="1" outlineLevel="1">
      <c r="A1111" s="42" t="s">
        <v>636</v>
      </c>
      <c r="B1111" s="36"/>
      <c r="C1111" s="7"/>
      <c r="D1111" s="7"/>
      <c r="E1111" s="7"/>
      <c r="F1111" s="7"/>
      <c r="G1111" s="8">
        <f t="shared" ref="G1111:O1111" si="285">SUBTOTAL(9,G1096:G1110)</f>
        <v>0</v>
      </c>
      <c r="H1111" s="8">
        <f t="shared" si="285"/>
        <v>0</v>
      </c>
      <c r="I1111" s="8">
        <f t="shared" si="285"/>
        <v>0</v>
      </c>
      <c r="J1111" s="8">
        <f t="shared" si="285"/>
        <v>8883.11</v>
      </c>
      <c r="K1111" s="8">
        <f t="shared" si="285"/>
        <v>2435.8599999999992</v>
      </c>
      <c r="L1111" s="8">
        <f t="shared" si="285"/>
        <v>0</v>
      </c>
      <c r="M1111" s="8">
        <f t="shared" si="285"/>
        <v>5733.0400000000009</v>
      </c>
      <c r="N1111" s="40">
        <f t="shared" si="285"/>
        <v>1619.2800000000002</v>
      </c>
      <c r="O1111" s="8">
        <f t="shared" si="285"/>
        <v>830.90000000000111</v>
      </c>
      <c r="P1111" s="8"/>
      <c r="Q1111" s="8"/>
      <c r="R1111" s="8"/>
      <c r="S1111" s="8"/>
      <c r="T1111" s="8"/>
      <c r="U1111" s="8"/>
      <c r="V1111" s="8"/>
      <c r="W1111" s="14">
        <f>SUBTOTAL(9,W1096:W1110)</f>
        <v>19502.190000000002</v>
      </c>
      <c r="X1111" s="10"/>
      <c r="Y1111" s="28"/>
      <c r="Z1111" s="13"/>
      <c r="AA1111" s="13"/>
      <c r="AB1111" s="12"/>
      <c r="AC1111" s="12"/>
      <c r="AE1111" s="9"/>
      <c r="AH1111" s="9"/>
    </row>
    <row r="1112" spans="1:34" ht="15" customHeight="1" outlineLevel="2">
      <c r="A1112" s="7" t="s">
        <v>203</v>
      </c>
      <c r="B1112" s="36" t="s">
        <v>204</v>
      </c>
      <c r="C1112" s="7" t="s">
        <v>204</v>
      </c>
      <c r="D1112" s="7" t="s">
        <v>13</v>
      </c>
      <c r="E1112" s="35" t="s">
        <v>366</v>
      </c>
      <c r="F1112" s="7" t="s">
        <v>307</v>
      </c>
      <c r="G1112" s="8">
        <v>0</v>
      </c>
      <c r="H1112" s="8">
        <v>0</v>
      </c>
      <c r="I1112" s="8">
        <v>0</v>
      </c>
      <c r="J1112" s="8">
        <v>4723498.83</v>
      </c>
      <c r="K1112" s="8">
        <v>1250786.6500000004</v>
      </c>
      <c r="L1112" s="8">
        <v>33.419999999925494</v>
      </c>
      <c r="M1112" s="8">
        <v>3469654.7999999989</v>
      </c>
      <c r="N1112" s="40">
        <v>833738.74000000022</v>
      </c>
      <c r="O1112" s="8">
        <v>127113.49000000209</v>
      </c>
      <c r="P1112" s="8"/>
      <c r="Q1112" s="8"/>
      <c r="R1112" s="8"/>
      <c r="S1112" s="8"/>
      <c r="T1112" s="8"/>
      <c r="U1112" s="8"/>
      <c r="V1112" s="8"/>
      <c r="W1112" s="14">
        <f t="shared" ref="W1112:W1143" si="286">SUM(G1112:V1112)</f>
        <v>10404825.930000002</v>
      </c>
      <c r="X1112" s="10"/>
      <c r="Y1112" s="28" t="e">
        <f t="shared" ref="Y1112:Y1143" si="287">IF(AE$2="Y",IF(RIGHT(A1112,4)="CITY",AH1112,0),AH1112)</f>
        <v>#REF!</v>
      </c>
      <c r="Z1112" s="13"/>
      <c r="AA1112" s="13" t="e">
        <f t="shared" si="284"/>
        <v>#REF!</v>
      </c>
      <c r="AB1112" s="12">
        <v>1</v>
      </c>
      <c r="AC1112" s="12">
        <v>1</v>
      </c>
      <c r="AE1112" s="9" t="e">
        <f t="shared" si="278"/>
        <v>#REF!</v>
      </c>
      <c r="AG1112" s="1" t="str">
        <f t="shared" ref="AG1112:AG1143" si="288">B1112&amp;C1112&amp;D1112&amp;E1112</f>
        <v>38138110004001</v>
      </c>
      <c r="AH1112" s="9" t="e">
        <f>IF(AND(#REF!=2017,AE$4=1),-IFERROR(VLOOKUP(AG1112,#REF!,9,0),0),IF(AND(#REF!=2017,AE$4=2),-IFERROR(VLOOKUP(AG1112,#REF!,9,0),0),IFERROR(VLOOKUP(AG1112,#REF!,12,0),0)))</f>
        <v>#REF!</v>
      </c>
    </row>
    <row r="1113" spans="1:34" ht="15" customHeight="1" outlineLevel="2">
      <c r="A1113" s="7" t="s">
        <v>203</v>
      </c>
      <c r="B1113" s="36" t="s">
        <v>204</v>
      </c>
      <c r="C1113" s="7" t="s">
        <v>204</v>
      </c>
      <c r="D1113" s="7" t="s">
        <v>13</v>
      </c>
      <c r="E1113" s="35" t="s">
        <v>387</v>
      </c>
      <c r="F1113" s="7" t="s">
        <v>359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  <c r="N1113" s="40">
        <v>0</v>
      </c>
      <c r="O1113" s="8">
        <v>0</v>
      </c>
      <c r="P1113" s="8"/>
      <c r="Q1113" s="8"/>
      <c r="R1113" s="8"/>
      <c r="S1113" s="8"/>
      <c r="T1113" s="8"/>
      <c r="U1113" s="8"/>
      <c r="V1113" s="8"/>
      <c r="W1113" s="14">
        <f t="shared" si="286"/>
        <v>0</v>
      </c>
      <c r="X1113" s="10"/>
      <c r="Y1113" s="28" t="e">
        <f t="shared" si="287"/>
        <v>#REF!</v>
      </c>
      <c r="Z1113" s="13"/>
      <c r="AA1113" s="13" t="e">
        <f t="shared" si="284"/>
        <v>#REF!</v>
      </c>
      <c r="AB1113" s="12">
        <v>1</v>
      </c>
      <c r="AC1113" s="12">
        <v>1</v>
      </c>
      <c r="AE1113" s="9" t="e">
        <f t="shared" si="278"/>
        <v>#REF!</v>
      </c>
      <c r="AG1113" s="1" t="str">
        <f t="shared" si="288"/>
        <v>38138110004004</v>
      </c>
      <c r="AH1113" s="9" t="e">
        <f>IF(AND(#REF!=2017,AE$4=1),-IFERROR(VLOOKUP(AG1113,#REF!,9,0),0),IF(AND(#REF!=2017,AE$4=2),-IFERROR(VLOOKUP(AG1113,#REF!,9,0),0),IFERROR(VLOOKUP(AG1113,#REF!,12,0),0)))</f>
        <v>#REF!</v>
      </c>
    </row>
    <row r="1114" spans="1:34" ht="15" customHeight="1" outlineLevel="2">
      <c r="A1114" s="7" t="s">
        <v>203</v>
      </c>
      <c r="B1114" s="36" t="s">
        <v>204</v>
      </c>
      <c r="C1114" s="7" t="s">
        <v>204</v>
      </c>
      <c r="D1114" s="7" t="s">
        <v>13</v>
      </c>
      <c r="E1114" s="35" t="s">
        <v>368</v>
      </c>
      <c r="F1114" s="7" t="s">
        <v>308</v>
      </c>
      <c r="G1114" s="8">
        <v>0</v>
      </c>
      <c r="H1114" s="8">
        <v>0</v>
      </c>
      <c r="I1114" s="8">
        <v>0</v>
      </c>
      <c r="J1114" s="8">
        <v>604227.63</v>
      </c>
      <c r="K1114" s="8">
        <v>3743.1600000000326</v>
      </c>
      <c r="L1114" s="8">
        <v>0</v>
      </c>
      <c r="M1114" s="8">
        <v>14146.060000000056</v>
      </c>
      <c r="N1114" s="40">
        <v>-1095.2600000000093</v>
      </c>
      <c r="O1114" s="8">
        <v>964.07999999995809</v>
      </c>
      <c r="P1114" s="8"/>
      <c r="Q1114" s="8"/>
      <c r="R1114" s="8"/>
      <c r="S1114" s="8"/>
      <c r="T1114" s="8"/>
      <c r="U1114" s="8"/>
      <c r="V1114" s="8"/>
      <c r="W1114" s="14">
        <f t="shared" si="286"/>
        <v>621985.67000000004</v>
      </c>
      <c r="X1114" s="10"/>
      <c r="Y1114" s="28" t="e">
        <f t="shared" si="287"/>
        <v>#REF!</v>
      </c>
      <c r="Z1114" s="13"/>
      <c r="AA1114" s="13" t="e">
        <f t="shared" si="284"/>
        <v>#REF!</v>
      </c>
      <c r="AB1114" s="12">
        <v>1</v>
      </c>
      <c r="AC1114" s="12">
        <v>1</v>
      </c>
      <c r="AE1114" s="9" t="e">
        <f t="shared" si="278"/>
        <v>#REF!</v>
      </c>
      <c r="AG1114" s="1" t="str">
        <f t="shared" si="288"/>
        <v>38138110004006</v>
      </c>
      <c r="AH1114" s="9" t="e">
        <f>IF(AND(#REF!=2017,AE$4=1),-IFERROR(VLOOKUP(AG1114,#REF!,9,0),0),IF(AND(#REF!=2017,AE$4=2),-IFERROR(VLOOKUP(AG1114,#REF!,9,0),0),IFERROR(VLOOKUP(AG1114,#REF!,12,0),0)))</f>
        <v>#REF!</v>
      </c>
    </row>
    <row r="1115" spans="1:34" ht="15" customHeight="1" outlineLevel="2">
      <c r="A1115" s="7" t="s">
        <v>203</v>
      </c>
      <c r="B1115" s="36" t="s">
        <v>204</v>
      </c>
      <c r="C1115" s="7" t="s">
        <v>204</v>
      </c>
      <c r="D1115" s="7" t="s">
        <v>13</v>
      </c>
      <c r="E1115" s="35" t="s">
        <v>370</v>
      </c>
      <c r="F1115" s="7" t="s">
        <v>309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  <c r="N1115" s="40">
        <v>0</v>
      </c>
      <c r="O1115" s="8">
        <v>206679.52</v>
      </c>
      <c r="P1115" s="8"/>
      <c r="Q1115" s="8"/>
      <c r="R1115" s="8"/>
      <c r="S1115" s="8"/>
      <c r="T1115" s="8"/>
      <c r="U1115" s="8"/>
      <c r="V1115" s="8"/>
      <c r="W1115" s="14">
        <f t="shared" si="286"/>
        <v>206679.52</v>
      </c>
      <c r="X1115" s="10"/>
      <c r="Y1115" s="28" t="e">
        <f t="shared" si="287"/>
        <v>#REF!</v>
      </c>
      <c r="Z1115" s="13"/>
      <c r="AA1115" s="13" t="e">
        <f t="shared" si="284"/>
        <v>#REF!</v>
      </c>
      <c r="AB1115" s="12"/>
      <c r="AC1115" s="12"/>
      <c r="AE1115" s="9" t="e">
        <f t="shared" si="278"/>
        <v>#REF!</v>
      </c>
      <c r="AG1115" s="1" t="str">
        <f t="shared" si="288"/>
        <v>38138110004008</v>
      </c>
      <c r="AH1115" s="9" t="e">
        <f>IF(AND(#REF!=2017,AE$4=1),-IFERROR(VLOOKUP(AG1115,#REF!,9,0),0),IF(AND(#REF!=2017,AE$4=2),-IFERROR(VLOOKUP(AG1115,#REF!,9,0),0),IFERROR(VLOOKUP(AG1115,#REF!,12,0),0)))</f>
        <v>#REF!</v>
      </c>
    </row>
    <row r="1116" spans="1:34" ht="15" customHeight="1" outlineLevel="2">
      <c r="A1116" s="7" t="s">
        <v>203</v>
      </c>
      <c r="B1116" s="36" t="s">
        <v>204</v>
      </c>
      <c r="C1116" s="7" t="s">
        <v>204</v>
      </c>
      <c r="D1116" s="7" t="s">
        <v>13</v>
      </c>
      <c r="E1116" s="35" t="s">
        <v>372</v>
      </c>
      <c r="F1116" s="7" t="s">
        <v>310</v>
      </c>
      <c r="G1116" s="8">
        <v>0</v>
      </c>
      <c r="H1116" s="8">
        <v>0</v>
      </c>
      <c r="I1116" s="8">
        <v>0</v>
      </c>
      <c r="J1116" s="8">
        <v>0</v>
      </c>
      <c r="K1116" s="8">
        <v>5824.96</v>
      </c>
      <c r="L1116" s="8">
        <v>0</v>
      </c>
      <c r="M1116" s="8">
        <v>0</v>
      </c>
      <c r="N1116" s="40">
        <v>4097.670000000001</v>
      </c>
      <c r="O1116" s="8">
        <v>9096.3999999999978</v>
      </c>
      <c r="P1116" s="8"/>
      <c r="Q1116" s="8"/>
      <c r="R1116" s="8"/>
      <c r="S1116" s="8"/>
      <c r="T1116" s="8"/>
      <c r="U1116" s="8"/>
      <c r="V1116" s="8"/>
      <c r="W1116" s="14">
        <f t="shared" si="286"/>
        <v>19019.03</v>
      </c>
      <c r="X1116" s="10"/>
      <c r="Y1116" s="28" t="e">
        <f t="shared" si="287"/>
        <v>#REF!</v>
      </c>
      <c r="Z1116" s="13"/>
      <c r="AA1116" s="13" t="e">
        <f t="shared" si="284"/>
        <v>#REF!</v>
      </c>
      <c r="AB1116" s="12"/>
      <c r="AC1116" s="12"/>
      <c r="AE1116" s="9" t="e">
        <f t="shared" si="278"/>
        <v>#REF!</v>
      </c>
      <c r="AG1116" s="1" t="str">
        <f t="shared" si="288"/>
        <v>38138110004009</v>
      </c>
      <c r="AH1116" s="9" t="e">
        <f>IF(AND(#REF!=2017,AE$4=1),-IFERROR(VLOOKUP(AG1116,#REF!,9,0),0),IF(AND(#REF!=2017,AE$4=2),-IFERROR(VLOOKUP(AG1116,#REF!,9,0),0),IFERROR(VLOOKUP(AG1116,#REF!,12,0),0)))</f>
        <v>#REF!</v>
      </c>
    </row>
    <row r="1117" spans="1:34" ht="15" customHeight="1" outlineLevel="2">
      <c r="A1117" s="7" t="s">
        <v>203</v>
      </c>
      <c r="B1117" s="36" t="s">
        <v>204</v>
      </c>
      <c r="C1117" s="7" t="s">
        <v>204</v>
      </c>
      <c r="D1117" s="7" t="s">
        <v>13</v>
      </c>
      <c r="E1117" s="35" t="s">
        <v>385</v>
      </c>
      <c r="F1117" s="7" t="s">
        <v>314</v>
      </c>
      <c r="G1117" s="8">
        <v>0</v>
      </c>
      <c r="H1117" s="8">
        <v>0</v>
      </c>
      <c r="I1117" s="8">
        <v>0</v>
      </c>
      <c r="J1117" s="8">
        <v>5464862.5</v>
      </c>
      <c r="K1117" s="8">
        <v>0</v>
      </c>
      <c r="L1117" s="8">
        <v>0</v>
      </c>
      <c r="M1117" s="8">
        <v>5464862.5</v>
      </c>
      <c r="N1117" s="40">
        <v>0</v>
      </c>
      <c r="O1117" s="8">
        <v>0</v>
      </c>
      <c r="P1117" s="8"/>
      <c r="Q1117" s="8"/>
      <c r="R1117" s="8"/>
      <c r="S1117" s="8"/>
      <c r="T1117" s="8"/>
      <c r="U1117" s="8"/>
      <c r="V1117" s="8"/>
      <c r="W1117" s="14">
        <f t="shared" si="286"/>
        <v>10929725</v>
      </c>
      <c r="X1117" s="10"/>
      <c r="Y1117" s="28" t="e">
        <f t="shared" si="287"/>
        <v>#REF!</v>
      </c>
      <c r="Z1117" s="13"/>
      <c r="AA1117" s="13" t="e">
        <f t="shared" si="284"/>
        <v>#REF!</v>
      </c>
      <c r="AB1117" s="12"/>
      <c r="AC1117" s="12"/>
      <c r="AE1117" s="9" t="e">
        <f t="shared" si="278"/>
        <v>#REF!</v>
      </c>
      <c r="AG1117" s="1" t="str">
        <f t="shared" si="288"/>
        <v>38138110004011</v>
      </c>
      <c r="AH1117" s="9" t="e">
        <f>IF(AND(#REF!=2017,AE$4=1),-IFERROR(VLOOKUP(AG1117,#REF!,9,0),0),IF(AND(#REF!=2017,AE$4=2),-IFERROR(VLOOKUP(AG1117,#REF!,9,0),0),IFERROR(VLOOKUP(AG1117,#REF!,12,0),0)))</f>
        <v>#REF!</v>
      </c>
    </row>
    <row r="1118" spans="1:34" ht="15" customHeight="1" outlineLevel="2">
      <c r="A1118" s="7" t="s">
        <v>203</v>
      </c>
      <c r="B1118" s="36" t="s">
        <v>204</v>
      </c>
      <c r="C1118" s="7" t="s">
        <v>204</v>
      </c>
      <c r="D1118" s="7" t="s">
        <v>13</v>
      </c>
      <c r="E1118" s="35" t="s">
        <v>374</v>
      </c>
      <c r="F1118" s="7" t="s">
        <v>361</v>
      </c>
      <c r="G1118" s="8">
        <v>0</v>
      </c>
      <c r="H1118" s="8">
        <v>0</v>
      </c>
      <c r="I1118" s="8">
        <v>0</v>
      </c>
      <c r="J1118" s="8">
        <v>0</v>
      </c>
      <c r="K1118" s="8">
        <v>63800.87</v>
      </c>
      <c r="L1118" s="8">
        <v>0</v>
      </c>
      <c r="M1118" s="8">
        <v>0</v>
      </c>
      <c r="N1118" s="40">
        <v>61832.080000000009</v>
      </c>
      <c r="O1118" s="8">
        <v>55493.669999999984</v>
      </c>
      <c r="P1118" s="8"/>
      <c r="Q1118" s="8"/>
      <c r="R1118" s="8"/>
      <c r="S1118" s="8"/>
      <c r="T1118" s="8"/>
      <c r="U1118" s="8"/>
      <c r="V1118" s="8"/>
      <c r="W1118" s="14">
        <f t="shared" si="286"/>
        <v>181126.62</v>
      </c>
      <c r="X1118" s="10"/>
      <c r="Y1118" s="28" t="e">
        <f t="shared" si="287"/>
        <v>#REF!</v>
      </c>
      <c r="Z1118" s="13"/>
      <c r="AA1118" s="13" t="e">
        <f t="shared" si="284"/>
        <v>#REF!</v>
      </c>
      <c r="AB1118" s="12">
        <v>1</v>
      </c>
      <c r="AC1118" s="12">
        <v>1</v>
      </c>
      <c r="AE1118" s="9" t="e">
        <f t="shared" si="278"/>
        <v>#REF!</v>
      </c>
      <c r="AG1118" s="1" t="str">
        <f t="shared" si="288"/>
        <v>38138110004030</v>
      </c>
      <c r="AH1118" s="9" t="e">
        <f>IF(AND(#REF!=2017,AE$4=1),-IFERROR(VLOOKUP(AG1118,#REF!,9,0),0),IF(AND(#REF!=2017,AE$4=2),-IFERROR(VLOOKUP(AG1118,#REF!,9,0),0),IFERROR(VLOOKUP(AG1118,#REF!,12,0),0)))</f>
        <v>#REF!</v>
      </c>
    </row>
    <row r="1119" spans="1:34" ht="15" customHeight="1" outlineLevel="2">
      <c r="A1119" s="7" t="s">
        <v>203</v>
      </c>
      <c r="B1119" s="36" t="s">
        <v>204</v>
      </c>
      <c r="C1119" s="7" t="s">
        <v>204</v>
      </c>
      <c r="D1119" s="7" t="s">
        <v>13</v>
      </c>
      <c r="E1119" s="35" t="s">
        <v>389</v>
      </c>
      <c r="F1119" s="7" t="s">
        <v>360</v>
      </c>
      <c r="G1119" s="8">
        <v>0</v>
      </c>
      <c r="H1119" s="8">
        <v>0</v>
      </c>
      <c r="I1119" s="8">
        <v>0</v>
      </c>
      <c r="J1119" s="8">
        <v>0</v>
      </c>
      <c r="K1119" s="8">
        <v>885.73</v>
      </c>
      <c r="L1119" s="8">
        <v>0</v>
      </c>
      <c r="M1119" s="8">
        <v>0</v>
      </c>
      <c r="N1119" s="40">
        <v>304.44000000000005</v>
      </c>
      <c r="O1119" s="8">
        <v>17789.870000000003</v>
      </c>
      <c r="P1119" s="8"/>
      <c r="Q1119" s="8"/>
      <c r="R1119" s="8"/>
      <c r="S1119" s="8"/>
      <c r="T1119" s="8"/>
      <c r="U1119" s="8"/>
      <c r="V1119" s="8"/>
      <c r="W1119" s="14">
        <f t="shared" si="286"/>
        <v>18980.04</v>
      </c>
      <c r="X1119" s="10"/>
      <c r="Y1119" s="28" t="e">
        <f t="shared" si="287"/>
        <v>#REF!</v>
      </c>
      <c r="Z1119" s="13"/>
      <c r="AA1119" s="13" t="e">
        <f t="shared" si="284"/>
        <v>#REF!</v>
      </c>
      <c r="AB1119" s="12">
        <v>1</v>
      </c>
      <c r="AC1119" s="12">
        <v>1</v>
      </c>
      <c r="AE1119" s="9" t="e">
        <f t="shared" si="278"/>
        <v>#REF!</v>
      </c>
      <c r="AG1119" s="1" t="str">
        <f t="shared" si="288"/>
        <v>38138110004033</v>
      </c>
      <c r="AH1119" s="9" t="e">
        <f>IF(AND(#REF!=2017,AE$4=1),-IFERROR(VLOOKUP(AG1119,#REF!,9,0),0),IF(AND(#REF!=2017,AE$4=2),-IFERROR(VLOOKUP(AG1119,#REF!,9,0),0),IFERROR(VLOOKUP(AG1119,#REF!,12,0),0)))</f>
        <v>#REF!</v>
      </c>
    </row>
    <row r="1120" spans="1:34" ht="15" customHeight="1" outlineLevel="2">
      <c r="A1120" s="7" t="s">
        <v>203</v>
      </c>
      <c r="B1120" s="36" t="s">
        <v>204</v>
      </c>
      <c r="C1120" s="7" t="s">
        <v>204</v>
      </c>
      <c r="D1120" s="7" t="s">
        <v>13</v>
      </c>
      <c r="E1120" s="35" t="s">
        <v>480</v>
      </c>
      <c r="F1120" s="7" t="s">
        <v>355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40">
        <v>0</v>
      </c>
      <c r="O1120" s="8">
        <v>0</v>
      </c>
      <c r="P1120" s="8"/>
      <c r="Q1120" s="8"/>
      <c r="R1120" s="8"/>
      <c r="S1120" s="8"/>
      <c r="T1120" s="8"/>
      <c r="U1120" s="8"/>
      <c r="V1120" s="8"/>
      <c r="W1120" s="14">
        <f t="shared" si="286"/>
        <v>0</v>
      </c>
      <c r="X1120" s="10"/>
      <c r="Y1120" s="28" t="e">
        <f t="shared" si="287"/>
        <v>#REF!</v>
      </c>
      <c r="Z1120" s="13"/>
      <c r="AA1120" s="13" t="e">
        <f t="shared" si="284"/>
        <v>#REF!</v>
      </c>
      <c r="AB1120" s="12"/>
      <c r="AC1120" s="12"/>
      <c r="AE1120" s="9"/>
      <c r="AG1120" s="1" t="str">
        <f t="shared" si="288"/>
        <v>38138110004036</v>
      </c>
      <c r="AH1120" s="9" t="e">
        <f>IF(AND(#REF!=2017,AE$4=1),-IFERROR(VLOOKUP(AG1120,#REF!,9,0),0),IF(AND(#REF!=2017,AE$4=2),-IFERROR(VLOOKUP(AG1120,#REF!,9,0),0),IFERROR(VLOOKUP(AG1120,#REF!,12,0),0)))</f>
        <v>#REF!</v>
      </c>
    </row>
    <row r="1121" spans="1:34" ht="15" customHeight="1" outlineLevel="2">
      <c r="A1121" s="7" t="s">
        <v>203</v>
      </c>
      <c r="B1121" s="36" t="s">
        <v>204</v>
      </c>
      <c r="C1121" s="7" t="s">
        <v>204</v>
      </c>
      <c r="D1121" s="7" t="s">
        <v>13</v>
      </c>
      <c r="E1121" s="35" t="s">
        <v>383</v>
      </c>
      <c r="F1121" s="7" t="s">
        <v>313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40">
        <v>0</v>
      </c>
      <c r="O1121" s="8">
        <v>0</v>
      </c>
      <c r="P1121" s="8"/>
      <c r="Q1121" s="8"/>
      <c r="R1121" s="8"/>
      <c r="S1121" s="8"/>
      <c r="T1121" s="8"/>
      <c r="U1121" s="8"/>
      <c r="V1121" s="8"/>
      <c r="W1121" s="14">
        <f t="shared" si="286"/>
        <v>0</v>
      </c>
      <c r="X1121" s="10"/>
      <c r="Y1121" s="28" t="e">
        <f t="shared" si="287"/>
        <v>#REF!</v>
      </c>
      <c r="Z1121" s="13"/>
      <c r="AA1121" s="13" t="e">
        <f t="shared" si="284"/>
        <v>#REF!</v>
      </c>
      <c r="AB1121" s="12">
        <v>1</v>
      </c>
      <c r="AC1121" s="12">
        <v>1</v>
      </c>
      <c r="AE1121" s="9" t="e">
        <f t="shared" si="278"/>
        <v>#REF!</v>
      </c>
      <c r="AG1121" s="1" t="str">
        <f t="shared" si="288"/>
        <v>38138110004038</v>
      </c>
      <c r="AH1121" s="9" t="e">
        <f>IF(AND(#REF!=2017,AE$4=1),-IFERROR(VLOOKUP(AG1121,#REF!,9,0),0),IF(AND(#REF!=2017,AE$4=2),-IFERROR(VLOOKUP(AG1121,#REF!,9,0),0),IFERROR(VLOOKUP(AG1121,#REF!,12,0),0)))</f>
        <v>#REF!</v>
      </c>
    </row>
    <row r="1122" spans="1:34" ht="15" customHeight="1" outlineLevel="2">
      <c r="A1122" s="7" t="s">
        <v>203</v>
      </c>
      <c r="B1122" s="36" t="s">
        <v>204</v>
      </c>
      <c r="C1122" s="7" t="s">
        <v>204</v>
      </c>
      <c r="D1122" s="7" t="s">
        <v>13</v>
      </c>
      <c r="E1122" s="35" t="s">
        <v>421</v>
      </c>
      <c r="F1122" s="7" t="s">
        <v>325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40">
        <v>0</v>
      </c>
      <c r="O1122" s="8">
        <v>427507</v>
      </c>
      <c r="P1122" s="8"/>
      <c r="Q1122" s="8"/>
      <c r="R1122" s="8"/>
      <c r="S1122" s="8"/>
      <c r="T1122" s="8"/>
      <c r="U1122" s="8"/>
      <c r="V1122" s="8"/>
      <c r="W1122" s="14">
        <f t="shared" si="286"/>
        <v>427507</v>
      </c>
      <c r="X1122" s="10"/>
      <c r="Y1122" s="28" t="e">
        <f t="shared" si="287"/>
        <v>#REF!</v>
      </c>
      <c r="Z1122" s="13"/>
      <c r="AA1122" s="13" t="e">
        <f t="shared" si="284"/>
        <v>#REF!</v>
      </c>
      <c r="AB1122" s="12">
        <v>1</v>
      </c>
      <c r="AC1122" s="12">
        <v>1</v>
      </c>
      <c r="AE1122" s="9" t="e">
        <f t="shared" si="278"/>
        <v>#REF!</v>
      </c>
      <c r="AG1122" s="1" t="str">
        <f t="shared" si="288"/>
        <v>38138110004044</v>
      </c>
      <c r="AH1122" s="9" t="e">
        <f>IF(AND(#REF!=2017,AE$4=1),-IFERROR(VLOOKUP(AG1122,#REF!,9,0),0),IF(AND(#REF!=2017,AE$4=2),-IFERROR(VLOOKUP(AG1122,#REF!,9,0),0),IFERROR(VLOOKUP(AG1122,#REF!,12,0),0)))</f>
        <v>#REF!</v>
      </c>
    </row>
    <row r="1123" spans="1:34" ht="15" customHeight="1" outlineLevel="2">
      <c r="A1123" s="7" t="s">
        <v>203</v>
      </c>
      <c r="B1123" s="36" t="s">
        <v>204</v>
      </c>
      <c r="C1123" s="7" t="s">
        <v>204</v>
      </c>
      <c r="D1123" s="7" t="s">
        <v>13</v>
      </c>
      <c r="E1123" s="35" t="s">
        <v>423</v>
      </c>
      <c r="F1123" s="7" t="s">
        <v>326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40">
        <v>0</v>
      </c>
      <c r="O1123" s="8">
        <v>0</v>
      </c>
      <c r="P1123" s="8"/>
      <c r="Q1123" s="8"/>
      <c r="R1123" s="8"/>
      <c r="S1123" s="8"/>
      <c r="T1123" s="8"/>
      <c r="U1123" s="8"/>
      <c r="V1123" s="8"/>
      <c r="W1123" s="14">
        <f t="shared" si="286"/>
        <v>0</v>
      </c>
      <c r="X1123" s="10"/>
      <c r="Y1123" s="28" t="e">
        <f t="shared" si="287"/>
        <v>#REF!</v>
      </c>
      <c r="Z1123" s="13"/>
      <c r="AA1123" s="13" t="e">
        <f t="shared" si="284"/>
        <v>#REF!</v>
      </c>
      <c r="AB1123" s="12">
        <v>1</v>
      </c>
      <c r="AC1123" s="12">
        <v>1</v>
      </c>
      <c r="AE1123" s="9" t="e">
        <f t="shared" si="278"/>
        <v>#REF!</v>
      </c>
      <c r="AG1123" s="1" t="str">
        <f t="shared" si="288"/>
        <v>38138110004047</v>
      </c>
      <c r="AH1123" s="9" t="e">
        <f>IF(AND(#REF!=2017,AE$4=1),-IFERROR(VLOOKUP(AG1123,#REF!,9,0),0),IF(AND(#REF!=2017,AE$4=2),-IFERROR(VLOOKUP(AG1123,#REF!,9,0),0),IFERROR(VLOOKUP(AG1123,#REF!,12,0),0)))</f>
        <v>#REF!</v>
      </c>
    </row>
    <row r="1124" spans="1:34" ht="15" customHeight="1" outlineLevel="2">
      <c r="A1124" s="7" t="s">
        <v>203</v>
      </c>
      <c r="B1124" s="36" t="s">
        <v>204</v>
      </c>
      <c r="C1124" s="7" t="s">
        <v>204</v>
      </c>
      <c r="D1124" s="7" t="s">
        <v>13</v>
      </c>
      <c r="E1124" s="35" t="s">
        <v>425</v>
      </c>
      <c r="F1124" s="7" t="s">
        <v>327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40">
        <v>0</v>
      </c>
      <c r="O1124" s="8">
        <v>275000</v>
      </c>
      <c r="P1124" s="8"/>
      <c r="Q1124" s="8"/>
      <c r="R1124" s="8"/>
      <c r="S1124" s="8"/>
      <c r="T1124" s="8"/>
      <c r="U1124" s="8"/>
      <c r="V1124" s="8"/>
      <c r="W1124" s="14">
        <f t="shared" si="286"/>
        <v>275000</v>
      </c>
      <c r="X1124" s="10"/>
      <c r="Y1124" s="28" t="e">
        <f t="shared" si="287"/>
        <v>#REF!</v>
      </c>
      <c r="Z1124" s="13"/>
      <c r="AA1124" s="13" t="e">
        <f t="shared" si="284"/>
        <v>#REF!</v>
      </c>
      <c r="AB1124" s="12">
        <v>1</v>
      </c>
      <c r="AC1124" s="12">
        <v>1</v>
      </c>
      <c r="AE1124" s="9" t="e">
        <f t="shared" si="278"/>
        <v>#REF!</v>
      </c>
      <c r="AG1124" s="1" t="str">
        <f t="shared" si="288"/>
        <v>38138110004048</v>
      </c>
      <c r="AH1124" s="9" t="e">
        <f>IF(AND(#REF!=2017,AE$4=1),-IFERROR(VLOOKUP(AG1124,#REF!,9,0),0),IF(AND(#REF!=2017,AE$4=2),-IFERROR(VLOOKUP(AG1124,#REF!,9,0),0),IFERROR(VLOOKUP(AG1124,#REF!,12,0),0)))</f>
        <v>#REF!</v>
      </c>
    </row>
    <row r="1125" spans="1:34" ht="15" customHeight="1" outlineLevel="2">
      <c r="A1125" s="7" t="s">
        <v>203</v>
      </c>
      <c r="B1125" s="36" t="s">
        <v>204</v>
      </c>
      <c r="C1125" s="7" t="s">
        <v>204</v>
      </c>
      <c r="D1125" s="7" t="s">
        <v>13</v>
      </c>
      <c r="E1125" s="35" t="s">
        <v>427</v>
      </c>
      <c r="F1125" s="7" t="s">
        <v>328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40">
        <v>0</v>
      </c>
      <c r="O1125" s="8">
        <v>676473.3</v>
      </c>
      <c r="P1125" s="8"/>
      <c r="Q1125" s="8"/>
      <c r="R1125" s="8"/>
      <c r="S1125" s="8"/>
      <c r="T1125" s="8"/>
      <c r="U1125" s="8"/>
      <c r="V1125" s="8"/>
      <c r="W1125" s="14">
        <f t="shared" si="286"/>
        <v>676473.3</v>
      </c>
      <c r="X1125" s="10"/>
      <c r="Y1125" s="28" t="e">
        <f t="shared" si="287"/>
        <v>#REF!</v>
      </c>
      <c r="Z1125" s="13"/>
      <c r="AA1125" s="13" t="e">
        <f t="shared" si="284"/>
        <v>#REF!</v>
      </c>
      <c r="AB1125" s="12">
        <v>1</v>
      </c>
      <c r="AC1125" s="12">
        <v>1</v>
      </c>
      <c r="AE1125" s="9" t="e">
        <f t="shared" si="278"/>
        <v>#REF!</v>
      </c>
      <c r="AG1125" s="1" t="str">
        <f t="shared" si="288"/>
        <v>38138110004049</v>
      </c>
      <c r="AH1125" s="9" t="e">
        <f>IF(AND(#REF!=2017,AE$4=1),-IFERROR(VLOOKUP(AG1125,#REF!,9,0),0),IF(AND(#REF!=2017,AE$4=2),-IFERROR(VLOOKUP(AG1125,#REF!,9,0),0),IFERROR(VLOOKUP(AG1125,#REF!,12,0),0)))</f>
        <v>#REF!</v>
      </c>
    </row>
    <row r="1126" spans="1:34" ht="15" customHeight="1" outlineLevel="2">
      <c r="A1126" s="7" t="s">
        <v>203</v>
      </c>
      <c r="B1126" s="36" t="s">
        <v>204</v>
      </c>
      <c r="C1126" s="7" t="s">
        <v>204</v>
      </c>
      <c r="D1126" s="7" t="s">
        <v>13</v>
      </c>
      <c r="E1126" s="35" t="s">
        <v>477</v>
      </c>
      <c r="F1126" s="7" t="s">
        <v>244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40">
        <v>0</v>
      </c>
      <c r="O1126" s="8">
        <v>0</v>
      </c>
      <c r="P1126" s="8"/>
      <c r="Q1126" s="8"/>
      <c r="R1126" s="8"/>
      <c r="S1126" s="8"/>
      <c r="T1126" s="8"/>
      <c r="U1126" s="8"/>
      <c r="V1126" s="8"/>
      <c r="W1126" s="14">
        <f t="shared" si="286"/>
        <v>0</v>
      </c>
      <c r="X1126" s="10"/>
      <c r="Y1126" s="28" t="e">
        <f t="shared" si="287"/>
        <v>#REF!</v>
      </c>
      <c r="Z1126" s="13"/>
      <c r="AA1126" s="13" t="e">
        <f t="shared" si="284"/>
        <v>#REF!</v>
      </c>
      <c r="AB1126" s="12">
        <v>1</v>
      </c>
      <c r="AC1126" s="12">
        <v>1</v>
      </c>
      <c r="AE1126" s="9" t="e">
        <f t="shared" si="278"/>
        <v>#REF!</v>
      </c>
      <c r="AG1126" s="1" t="str">
        <f t="shared" si="288"/>
        <v>38138110004050</v>
      </c>
      <c r="AH1126" s="9" t="e">
        <f>IF(AND(#REF!=2017,AE$4=1),-IFERROR(VLOOKUP(AG1126,#REF!,9,0),0),IF(AND(#REF!=2017,AE$4=2),-IFERROR(VLOOKUP(AG1126,#REF!,9,0),0),IFERROR(VLOOKUP(AG1126,#REF!,12,0),0)))</f>
        <v>#REF!</v>
      </c>
    </row>
    <row r="1127" spans="1:34" ht="15" customHeight="1" outlineLevel="2">
      <c r="A1127" s="7" t="s">
        <v>203</v>
      </c>
      <c r="B1127" s="36" t="s">
        <v>204</v>
      </c>
      <c r="C1127" s="7" t="s">
        <v>204</v>
      </c>
      <c r="D1127" s="7" t="s">
        <v>13</v>
      </c>
      <c r="E1127" s="35" t="s">
        <v>429</v>
      </c>
      <c r="F1127" s="7" t="s">
        <v>329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40">
        <v>0</v>
      </c>
      <c r="O1127" s="8">
        <v>0</v>
      </c>
      <c r="P1127" s="8"/>
      <c r="Q1127" s="8"/>
      <c r="R1127" s="8"/>
      <c r="S1127" s="8"/>
      <c r="T1127" s="8"/>
      <c r="U1127" s="8"/>
      <c r="V1127" s="8"/>
      <c r="W1127" s="14">
        <f t="shared" si="286"/>
        <v>0</v>
      </c>
      <c r="X1127" s="10"/>
      <c r="Y1127" s="28" t="e">
        <f t="shared" si="287"/>
        <v>#REF!</v>
      </c>
      <c r="Z1127" s="13"/>
      <c r="AA1127" s="13" t="e">
        <f t="shared" si="284"/>
        <v>#REF!</v>
      </c>
      <c r="AB1127" s="12">
        <v>1</v>
      </c>
      <c r="AC1127" s="12">
        <v>1</v>
      </c>
      <c r="AE1127" s="9" t="e">
        <f t="shared" si="278"/>
        <v>#REF!</v>
      </c>
      <c r="AG1127" s="1" t="str">
        <f t="shared" si="288"/>
        <v>38138110004051</v>
      </c>
      <c r="AH1127" s="9" t="e">
        <f>IF(AND(#REF!=2017,AE$4=1),-IFERROR(VLOOKUP(AG1127,#REF!,9,0),0),IF(AND(#REF!=2017,AE$4=2),-IFERROR(VLOOKUP(AG1127,#REF!,9,0),0),IFERROR(VLOOKUP(AG1127,#REF!,12,0),0)))</f>
        <v>#REF!</v>
      </c>
    </row>
    <row r="1128" spans="1:34" ht="15" customHeight="1" outlineLevel="2">
      <c r="A1128" s="7" t="s">
        <v>203</v>
      </c>
      <c r="B1128" s="36" t="s">
        <v>204</v>
      </c>
      <c r="C1128" s="7" t="s">
        <v>204</v>
      </c>
      <c r="D1128" s="7" t="s">
        <v>13</v>
      </c>
      <c r="E1128" s="35" t="s">
        <v>393</v>
      </c>
      <c r="F1128" s="7" t="s">
        <v>25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40">
        <v>0</v>
      </c>
      <c r="O1128" s="8">
        <v>0</v>
      </c>
      <c r="P1128" s="8"/>
      <c r="Q1128" s="8"/>
      <c r="R1128" s="8"/>
      <c r="S1128" s="8"/>
      <c r="T1128" s="8"/>
      <c r="U1128" s="8"/>
      <c r="V1128" s="8"/>
      <c r="W1128" s="14">
        <f t="shared" si="286"/>
        <v>0</v>
      </c>
      <c r="X1128" s="10"/>
      <c r="Y1128" s="28" t="e">
        <f t="shared" si="287"/>
        <v>#REF!</v>
      </c>
      <c r="Z1128" s="13"/>
      <c r="AA1128" s="13" t="e">
        <f t="shared" si="284"/>
        <v>#REF!</v>
      </c>
      <c r="AB1128" s="12">
        <v>1</v>
      </c>
      <c r="AC1128" s="12">
        <v>1</v>
      </c>
      <c r="AE1128" s="9" t="e">
        <f t="shared" si="278"/>
        <v>#REF!</v>
      </c>
      <c r="AG1128" s="1" t="str">
        <f t="shared" si="288"/>
        <v>38138110004052</v>
      </c>
      <c r="AH1128" s="9" t="e">
        <f>IF(AND(#REF!=2017,AE$4=1),-IFERROR(VLOOKUP(AG1128,#REF!,9,0),0),IF(AND(#REF!=2017,AE$4=2),-IFERROR(VLOOKUP(AG1128,#REF!,9,0),0),IFERROR(VLOOKUP(AG1128,#REF!,12,0),0)))</f>
        <v>#REF!</v>
      </c>
    </row>
    <row r="1129" spans="1:34" ht="15" customHeight="1" outlineLevel="2">
      <c r="A1129" s="7" t="s">
        <v>203</v>
      </c>
      <c r="B1129" s="36" t="s">
        <v>204</v>
      </c>
      <c r="C1129" s="7" t="s">
        <v>204</v>
      </c>
      <c r="D1129" s="7" t="s">
        <v>13</v>
      </c>
      <c r="E1129" s="35" t="s">
        <v>431</v>
      </c>
      <c r="F1129" s="7" t="s">
        <v>330</v>
      </c>
      <c r="G1129" s="8">
        <v>41163.4</v>
      </c>
      <c r="H1129" s="8">
        <v>92769.94</v>
      </c>
      <c r="I1129" s="8">
        <v>38443.700000000019</v>
      </c>
      <c r="J1129" s="8">
        <v>93682.459999999992</v>
      </c>
      <c r="K1129" s="8">
        <v>0</v>
      </c>
      <c r="L1129" s="8">
        <v>67431.839999999997</v>
      </c>
      <c r="M1129" s="8">
        <v>39780.810000000034</v>
      </c>
      <c r="N1129" s="40">
        <v>45658.050000000025</v>
      </c>
      <c r="O1129" s="8">
        <v>120698.32999999987</v>
      </c>
      <c r="P1129" s="8"/>
      <c r="Q1129" s="8"/>
      <c r="R1129" s="8"/>
      <c r="S1129" s="8"/>
      <c r="T1129" s="8"/>
      <c r="U1129" s="8"/>
      <c r="V1129" s="8"/>
      <c r="W1129" s="14">
        <f t="shared" si="286"/>
        <v>539628.52999999991</v>
      </c>
      <c r="X1129" s="10"/>
      <c r="Y1129" s="28" t="e">
        <f t="shared" si="287"/>
        <v>#REF!</v>
      </c>
      <c r="Z1129" s="13"/>
      <c r="AA1129" s="13" t="e">
        <f t="shared" si="284"/>
        <v>#REF!</v>
      </c>
      <c r="AB1129" s="12">
        <v>1</v>
      </c>
      <c r="AC1129" s="12">
        <v>1</v>
      </c>
      <c r="AE1129" s="9" t="e">
        <f t="shared" si="278"/>
        <v>#REF!</v>
      </c>
      <c r="AG1129" s="1" t="str">
        <f t="shared" si="288"/>
        <v>38138110004054</v>
      </c>
      <c r="AH1129" s="9" t="e">
        <f>IF(AND(#REF!=2017,AE$4=1),-IFERROR(VLOOKUP(AG1129,#REF!,9,0),0),IF(AND(#REF!=2017,AE$4=2),-IFERROR(VLOOKUP(AG1129,#REF!,9,0),0),IFERROR(VLOOKUP(AG1129,#REF!,12,0),0)))</f>
        <v>#REF!</v>
      </c>
    </row>
    <row r="1130" spans="1:34" ht="15" customHeight="1" outlineLevel="2">
      <c r="A1130" s="7" t="s">
        <v>203</v>
      </c>
      <c r="B1130" s="36" t="s">
        <v>204</v>
      </c>
      <c r="C1130" s="7" t="s">
        <v>204</v>
      </c>
      <c r="D1130" s="7" t="s">
        <v>13</v>
      </c>
      <c r="E1130" s="35" t="s">
        <v>397</v>
      </c>
      <c r="F1130" s="7" t="s">
        <v>35</v>
      </c>
      <c r="G1130" s="8">
        <v>0</v>
      </c>
      <c r="H1130" s="8">
        <v>0</v>
      </c>
      <c r="I1130" s="8">
        <v>0</v>
      </c>
      <c r="J1130" s="8">
        <v>104348.99</v>
      </c>
      <c r="K1130" s="8">
        <v>0</v>
      </c>
      <c r="L1130" s="8">
        <v>0</v>
      </c>
      <c r="M1130" s="8">
        <v>62.380000000004657</v>
      </c>
      <c r="N1130" s="40">
        <v>55.259999999994761</v>
      </c>
      <c r="O1130" s="8">
        <v>-8960.6699999999983</v>
      </c>
      <c r="P1130" s="8"/>
      <c r="Q1130" s="8"/>
      <c r="R1130" s="8"/>
      <c r="S1130" s="8"/>
      <c r="T1130" s="8"/>
      <c r="U1130" s="8"/>
      <c r="V1130" s="8"/>
      <c r="W1130" s="14">
        <f t="shared" si="286"/>
        <v>95505.96</v>
      </c>
      <c r="X1130" s="10"/>
      <c r="Y1130" s="28" t="e">
        <f t="shared" si="287"/>
        <v>#REF!</v>
      </c>
      <c r="Z1130" s="13"/>
      <c r="AA1130" s="13" t="e">
        <f t="shared" si="284"/>
        <v>#REF!</v>
      </c>
      <c r="AB1130" s="12">
        <v>1</v>
      </c>
      <c r="AC1130" s="12">
        <v>1</v>
      </c>
      <c r="AE1130" s="9" t="e">
        <f t="shared" si="278"/>
        <v>#REF!</v>
      </c>
      <c r="AG1130" s="1" t="str">
        <f t="shared" si="288"/>
        <v>38138110004056</v>
      </c>
      <c r="AH1130" s="9" t="e">
        <f>IF(AND(#REF!=2017,AE$4=1),-IFERROR(VLOOKUP(AG1130,#REF!,9,0),0),IF(AND(#REF!=2017,AE$4=2),-IFERROR(VLOOKUP(AG1130,#REF!,9,0),0),IFERROR(VLOOKUP(AG1130,#REF!,12,0),0)))</f>
        <v>#REF!</v>
      </c>
    </row>
    <row r="1131" spans="1:34" ht="15" customHeight="1" outlineLevel="2">
      <c r="A1131" s="7" t="s">
        <v>203</v>
      </c>
      <c r="B1131" s="36" t="s">
        <v>204</v>
      </c>
      <c r="C1131" s="7">
        <v>381</v>
      </c>
      <c r="D1131" s="7" t="s">
        <v>13</v>
      </c>
      <c r="E1131" s="35" t="s">
        <v>376</v>
      </c>
      <c r="F1131" s="7" t="s">
        <v>247</v>
      </c>
      <c r="G1131" s="8">
        <v>0</v>
      </c>
      <c r="H1131" s="8">
        <v>0</v>
      </c>
      <c r="I1131" s="8">
        <v>0</v>
      </c>
      <c r="J1131" s="8">
        <v>285146</v>
      </c>
      <c r="K1131" s="8">
        <v>0</v>
      </c>
      <c r="L1131" s="8">
        <v>0</v>
      </c>
      <c r="M1131" s="8">
        <v>0</v>
      </c>
      <c r="N1131" s="40">
        <v>249446</v>
      </c>
      <c r="O1131" s="8">
        <v>0</v>
      </c>
      <c r="P1131" s="8"/>
      <c r="Q1131" s="8"/>
      <c r="R1131" s="8"/>
      <c r="S1131" s="8"/>
      <c r="T1131" s="8"/>
      <c r="U1131" s="8"/>
      <c r="V1131" s="8"/>
      <c r="W1131" s="14">
        <f t="shared" si="286"/>
        <v>534592</v>
      </c>
      <c r="X1131" s="10"/>
      <c r="Y1131" s="28" t="e">
        <f t="shared" si="287"/>
        <v>#REF!</v>
      </c>
      <c r="Z1131" s="13"/>
      <c r="AA1131" s="13" t="e">
        <f t="shared" si="284"/>
        <v>#REF!</v>
      </c>
      <c r="AB1131" s="12">
        <v>1</v>
      </c>
      <c r="AC1131" s="12">
        <v>1</v>
      </c>
      <c r="AE1131" s="9" t="e">
        <f t="shared" si="278"/>
        <v>#REF!</v>
      </c>
      <c r="AG1131" s="1" t="str">
        <f t="shared" si="288"/>
        <v>38138110004060</v>
      </c>
      <c r="AH1131" s="9" t="e">
        <f>IF(AND(#REF!=2017,AE$4=1),-IFERROR(VLOOKUP(AG1131,#REF!,9,0),0),IF(AND(#REF!=2017,AE$4=2),-IFERROR(VLOOKUP(AG1131,#REF!,9,0),0),IFERROR(VLOOKUP(AG1131,#REF!,12,0),0)))</f>
        <v>#REF!</v>
      </c>
    </row>
    <row r="1132" spans="1:34" ht="15" customHeight="1" outlineLevel="2">
      <c r="A1132" s="7" t="s">
        <v>203</v>
      </c>
      <c r="B1132" s="36" t="s">
        <v>204</v>
      </c>
      <c r="C1132" s="7">
        <v>381</v>
      </c>
      <c r="D1132" s="7" t="s">
        <v>13</v>
      </c>
      <c r="E1132" s="35" t="s">
        <v>378</v>
      </c>
      <c r="F1132" s="7" t="s">
        <v>312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40">
        <v>0</v>
      </c>
      <c r="O1132" s="8">
        <v>0</v>
      </c>
      <c r="P1132" s="8"/>
      <c r="Q1132" s="8"/>
      <c r="R1132" s="8"/>
      <c r="S1132" s="8"/>
      <c r="T1132" s="8"/>
      <c r="U1132" s="8"/>
      <c r="V1132" s="8"/>
      <c r="W1132" s="14">
        <f t="shared" si="286"/>
        <v>0</v>
      </c>
      <c r="X1132" s="10"/>
      <c r="Y1132" s="28" t="e">
        <f t="shared" si="287"/>
        <v>#REF!</v>
      </c>
      <c r="Z1132" s="13"/>
      <c r="AA1132" s="13" t="e">
        <f t="shared" si="284"/>
        <v>#REF!</v>
      </c>
      <c r="AB1132" s="12">
        <v>1</v>
      </c>
      <c r="AC1132" s="12">
        <v>1</v>
      </c>
      <c r="AE1132" s="9" t="e">
        <f t="shared" si="278"/>
        <v>#REF!</v>
      </c>
      <c r="AG1132" s="1" t="str">
        <f t="shared" si="288"/>
        <v>38138110004069</v>
      </c>
      <c r="AH1132" s="9" t="e">
        <f>IF(AND(#REF!=2017,AE$4=1),-IFERROR(VLOOKUP(AG1132,#REF!,9,0),0),IF(AND(#REF!=2017,AE$4=2),-IFERROR(VLOOKUP(AG1132,#REF!,9,0),0),IFERROR(VLOOKUP(AG1132,#REF!,12,0),0)))</f>
        <v>#REF!</v>
      </c>
    </row>
    <row r="1133" spans="1:34" ht="15" customHeight="1" outlineLevel="2">
      <c r="A1133" s="7" t="s">
        <v>203</v>
      </c>
      <c r="B1133" s="36" t="s">
        <v>204</v>
      </c>
      <c r="C1133" s="7" t="s">
        <v>204</v>
      </c>
      <c r="D1133" s="7" t="s">
        <v>13</v>
      </c>
      <c r="E1133" s="35" t="s">
        <v>494</v>
      </c>
      <c r="F1133" s="7" t="s">
        <v>363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40">
        <v>0</v>
      </c>
      <c r="O1133" s="8">
        <v>0</v>
      </c>
      <c r="P1133" s="8"/>
      <c r="Q1133" s="8"/>
      <c r="R1133" s="8"/>
      <c r="S1133" s="8"/>
      <c r="T1133" s="8"/>
      <c r="U1133" s="8"/>
      <c r="V1133" s="8"/>
      <c r="W1133" s="14">
        <f t="shared" si="286"/>
        <v>0</v>
      </c>
      <c r="X1133" s="10"/>
      <c r="Y1133" s="28" t="e">
        <f t="shared" si="287"/>
        <v>#REF!</v>
      </c>
      <c r="Z1133" s="13"/>
      <c r="AA1133" s="13" t="e">
        <f t="shared" si="284"/>
        <v>#REF!</v>
      </c>
      <c r="AB1133" s="12">
        <v>1</v>
      </c>
      <c r="AC1133" s="12">
        <v>1</v>
      </c>
      <c r="AE1133" s="9" t="e">
        <f t="shared" si="278"/>
        <v>#REF!</v>
      </c>
      <c r="AG1133" s="1" t="str">
        <f t="shared" si="288"/>
        <v>38138110004075</v>
      </c>
      <c r="AH1133" s="9" t="e">
        <f>IF(AND(#REF!=2017,AE$4=1),-IFERROR(VLOOKUP(AG1133,#REF!,9,0),0),IF(AND(#REF!=2017,AE$4=2),-IFERROR(VLOOKUP(AG1133,#REF!,9,0),0),IFERROR(VLOOKUP(AG1133,#REF!,12,0),0)))</f>
        <v>#REF!</v>
      </c>
    </row>
    <row r="1134" spans="1:34" ht="15" customHeight="1" outlineLevel="2">
      <c r="A1134" s="7" t="s">
        <v>203</v>
      </c>
      <c r="B1134" s="36" t="s">
        <v>204</v>
      </c>
      <c r="C1134" s="7">
        <v>381</v>
      </c>
      <c r="D1134" s="7" t="s">
        <v>13</v>
      </c>
      <c r="E1134" s="35" t="s">
        <v>489</v>
      </c>
      <c r="F1134" s="7" t="s">
        <v>364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40">
        <v>0</v>
      </c>
      <c r="O1134" s="8">
        <v>0</v>
      </c>
      <c r="P1134" s="8"/>
      <c r="Q1134" s="8"/>
      <c r="R1134" s="8"/>
      <c r="S1134" s="8"/>
      <c r="T1134" s="8"/>
      <c r="U1134" s="8"/>
      <c r="V1134" s="8"/>
      <c r="W1134" s="14">
        <f t="shared" si="286"/>
        <v>0</v>
      </c>
      <c r="X1134" s="10"/>
      <c r="Y1134" s="28" t="e">
        <f t="shared" si="287"/>
        <v>#REF!</v>
      </c>
      <c r="Z1134" s="13"/>
      <c r="AA1134" s="13" t="e">
        <f t="shared" si="284"/>
        <v>#REF!</v>
      </c>
      <c r="AB1134" s="12"/>
      <c r="AC1134" s="12"/>
      <c r="AE1134" s="9" t="e">
        <f t="shared" si="278"/>
        <v>#REF!</v>
      </c>
      <c r="AG1134" s="1" t="str">
        <f t="shared" si="288"/>
        <v>38138110004076</v>
      </c>
      <c r="AH1134" s="9" t="e">
        <f>IF(AND(#REF!=2017,AE$4=1),-IFERROR(VLOOKUP(AG1134,#REF!,9,0),0),IF(AND(#REF!=2017,AE$4=2),-IFERROR(VLOOKUP(AG1134,#REF!,9,0),0),IFERROR(VLOOKUP(AG1134,#REF!,12,0),0)))</f>
        <v>#REF!</v>
      </c>
    </row>
    <row r="1135" spans="1:34" ht="15" customHeight="1" outlineLevel="2">
      <c r="A1135" s="7" t="s">
        <v>203</v>
      </c>
      <c r="B1135" s="36" t="s">
        <v>204</v>
      </c>
      <c r="C1135" s="7" t="s">
        <v>204</v>
      </c>
      <c r="D1135" s="7" t="s">
        <v>13</v>
      </c>
      <c r="E1135" s="35" t="s">
        <v>433</v>
      </c>
      <c r="F1135" s="7" t="s">
        <v>331</v>
      </c>
      <c r="G1135" s="8">
        <v>262.28999999999996</v>
      </c>
      <c r="H1135" s="8">
        <f>42.75-79.18</f>
        <v>-36.430000000000007</v>
      </c>
      <c r="I1135" s="8">
        <v>99.640000000000114</v>
      </c>
      <c r="J1135" s="8">
        <v>23.090000000000032</v>
      </c>
      <c r="K1135" s="8">
        <v>52.19</v>
      </c>
      <c r="L1135" s="8">
        <v>55.809999999999974</v>
      </c>
      <c r="M1135" s="8">
        <v>78.630000000000052</v>
      </c>
      <c r="N1135" s="40">
        <f>599.92-156.93</f>
        <v>442.98999999999995</v>
      </c>
      <c r="O1135" s="8">
        <f>397.17-176.02</f>
        <v>221.15</v>
      </c>
      <c r="P1135" s="8"/>
      <c r="Q1135" s="8"/>
      <c r="R1135" s="8"/>
      <c r="S1135" s="8"/>
      <c r="T1135" s="8"/>
      <c r="U1135" s="8"/>
      <c r="V1135" s="8"/>
      <c r="W1135" s="14">
        <f t="shared" si="286"/>
        <v>1199.3600000000001</v>
      </c>
      <c r="X1135" s="10"/>
      <c r="Y1135" s="28" t="e">
        <f t="shared" si="287"/>
        <v>#REF!</v>
      </c>
      <c r="Z1135" s="13"/>
      <c r="AA1135" s="13" t="e">
        <f t="shared" si="284"/>
        <v>#REF!</v>
      </c>
      <c r="AB1135" s="12">
        <v>1</v>
      </c>
      <c r="AC1135" s="12">
        <v>1</v>
      </c>
      <c r="AE1135" s="9" t="e">
        <f t="shared" si="278"/>
        <v>#REF!</v>
      </c>
      <c r="AG1135" s="1" t="str">
        <f t="shared" si="288"/>
        <v>38138110004402</v>
      </c>
      <c r="AH1135" s="9" t="e">
        <f>IF(AND(#REF!=2017,AE$4=1),-IFERROR(VLOOKUP(AG1135,#REF!,9,0),0),IF(AND(#REF!=2017,AE$4=2),-IFERROR(VLOOKUP(AG1135,#REF!,9,0),0),IFERROR(VLOOKUP(AG1135,#REF!,12,0),0)))</f>
        <v>#REF!</v>
      </c>
    </row>
    <row r="1136" spans="1:34" ht="15" customHeight="1" outlineLevel="2">
      <c r="A1136" s="7" t="s">
        <v>203</v>
      </c>
      <c r="B1136" s="36" t="s">
        <v>204</v>
      </c>
      <c r="C1136" s="7" t="s">
        <v>204</v>
      </c>
      <c r="D1136" s="7" t="s">
        <v>13</v>
      </c>
      <c r="E1136" s="35" t="s">
        <v>435</v>
      </c>
      <c r="F1136" s="7" t="s">
        <v>332</v>
      </c>
      <c r="G1136" s="8">
        <v>2262.61</v>
      </c>
      <c r="H1136" s="8">
        <v>4236.3599999999988</v>
      </c>
      <c r="I1136" s="8">
        <v>1469.7600000000002</v>
      </c>
      <c r="J1136" s="8">
        <v>3152.130000000001</v>
      </c>
      <c r="K1136" s="8">
        <v>0</v>
      </c>
      <c r="L1136" s="8">
        <v>3192.119999999999</v>
      </c>
      <c r="M1136" s="8">
        <v>3101.1200000000026</v>
      </c>
      <c r="N1136" s="40">
        <v>0</v>
      </c>
      <c r="O1136" s="8">
        <v>2751.369999999999</v>
      </c>
      <c r="P1136" s="8"/>
      <c r="Q1136" s="8"/>
      <c r="R1136" s="8"/>
      <c r="S1136" s="8"/>
      <c r="T1136" s="8"/>
      <c r="U1136" s="8"/>
      <c r="V1136" s="8"/>
      <c r="W1136" s="14">
        <f t="shared" si="286"/>
        <v>20165.47</v>
      </c>
      <c r="X1136" s="10"/>
      <c r="Y1136" s="28" t="e">
        <f t="shared" si="287"/>
        <v>#REF!</v>
      </c>
      <c r="Z1136" s="13"/>
      <c r="AA1136" s="13" t="e">
        <f t="shared" si="284"/>
        <v>#REF!</v>
      </c>
      <c r="AB1136" s="12">
        <v>1</v>
      </c>
      <c r="AC1136" s="12">
        <v>1</v>
      </c>
      <c r="AE1136" s="9" t="e">
        <f t="shared" si="278"/>
        <v>#REF!</v>
      </c>
      <c r="AG1136" s="1" t="str">
        <f t="shared" si="288"/>
        <v>38138110004403</v>
      </c>
      <c r="AH1136" s="9" t="e">
        <f>IF(AND(#REF!=2017,AE$4=1),-IFERROR(VLOOKUP(AG1136,#REF!,9,0),0),IF(AND(#REF!=2017,AE$4=2),-IFERROR(VLOOKUP(AG1136,#REF!,9,0),0),IFERROR(VLOOKUP(AG1136,#REF!,12,0),0)))</f>
        <v>#REF!</v>
      </c>
    </row>
    <row r="1137" spans="1:34" ht="15" customHeight="1" outlineLevel="2">
      <c r="A1137" s="7" t="s">
        <v>203</v>
      </c>
      <c r="B1137" s="36" t="s">
        <v>204</v>
      </c>
      <c r="C1137" s="7" t="s">
        <v>204</v>
      </c>
      <c r="D1137" s="7" t="s">
        <v>13</v>
      </c>
      <c r="E1137" s="35" t="s">
        <v>407</v>
      </c>
      <c r="F1137" s="7" t="s">
        <v>318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40">
        <v>0</v>
      </c>
      <c r="O1137" s="8">
        <v>0</v>
      </c>
      <c r="P1137" s="8"/>
      <c r="Q1137" s="8"/>
      <c r="R1137" s="8"/>
      <c r="S1137" s="8"/>
      <c r="T1137" s="8"/>
      <c r="U1137" s="8"/>
      <c r="V1137" s="8"/>
      <c r="W1137" s="14">
        <f t="shared" si="286"/>
        <v>0</v>
      </c>
      <c r="X1137" s="10"/>
      <c r="Y1137" s="28" t="e">
        <f t="shared" si="287"/>
        <v>#REF!</v>
      </c>
      <c r="Z1137" s="13"/>
      <c r="AA1137" s="13" t="e">
        <f t="shared" si="284"/>
        <v>#REF!</v>
      </c>
      <c r="AB1137" s="12">
        <v>1</v>
      </c>
      <c r="AC1137" s="12">
        <v>1</v>
      </c>
      <c r="AE1137" s="9" t="e">
        <f t="shared" si="278"/>
        <v>#REF!</v>
      </c>
      <c r="AG1137" s="1" t="str">
        <f t="shared" si="288"/>
        <v>38138110004406</v>
      </c>
      <c r="AH1137" s="9" t="e">
        <f>IF(AND(#REF!=2017,AE$4=1),-IFERROR(VLOOKUP(AG1137,#REF!,9,0),0),IF(AND(#REF!=2017,AE$4=2),-IFERROR(VLOOKUP(AG1137,#REF!,9,0),0),IFERROR(VLOOKUP(AG1137,#REF!,12,0),0)))</f>
        <v>#REF!</v>
      </c>
    </row>
    <row r="1138" spans="1:34" ht="15" customHeight="1" outlineLevel="2">
      <c r="A1138" s="7" t="s">
        <v>203</v>
      </c>
      <c r="B1138" s="36" t="s">
        <v>204</v>
      </c>
      <c r="C1138" s="7" t="s">
        <v>204</v>
      </c>
      <c r="D1138" s="7" t="s">
        <v>13</v>
      </c>
      <c r="E1138" s="35" t="s">
        <v>475</v>
      </c>
      <c r="F1138" s="7" t="s">
        <v>352</v>
      </c>
      <c r="G1138" s="8">
        <v>0</v>
      </c>
      <c r="H1138" s="8">
        <v>0</v>
      </c>
      <c r="I1138" s="8">
        <v>3.76</v>
      </c>
      <c r="J1138" s="8">
        <v>21.939999999999998</v>
      </c>
      <c r="K1138" s="8">
        <v>0</v>
      </c>
      <c r="L1138" s="8">
        <v>0</v>
      </c>
      <c r="M1138" s="8">
        <v>0</v>
      </c>
      <c r="N1138" s="40">
        <v>0</v>
      </c>
      <c r="O1138" s="8">
        <v>82.07</v>
      </c>
      <c r="P1138" s="8"/>
      <c r="Q1138" s="8"/>
      <c r="R1138" s="8"/>
      <c r="S1138" s="8"/>
      <c r="T1138" s="8"/>
      <c r="U1138" s="8"/>
      <c r="V1138" s="8"/>
      <c r="W1138" s="14">
        <f t="shared" si="286"/>
        <v>107.76999999999998</v>
      </c>
      <c r="X1138" s="10"/>
      <c r="Y1138" s="28" t="e">
        <f t="shared" si="287"/>
        <v>#REF!</v>
      </c>
      <c r="Z1138" s="13"/>
      <c r="AA1138" s="13" t="e">
        <f t="shared" si="284"/>
        <v>#REF!</v>
      </c>
      <c r="AB1138" s="12"/>
      <c r="AC1138" s="12"/>
      <c r="AE1138" s="9" t="e">
        <f t="shared" si="278"/>
        <v>#REF!</v>
      </c>
      <c r="AG1138" s="1" t="str">
        <f t="shared" si="288"/>
        <v>38138110004411</v>
      </c>
      <c r="AH1138" s="9" t="e">
        <f>IF(AND(#REF!=2017,AE$4=1),-IFERROR(VLOOKUP(AG1138,#REF!,9,0),0),IF(AND(#REF!=2017,AE$4=2),-IFERROR(VLOOKUP(AG1138,#REF!,9,0),0),IFERROR(VLOOKUP(AG1138,#REF!,12,0),0)))</f>
        <v>#REF!</v>
      </c>
    </row>
    <row r="1139" spans="1:34" ht="15" customHeight="1" outlineLevel="2">
      <c r="A1139" s="7" t="s">
        <v>203</v>
      </c>
      <c r="B1139" s="36" t="s">
        <v>204</v>
      </c>
      <c r="C1139" s="7" t="s">
        <v>204</v>
      </c>
      <c r="D1139" s="7" t="s">
        <v>13</v>
      </c>
      <c r="E1139" s="35" t="s">
        <v>437</v>
      </c>
      <c r="F1139" s="7" t="s">
        <v>333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40">
        <v>0</v>
      </c>
      <c r="O1139" s="8">
        <v>0</v>
      </c>
      <c r="P1139" s="8"/>
      <c r="Q1139" s="8"/>
      <c r="R1139" s="8"/>
      <c r="S1139" s="8"/>
      <c r="T1139" s="8"/>
      <c r="U1139" s="8"/>
      <c r="V1139" s="8"/>
      <c r="W1139" s="14">
        <f t="shared" si="286"/>
        <v>0</v>
      </c>
      <c r="X1139" s="10"/>
      <c r="Y1139" s="28" t="e">
        <f t="shared" si="287"/>
        <v>#REF!</v>
      </c>
      <c r="Z1139" s="13"/>
      <c r="AA1139" s="13" t="e">
        <f t="shared" si="284"/>
        <v>#REF!</v>
      </c>
      <c r="AB1139" s="12">
        <v>1</v>
      </c>
      <c r="AC1139" s="12">
        <v>1</v>
      </c>
      <c r="AE1139" s="9" t="e">
        <f t="shared" si="278"/>
        <v>#REF!</v>
      </c>
      <c r="AG1139" s="1" t="str">
        <f t="shared" si="288"/>
        <v>38138110004413</v>
      </c>
      <c r="AH1139" s="9" t="e">
        <f>IF(AND(#REF!=2017,AE$4=1),-IFERROR(VLOOKUP(AG1139,#REF!,9,0),0),IF(AND(#REF!=2017,AE$4=2),-IFERROR(VLOOKUP(AG1139,#REF!,9,0),0),IFERROR(VLOOKUP(AG1139,#REF!,12,0),0)))</f>
        <v>#REF!</v>
      </c>
    </row>
    <row r="1140" spans="1:34" ht="15" customHeight="1" outlineLevel="2">
      <c r="A1140" s="7" t="s">
        <v>203</v>
      </c>
      <c r="B1140" s="36" t="s">
        <v>204</v>
      </c>
      <c r="C1140" s="7" t="s">
        <v>204</v>
      </c>
      <c r="D1140" s="7" t="s">
        <v>13</v>
      </c>
      <c r="E1140" s="35" t="s">
        <v>439</v>
      </c>
      <c r="F1140" s="7" t="s">
        <v>334</v>
      </c>
      <c r="G1140" s="8">
        <v>83.02</v>
      </c>
      <c r="H1140" s="8">
        <v>177.86</v>
      </c>
      <c r="I1140" s="8">
        <v>61.5</v>
      </c>
      <c r="J1140" s="8">
        <v>227.5</v>
      </c>
      <c r="K1140" s="8">
        <v>0</v>
      </c>
      <c r="L1140" s="8">
        <v>156.63</v>
      </c>
      <c r="M1140" s="8">
        <v>415.43000000000006</v>
      </c>
      <c r="N1140" s="40">
        <v>0</v>
      </c>
      <c r="O1140" s="8">
        <v>372.23</v>
      </c>
      <c r="P1140" s="8"/>
      <c r="Q1140" s="8"/>
      <c r="R1140" s="8"/>
      <c r="S1140" s="8"/>
      <c r="T1140" s="8"/>
      <c r="U1140" s="8"/>
      <c r="V1140" s="8"/>
      <c r="W1140" s="14">
        <f t="shared" si="286"/>
        <v>1494.17</v>
      </c>
      <c r="X1140" s="10"/>
      <c r="Y1140" s="28" t="e">
        <f t="shared" si="287"/>
        <v>#REF!</v>
      </c>
      <c r="Z1140" s="13"/>
      <c r="AA1140" s="13" t="e">
        <f t="shared" si="284"/>
        <v>#REF!</v>
      </c>
      <c r="AB1140" s="12">
        <v>1</v>
      </c>
      <c r="AC1140" s="12">
        <v>1</v>
      </c>
      <c r="AE1140" s="9" t="e">
        <f t="shared" si="278"/>
        <v>#REF!</v>
      </c>
      <c r="AG1140" s="1" t="str">
        <f t="shared" si="288"/>
        <v>38138110004414</v>
      </c>
      <c r="AH1140" s="9" t="e">
        <f>IF(AND(#REF!=2017,AE$4=1),-IFERROR(VLOOKUP(AG1140,#REF!,9,0),0),IF(AND(#REF!=2017,AE$4=2),-IFERROR(VLOOKUP(AG1140,#REF!,9,0),0),IFERROR(VLOOKUP(AG1140,#REF!,12,0),0)))</f>
        <v>#REF!</v>
      </c>
    </row>
    <row r="1141" spans="1:34" ht="15" customHeight="1" outlineLevel="2">
      <c r="A1141" s="7" t="s">
        <v>203</v>
      </c>
      <c r="B1141" s="36" t="s">
        <v>204</v>
      </c>
      <c r="C1141" s="7" t="s">
        <v>204</v>
      </c>
      <c r="D1141" s="7" t="s">
        <v>13</v>
      </c>
      <c r="E1141" s="35" t="s">
        <v>441</v>
      </c>
      <c r="F1141" s="7" t="s">
        <v>335</v>
      </c>
      <c r="G1141" s="8">
        <v>0</v>
      </c>
      <c r="H1141" s="8">
        <v>0</v>
      </c>
      <c r="I1141" s="8">
        <v>0</v>
      </c>
      <c r="J1141" s="8">
        <v>0.18</v>
      </c>
      <c r="K1141" s="8">
        <v>0</v>
      </c>
      <c r="L1141" s="8">
        <v>0</v>
      </c>
      <c r="M1141" s="8">
        <v>0</v>
      </c>
      <c r="N1141" s="40">
        <v>0</v>
      </c>
      <c r="O1141" s="8">
        <v>0</v>
      </c>
      <c r="P1141" s="8"/>
      <c r="Q1141" s="8"/>
      <c r="R1141" s="8"/>
      <c r="S1141" s="8"/>
      <c r="T1141" s="8"/>
      <c r="U1141" s="8"/>
      <c r="V1141" s="8"/>
      <c r="W1141" s="14">
        <f t="shared" si="286"/>
        <v>0.18</v>
      </c>
      <c r="X1141" s="10"/>
      <c r="Y1141" s="28" t="e">
        <f t="shared" si="287"/>
        <v>#REF!</v>
      </c>
      <c r="Z1141" s="13"/>
      <c r="AA1141" s="13" t="e">
        <f t="shared" ref="AA1141:AA1174" si="289">Y1141+Z1141</f>
        <v>#REF!</v>
      </c>
      <c r="AB1141" s="12">
        <v>1</v>
      </c>
      <c r="AC1141" s="12">
        <v>1</v>
      </c>
      <c r="AE1141" s="9" t="e">
        <f t="shared" si="278"/>
        <v>#REF!</v>
      </c>
      <c r="AG1141" s="1" t="str">
        <f t="shared" si="288"/>
        <v>38138110004417</v>
      </c>
      <c r="AH1141" s="9" t="e">
        <f>IF(AND(#REF!=2017,AE$4=1),-IFERROR(VLOOKUP(AG1141,#REF!,9,0),0),IF(AND(#REF!=2017,AE$4=2),-IFERROR(VLOOKUP(AG1141,#REF!,9,0),0),IFERROR(VLOOKUP(AG1141,#REF!,12,0),0)))</f>
        <v>#REF!</v>
      </c>
    </row>
    <row r="1142" spans="1:34" ht="15" customHeight="1" outlineLevel="2">
      <c r="A1142" s="7" t="s">
        <v>203</v>
      </c>
      <c r="B1142" s="36" t="s">
        <v>204</v>
      </c>
      <c r="C1142" s="7" t="s">
        <v>204</v>
      </c>
      <c r="D1142" s="7" t="s">
        <v>13</v>
      </c>
      <c r="E1142" s="35" t="s">
        <v>443</v>
      </c>
      <c r="F1142" s="7" t="s">
        <v>336</v>
      </c>
      <c r="G1142" s="8">
        <v>157.02000000000001</v>
      </c>
      <c r="H1142" s="8">
        <v>360.16000000000008</v>
      </c>
      <c r="I1142" s="8">
        <v>56.220000000000027</v>
      </c>
      <c r="J1142" s="8">
        <v>209.53999999999996</v>
      </c>
      <c r="K1142" s="8">
        <v>0</v>
      </c>
      <c r="L1142" s="8">
        <v>261.05999999999995</v>
      </c>
      <c r="M1142" s="8">
        <v>234.15000000000009</v>
      </c>
      <c r="N1142" s="40">
        <v>0</v>
      </c>
      <c r="O1142" s="8">
        <v>493.73</v>
      </c>
      <c r="P1142" s="8"/>
      <c r="Q1142" s="8"/>
      <c r="R1142" s="8"/>
      <c r="S1142" s="8"/>
      <c r="T1142" s="8"/>
      <c r="U1142" s="8"/>
      <c r="V1142" s="8"/>
      <c r="W1142" s="14">
        <f t="shared" si="286"/>
        <v>1771.88</v>
      </c>
      <c r="X1142" s="10"/>
      <c r="Y1142" s="28" t="e">
        <f t="shared" si="287"/>
        <v>#REF!</v>
      </c>
      <c r="Z1142" s="13"/>
      <c r="AA1142" s="13" t="e">
        <f t="shared" si="289"/>
        <v>#REF!</v>
      </c>
      <c r="AB1142" s="12">
        <v>1</v>
      </c>
      <c r="AC1142" s="12">
        <v>1</v>
      </c>
      <c r="AE1142" s="9" t="e">
        <f t="shared" si="278"/>
        <v>#REF!</v>
      </c>
      <c r="AG1142" s="1" t="str">
        <f t="shared" si="288"/>
        <v>38138110004423</v>
      </c>
      <c r="AH1142" s="9" t="e">
        <f>IF(AND(#REF!=2017,AE$4=1),-IFERROR(VLOOKUP(AG1142,#REF!,9,0),0),IF(AND(#REF!=2017,AE$4=2),-IFERROR(VLOOKUP(AG1142,#REF!,9,0),0),IFERROR(VLOOKUP(AG1142,#REF!,12,0),0)))</f>
        <v>#REF!</v>
      </c>
    </row>
    <row r="1143" spans="1:34" ht="15" customHeight="1" outlineLevel="2">
      <c r="A1143" s="7" t="s">
        <v>203</v>
      </c>
      <c r="B1143" s="36" t="s">
        <v>204</v>
      </c>
      <c r="C1143" s="7" t="s">
        <v>204</v>
      </c>
      <c r="D1143" s="7" t="s">
        <v>13</v>
      </c>
      <c r="E1143" s="35" t="s">
        <v>445</v>
      </c>
      <c r="F1143" s="7" t="s">
        <v>337</v>
      </c>
      <c r="G1143" s="8">
        <v>27021.93</v>
      </c>
      <c r="H1143" s="8">
        <v>64719.46</v>
      </c>
      <c r="I1143" s="8">
        <v>22088.380000000005</v>
      </c>
      <c r="J1143" s="8">
        <v>73151.279999999984</v>
      </c>
      <c r="K1143" s="8">
        <v>0</v>
      </c>
      <c r="L1143" s="8">
        <v>37461.989999999991</v>
      </c>
      <c r="M1143" s="8">
        <v>43726.180000000051</v>
      </c>
      <c r="N1143" s="40">
        <v>0</v>
      </c>
      <c r="O1143" s="8">
        <v>48375.149999999965</v>
      </c>
      <c r="P1143" s="8"/>
      <c r="Q1143" s="8"/>
      <c r="R1143" s="8"/>
      <c r="S1143" s="8"/>
      <c r="T1143" s="8"/>
      <c r="U1143" s="8"/>
      <c r="V1143" s="8"/>
      <c r="W1143" s="14">
        <f t="shared" si="286"/>
        <v>316544.37</v>
      </c>
      <c r="X1143" s="10"/>
      <c r="Y1143" s="28" t="e">
        <f t="shared" si="287"/>
        <v>#REF!</v>
      </c>
      <c r="Z1143" s="13"/>
      <c r="AA1143" s="13" t="e">
        <f t="shared" si="289"/>
        <v>#REF!</v>
      </c>
      <c r="AB1143" s="12">
        <v>1</v>
      </c>
      <c r="AC1143" s="12">
        <v>1</v>
      </c>
      <c r="AE1143" s="9" t="e">
        <f t="shared" si="278"/>
        <v>#REF!</v>
      </c>
      <c r="AG1143" s="1" t="str">
        <f t="shared" si="288"/>
        <v>38138110004429</v>
      </c>
      <c r="AH1143" s="9" t="e">
        <f>IF(AND(#REF!=2017,AE$4=1),-IFERROR(VLOOKUP(AG1143,#REF!,9,0),0),IF(AND(#REF!=2017,AE$4=2),-IFERROR(VLOOKUP(AG1143,#REF!,9,0),0),IFERROR(VLOOKUP(AG1143,#REF!,12,0),0)))</f>
        <v>#REF!</v>
      </c>
    </row>
    <row r="1144" spans="1:34" ht="15" customHeight="1" outlineLevel="2">
      <c r="A1144" s="7" t="s">
        <v>203</v>
      </c>
      <c r="B1144" s="36" t="s">
        <v>204</v>
      </c>
      <c r="C1144" s="7" t="s">
        <v>204</v>
      </c>
      <c r="D1144" s="7" t="s">
        <v>13</v>
      </c>
      <c r="E1144" s="35" t="s">
        <v>447</v>
      </c>
      <c r="F1144" s="7" t="s">
        <v>338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40">
        <v>0</v>
      </c>
      <c r="O1144" s="8">
        <v>0</v>
      </c>
      <c r="P1144" s="8"/>
      <c r="Q1144" s="8"/>
      <c r="R1144" s="8"/>
      <c r="S1144" s="8"/>
      <c r="T1144" s="8"/>
      <c r="U1144" s="8"/>
      <c r="V1144" s="8"/>
      <c r="W1144" s="14">
        <f t="shared" ref="W1144:W1176" si="290">SUM(G1144:V1144)</f>
        <v>0</v>
      </c>
      <c r="X1144" s="10"/>
      <c r="Y1144" s="28" t="e">
        <f t="shared" ref="Y1144:Y1171" si="291">IF(AE$2="Y",IF(RIGHT(A1144,4)="CITY",AH1144,0),AH1144)</f>
        <v>#REF!</v>
      </c>
      <c r="Z1144" s="13"/>
      <c r="AA1144" s="13" t="e">
        <f t="shared" si="289"/>
        <v>#REF!</v>
      </c>
      <c r="AB1144" s="12">
        <v>1</v>
      </c>
      <c r="AC1144" s="12">
        <v>1</v>
      </c>
      <c r="AE1144" s="9" t="e">
        <f t="shared" si="278"/>
        <v>#REF!</v>
      </c>
      <c r="AG1144" s="1" t="str">
        <f t="shared" ref="AG1144:AG1171" si="292">B1144&amp;C1144&amp;D1144&amp;E1144</f>
        <v>38138110004430</v>
      </c>
      <c r="AH1144" s="9" t="e">
        <f>IF(AND(#REF!=2017,AE$4=1),-IFERROR(VLOOKUP(AG1144,#REF!,9,0),0),IF(AND(#REF!=2017,AE$4=2),-IFERROR(VLOOKUP(AG1144,#REF!,9,0),0),IFERROR(VLOOKUP(AG1144,#REF!,12,0),0)))</f>
        <v>#REF!</v>
      </c>
    </row>
    <row r="1145" spans="1:34" ht="15" customHeight="1" outlineLevel="2">
      <c r="A1145" s="7" t="s">
        <v>203</v>
      </c>
      <c r="B1145" s="36" t="s">
        <v>204</v>
      </c>
      <c r="C1145" s="7" t="s">
        <v>204</v>
      </c>
      <c r="D1145" s="7" t="s">
        <v>13</v>
      </c>
      <c r="E1145" s="35" t="s">
        <v>449</v>
      </c>
      <c r="F1145" s="7" t="s">
        <v>339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40">
        <v>0</v>
      </c>
      <c r="O1145" s="8">
        <v>0</v>
      </c>
      <c r="P1145" s="8"/>
      <c r="Q1145" s="8"/>
      <c r="R1145" s="8"/>
      <c r="S1145" s="8"/>
      <c r="T1145" s="8"/>
      <c r="U1145" s="8"/>
      <c r="V1145" s="8"/>
      <c r="W1145" s="14">
        <f t="shared" si="290"/>
        <v>0</v>
      </c>
      <c r="X1145" s="10"/>
      <c r="Y1145" s="28" t="e">
        <f t="shared" si="291"/>
        <v>#REF!</v>
      </c>
      <c r="Z1145" s="13"/>
      <c r="AA1145" s="13" t="e">
        <f t="shared" si="289"/>
        <v>#REF!</v>
      </c>
      <c r="AB1145" s="12">
        <v>1</v>
      </c>
      <c r="AC1145" s="12">
        <v>1</v>
      </c>
      <c r="AE1145" s="9" t="e">
        <f t="shared" si="278"/>
        <v>#REF!</v>
      </c>
      <c r="AG1145" s="1" t="str">
        <f t="shared" si="292"/>
        <v>38138110004434</v>
      </c>
      <c r="AH1145" s="9" t="e">
        <f>IF(AND(#REF!=2017,AE$4=1),-IFERROR(VLOOKUP(AG1145,#REF!,9,0),0),IF(AND(#REF!=2017,AE$4=2),-IFERROR(VLOOKUP(AG1145,#REF!,9,0),0),IFERROR(VLOOKUP(AG1145,#REF!,12,0),0)))</f>
        <v>#REF!</v>
      </c>
    </row>
    <row r="1146" spans="1:34" ht="15" customHeight="1" outlineLevel="2">
      <c r="A1146" s="7" t="s">
        <v>203</v>
      </c>
      <c r="B1146" s="36" t="s">
        <v>204</v>
      </c>
      <c r="C1146" s="7" t="s">
        <v>204</v>
      </c>
      <c r="D1146" s="7" t="s">
        <v>13</v>
      </c>
      <c r="E1146" s="35" t="s">
        <v>451</v>
      </c>
      <c r="F1146" s="7" t="s">
        <v>112</v>
      </c>
      <c r="G1146" s="8">
        <v>0</v>
      </c>
      <c r="H1146" s="8">
        <v>12243.9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40">
        <v>0</v>
      </c>
      <c r="O1146" s="8">
        <v>0</v>
      </c>
      <c r="P1146" s="8"/>
      <c r="Q1146" s="8"/>
      <c r="R1146" s="8"/>
      <c r="S1146" s="8"/>
      <c r="T1146" s="8"/>
      <c r="U1146" s="8"/>
      <c r="V1146" s="8"/>
      <c r="W1146" s="14">
        <f t="shared" si="290"/>
        <v>12243.9</v>
      </c>
      <c r="X1146" s="10"/>
      <c r="Y1146" s="28" t="e">
        <f t="shared" si="291"/>
        <v>#REF!</v>
      </c>
      <c r="Z1146" s="13"/>
      <c r="AA1146" s="13" t="e">
        <f t="shared" si="289"/>
        <v>#REF!</v>
      </c>
      <c r="AB1146" s="12">
        <v>1</v>
      </c>
      <c r="AC1146" s="12">
        <v>1</v>
      </c>
      <c r="AE1146" s="9" t="e">
        <f t="shared" si="278"/>
        <v>#REF!</v>
      </c>
      <c r="AG1146" s="1" t="str">
        <f t="shared" si="292"/>
        <v>38138110004442</v>
      </c>
      <c r="AH1146" s="9" t="e">
        <f>IF(AND(#REF!=2017,AE$4=1),-IFERROR(VLOOKUP(AG1146,#REF!,9,0),0),IF(AND(#REF!=2017,AE$4=2),-IFERROR(VLOOKUP(AG1146,#REF!,9,0),0),IFERROR(VLOOKUP(AG1146,#REF!,12,0),0)))</f>
        <v>#REF!</v>
      </c>
    </row>
    <row r="1147" spans="1:34" ht="15" customHeight="1" outlineLevel="2">
      <c r="A1147" s="7" t="s">
        <v>203</v>
      </c>
      <c r="B1147" s="36" t="s">
        <v>204</v>
      </c>
      <c r="C1147" s="7" t="s">
        <v>204</v>
      </c>
      <c r="D1147" s="7" t="s">
        <v>13</v>
      </c>
      <c r="E1147" s="35" t="s">
        <v>452</v>
      </c>
      <c r="F1147" s="7" t="s">
        <v>340</v>
      </c>
      <c r="G1147" s="8">
        <v>2.41</v>
      </c>
      <c r="H1147" s="8">
        <v>7.3100000000000005</v>
      </c>
      <c r="I1147" s="8">
        <v>4.9500000000000011</v>
      </c>
      <c r="J1147" s="8">
        <v>12.36</v>
      </c>
      <c r="K1147" s="8">
        <v>0</v>
      </c>
      <c r="L1147" s="8">
        <v>13.71</v>
      </c>
      <c r="M1147" s="8">
        <v>20.58</v>
      </c>
      <c r="N1147" s="40">
        <v>0</v>
      </c>
      <c r="O1147" s="8">
        <v>13.290000000000013</v>
      </c>
      <c r="P1147" s="8"/>
      <c r="Q1147" s="8"/>
      <c r="R1147" s="8"/>
      <c r="S1147" s="8"/>
      <c r="T1147" s="8"/>
      <c r="U1147" s="8"/>
      <c r="V1147" s="8"/>
      <c r="W1147" s="14">
        <f t="shared" si="290"/>
        <v>74.610000000000014</v>
      </c>
      <c r="X1147" s="10"/>
      <c r="Y1147" s="28" t="e">
        <f t="shared" si="291"/>
        <v>#REF!</v>
      </c>
      <c r="Z1147" s="13"/>
      <c r="AA1147" s="13" t="e">
        <f t="shared" si="289"/>
        <v>#REF!</v>
      </c>
      <c r="AB1147" s="12">
        <v>1</v>
      </c>
      <c r="AC1147" s="12">
        <v>1</v>
      </c>
      <c r="AE1147" s="9" t="e">
        <f t="shared" si="278"/>
        <v>#REF!</v>
      </c>
      <c r="AG1147" s="1" t="str">
        <f t="shared" si="292"/>
        <v>38138110004470</v>
      </c>
      <c r="AH1147" s="9" t="e">
        <f>IF(AND(#REF!=2017,AE$4=1),-IFERROR(VLOOKUP(AG1147,#REF!,9,0),0),IF(AND(#REF!=2017,AE$4=2),-IFERROR(VLOOKUP(AG1147,#REF!,9,0),0),IFERROR(VLOOKUP(AG1147,#REF!,12,0),0)))</f>
        <v>#REF!</v>
      </c>
    </row>
    <row r="1148" spans="1:34" ht="15" customHeight="1" outlineLevel="2">
      <c r="A1148" s="7" t="s">
        <v>203</v>
      </c>
      <c r="B1148" s="36" t="s">
        <v>204</v>
      </c>
      <c r="C1148" s="7" t="s">
        <v>204</v>
      </c>
      <c r="D1148" s="7" t="s">
        <v>13</v>
      </c>
      <c r="E1148" s="35" t="s">
        <v>380</v>
      </c>
      <c r="F1148" s="7" t="s">
        <v>17</v>
      </c>
      <c r="G1148" s="8">
        <v>0</v>
      </c>
      <c r="H1148" s="8">
        <v>0</v>
      </c>
      <c r="I1148" s="8">
        <v>3616.51</v>
      </c>
      <c r="J1148" s="8">
        <v>0</v>
      </c>
      <c r="K1148" s="8">
        <v>0</v>
      </c>
      <c r="L1148" s="8">
        <v>4619.92</v>
      </c>
      <c r="M1148" s="8">
        <v>1151.08</v>
      </c>
      <c r="N1148" s="40">
        <v>0</v>
      </c>
      <c r="O1148" s="8">
        <v>17971.869999999995</v>
      </c>
      <c r="P1148" s="8"/>
      <c r="Q1148" s="8"/>
      <c r="R1148" s="8"/>
      <c r="S1148" s="8"/>
      <c r="T1148" s="8"/>
      <c r="U1148" s="8"/>
      <c r="V1148" s="8"/>
      <c r="W1148" s="14">
        <f t="shared" si="290"/>
        <v>27359.379999999997</v>
      </c>
      <c r="X1148" s="10"/>
      <c r="Y1148" s="28" t="e">
        <f t="shared" si="291"/>
        <v>#REF!</v>
      </c>
      <c r="Z1148" s="13"/>
      <c r="AA1148" s="13" t="e">
        <f t="shared" si="289"/>
        <v>#REF!</v>
      </c>
      <c r="AB1148" s="12">
        <v>1</v>
      </c>
      <c r="AC1148" s="12">
        <v>1</v>
      </c>
      <c r="AE1148" s="9" t="e">
        <f t="shared" si="278"/>
        <v>#REF!</v>
      </c>
      <c r="AG1148" s="1" t="str">
        <f t="shared" si="292"/>
        <v>38138110004801</v>
      </c>
      <c r="AH1148" s="9" t="e">
        <f>IF(AND(#REF!=2017,AE$4=1),-IFERROR(VLOOKUP(AG1148,#REF!,9,0),0),IF(AND(#REF!=2017,AE$4=2),-IFERROR(VLOOKUP(AG1148,#REF!,9,0),0),IFERROR(VLOOKUP(AG1148,#REF!,12,0),0)))</f>
        <v>#REF!</v>
      </c>
    </row>
    <row r="1149" spans="1:34" ht="15" customHeight="1" outlineLevel="2">
      <c r="A1149" s="7" t="s">
        <v>203</v>
      </c>
      <c r="B1149" s="36" t="s">
        <v>204</v>
      </c>
      <c r="C1149" s="7" t="s">
        <v>204</v>
      </c>
      <c r="D1149" s="7" t="s">
        <v>13</v>
      </c>
      <c r="E1149" s="35" t="s">
        <v>398</v>
      </c>
      <c r="F1149" s="7" t="s">
        <v>316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40">
        <v>0</v>
      </c>
      <c r="O1149" s="8">
        <v>0</v>
      </c>
      <c r="P1149" s="8"/>
      <c r="Q1149" s="8"/>
      <c r="R1149" s="8"/>
      <c r="S1149" s="8"/>
      <c r="T1149" s="8"/>
      <c r="U1149" s="8"/>
      <c r="V1149" s="8"/>
      <c r="W1149" s="14">
        <f t="shared" si="290"/>
        <v>0</v>
      </c>
      <c r="X1149" s="10"/>
      <c r="Y1149" s="28" t="e">
        <f t="shared" si="291"/>
        <v>#REF!</v>
      </c>
      <c r="Z1149" s="13"/>
      <c r="AA1149" s="13" t="e">
        <f t="shared" si="289"/>
        <v>#REF!</v>
      </c>
      <c r="AB1149" s="12">
        <v>1</v>
      </c>
      <c r="AC1149" s="12">
        <v>1</v>
      </c>
      <c r="AE1149" s="9" t="e">
        <f t="shared" si="278"/>
        <v>#REF!</v>
      </c>
      <c r="AG1149" s="1" t="str">
        <f t="shared" si="292"/>
        <v>38138110005017</v>
      </c>
      <c r="AH1149" s="9" t="e">
        <f>IF(AND(#REF!=2017,AE$4=1),-IFERROR(VLOOKUP(AG1149,#REF!,9,0),0),IF(AND(#REF!=2017,AE$4=2),-IFERROR(VLOOKUP(AG1149,#REF!,9,0),0),IFERROR(VLOOKUP(AG1149,#REF!,12,0),0)))</f>
        <v>#REF!</v>
      </c>
    </row>
    <row r="1150" spans="1:34" ht="15" customHeight="1" outlineLevel="2">
      <c r="A1150" s="7" t="s">
        <v>203</v>
      </c>
      <c r="B1150" s="36" t="s">
        <v>204</v>
      </c>
      <c r="C1150" s="7" t="s">
        <v>204</v>
      </c>
      <c r="D1150" s="7" t="s">
        <v>13</v>
      </c>
      <c r="E1150" s="35" t="s">
        <v>381</v>
      </c>
      <c r="F1150" s="7" t="s">
        <v>311</v>
      </c>
      <c r="G1150" s="8">
        <v>0</v>
      </c>
      <c r="H1150" s="8">
        <v>0</v>
      </c>
      <c r="I1150" s="8">
        <v>0</v>
      </c>
      <c r="J1150" s="8">
        <v>0</v>
      </c>
      <c r="K1150" s="8">
        <v>48843.29</v>
      </c>
      <c r="L1150" s="8">
        <v>0</v>
      </c>
      <c r="M1150" s="8">
        <v>0</v>
      </c>
      <c r="N1150" s="40">
        <v>0</v>
      </c>
      <c r="O1150" s="8">
        <v>48843.29</v>
      </c>
      <c r="P1150" s="8"/>
      <c r="Q1150" s="8"/>
      <c r="R1150" s="8"/>
      <c r="S1150" s="8"/>
      <c r="T1150" s="8"/>
      <c r="U1150" s="8"/>
      <c r="V1150" s="8"/>
      <c r="W1150" s="14">
        <f t="shared" si="290"/>
        <v>97686.58</v>
      </c>
      <c r="X1150" s="10"/>
      <c r="Y1150" s="28" t="e">
        <f t="shared" si="291"/>
        <v>#REF!</v>
      </c>
      <c r="Z1150" s="13"/>
      <c r="AA1150" s="13" t="e">
        <f t="shared" si="289"/>
        <v>#REF!</v>
      </c>
      <c r="AB1150" s="12">
        <v>1</v>
      </c>
      <c r="AC1150" s="12">
        <v>1</v>
      </c>
      <c r="AE1150" s="9" t="e">
        <f t="shared" ref="AE1150:AE1218" si="293">AA1150-W1150</f>
        <v>#REF!</v>
      </c>
      <c r="AG1150" s="1" t="str">
        <f t="shared" si="292"/>
        <v>38138110005050</v>
      </c>
      <c r="AH1150" s="9" t="e">
        <f>IF(AND(#REF!=2017,AE$4=1),-IFERROR(VLOOKUP(AG1150,#REF!,9,0),0),IF(AND(#REF!=2017,AE$4=2),-IFERROR(VLOOKUP(AG1150,#REF!,9,0),0),IFERROR(VLOOKUP(AG1150,#REF!,12,0),0)))</f>
        <v>#REF!</v>
      </c>
    </row>
    <row r="1151" spans="1:34" ht="15" customHeight="1" outlineLevel="2">
      <c r="A1151" s="7" t="s">
        <v>203</v>
      </c>
      <c r="B1151" s="36" t="s">
        <v>204</v>
      </c>
      <c r="C1151" s="7" t="s">
        <v>204</v>
      </c>
      <c r="D1151" s="7" t="s">
        <v>13</v>
      </c>
      <c r="E1151" s="35" t="s">
        <v>401</v>
      </c>
      <c r="F1151" s="7" t="s">
        <v>317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40">
        <v>0</v>
      </c>
      <c r="O1151" s="8">
        <v>0</v>
      </c>
      <c r="P1151" s="8"/>
      <c r="Q1151" s="8"/>
      <c r="R1151" s="8"/>
      <c r="S1151" s="8"/>
      <c r="T1151" s="8"/>
      <c r="U1151" s="8"/>
      <c r="V1151" s="8"/>
      <c r="W1151" s="14">
        <f t="shared" si="290"/>
        <v>0</v>
      </c>
      <c r="X1151" s="10"/>
      <c r="Y1151" s="28" t="e">
        <f t="shared" si="291"/>
        <v>#REF!</v>
      </c>
      <c r="Z1151" s="13"/>
      <c r="AA1151" s="13" t="e">
        <f t="shared" si="289"/>
        <v>#REF!</v>
      </c>
      <c r="AB1151" s="12">
        <v>1</v>
      </c>
      <c r="AC1151" s="12">
        <v>1</v>
      </c>
      <c r="AE1151" s="9" t="e">
        <f t="shared" si="293"/>
        <v>#REF!</v>
      </c>
      <c r="AG1151" s="1" t="str">
        <f t="shared" si="292"/>
        <v>38138110005054</v>
      </c>
      <c r="AH1151" s="9" t="e">
        <f>IF(AND(#REF!=2017,AE$4=1),-IFERROR(VLOOKUP(AG1151,#REF!,9,0),0),IF(AND(#REF!=2017,AE$4=2),-IFERROR(VLOOKUP(AG1151,#REF!,9,0),0),IFERROR(VLOOKUP(AG1151,#REF!,12,0),0)))</f>
        <v>#REF!</v>
      </c>
    </row>
    <row r="1152" spans="1:34" ht="15" customHeight="1" outlineLevel="2">
      <c r="A1152" s="7" t="s">
        <v>203</v>
      </c>
      <c r="B1152" s="36" t="s">
        <v>204</v>
      </c>
      <c r="C1152" s="7" t="s">
        <v>204</v>
      </c>
      <c r="D1152" s="7" t="s">
        <v>13</v>
      </c>
      <c r="E1152" s="35" t="s">
        <v>454</v>
      </c>
      <c r="F1152" s="7" t="s">
        <v>341</v>
      </c>
      <c r="G1152" s="8">
        <v>66636.75</v>
      </c>
      <c r="H1152" s="8">
        <v>55839.09</v>
      </c>
      <c r="I1152" s="8">
        <v>52061.16</v>
      </c>
      <c r="J1152" s="8">
        <v>117885.91000000003</v>
      </c>
      <c r="K1152" s="8">
        <v>0</v>
      </c>
      <c r="L1152" s="8">
        <v>182749.8899999999</v>
      </c>
      <c r="M1152" s="8">
        <v>51916.790000000037</v>
      </c>
      <c r="N1152" s="40">
        <v>47108.20000000007</v>
      </c>
      <c r="O1152" s="8">
        <v>123323.22999999986</v>
      </c>
      <c r="P1152" s="8"/>
      <c r="Q1152" s="8"/>
      <c r="R1152" s="8"/>
      <c r="S1152" s="8"/>
      <c r="T1152" s="8"/>
      <c r="U1152" s="8"/>
      <c r="V1152" s="8"/>
      <c r="W1152" s="14">
        <f t="shared" si="290"/>
        <v>697521.0199999999</v>
      </c>
      <c r="X1152" s="10"/>
      <c r="Y1152" s="28" t="e">
        <f t="shared" si="291"/>
        <v>#REF!</v>
      </c>
      <c r="Z1152" s="13"/>
      <c r="AA1152" s="13" t="e">
        <f t="shared" si="289"/>
        <v>#REF!</v>
      </c>
      <c r="AB1152" s="12">
        <v>1</v>
      </c>
      <c r="AC1152" s="12">
        <v>1</v>
      </c>
      <c r="AE1152" s="9" t="e">
        <f t="shared" si="293"/>
        <v>#REF!</v>
      </c>
      <c r="AG1152" s="1" t="str">
        <f t="shared" si="292"/>
        <v>38138110005084</v>
      </c>
      <c r="AH1152" s="9" t="e">
        <f>IF(AND(#REF!=2017,AE$4=1),-IFERROR(VLOOKUP(AG1152,#REF!,9,0),0),IF(AND(#REF!=2017,AE$4=2),-IFERROR(VLOOKUP(AG1152,#REF!,9,0),0),IFERROR(VLOOKUP(AG1152,#REF!,12,0),0)))</f>
        <v>#REF!</v>
      </c>
    </row>
    <row r="1153" spans="1:34" ht="15" customHeight="1" outlineLevel="2">
      <c r="A1153" s="7" t="s">
        <v>203</v>
      </c>
      <c r="B1153" s="36" t="s">
        <v>204</v>
      </c>
      <c r="C1153" s="7" t="s">
        <v>204</v>
      </c>
      <c r="D1153" s="7" t="s">
        <v>13</v>
      </c>
      <c r="E1153" s="35" t="s">
        <v>468</v>
      </c>
      <c r="F1153" s="7" t="s">
        <v>348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40">
        <v>0</v>
      </c>
      <c r="O1153" s="8">
        <v>0</v>
      </c>
      <c r="P1153" s="8"/>
      <c r="Q1153" s="8"/>
      <c r="R1153" s="8"/>
      <c r="S1153" s="8"/>
      <c r="T1153" s="8"/>
      <c r="U1153" s="8"/>
      <c r="V1153" s="8"/>
      <c r="W1153" s="14">
        <f t="shared" si="290"/>
        <v>0</v>
      </c>
      <c r="X1153" s="10"/>
      <c r="Y1153" s="28" t="e">
        <f t="shared" si="291"/>
        <v>#REF!</v>
      </c>
      <c r="Z1153" s="13"/>
      <c r="AA1153" s="13" t="e">
        <f t="shared" si="289"/>
        <v>#REF!</v>
      </c>
      <c r="AB1153" s="12"/>
      <c r="AC1153" s="12"/>
      <c r="AE1153" s="9" t="e">
        <f t="shared" si="293"/>
        <v>#REF!</v>
      </c>
      <c r="AG1153" s="1" t="str">
        <f t="shared" si="292"/>
        <v>38138110005401</v>
      </c>
      <c r="AH1153" s="9" t="e">
        <f>IF(AND(#REF!=2017,AE$4=1),-IFERROR(VLOOKUP(AG1153,#REF!,9,0),0),IF(AND(#REF!=2017,AE$4=2),-IFERROR(VLOOKUP(AG1153,#REF!,9,0),0),IFERROR(VLOOKUP(AG1153,#REF!,12,0),0)))</f>
        <v>#REF!</v>
      </c>
    </row>
    <row r="1154" spans="1:34" ht="15" customHeight="1" outlineLevel="2">
      <c r="A1154" s="7" t="s">
        <v>203</v>
      </c>
      <c r="B1154" s="36" t="s">
        <v>204</v>
      </c>
      <c r="C1154" s="7" t="s">
        <v>204</v>
      </c>
      <c r="D1154" s="7" t="s">
        <v>13</v>
      </c>
      <c r="E1154" s="35" t="s">
        <v>419</v>
      </c>
      <c r="F1154" s="7" t="s">
        <v>324</v>
      </c>
      <c r="G1154" s="8">
        <v>0</v>
      </c>
      <c r="H1154" s="8">
        <v>0</v>
      </c>
      <c r="I1154" s="8">
        <v>0</v>
      </c>
      <c r="J1154" s="8">
        <v>0.19</v>
      </c>
      <c r="K1154" s="8">
        <v>0</v>
      </c>
      <c r="L1154" s="8">
        <v>30.82</v>
      </c>
      <c r="M1154" s="8">
        <v>6.0000000000002274E-2</v>
      </c>
      <c r="N1154" s="40">
        <v>0</v>
      </c>
      <c r="O1154" s="8">
        <v>12.009999999999994</v>
      </c>
      <c r="P1154" s="8"/>
      <c r="Q1154" s="8"/>
      <c r="R1154" s="8"/>
      <c r="S1154" s="8"/>
      <c r="T1154" s="8"/>
      <c r="U1154" s="8"/>
      <c r="V1154" s="8"/>
      <c r="W1154" s="14">
        <f t="shared" si="290"/>
        <v>43.08</v>
      </c>
      <c r="X1154" s="10"/>
      <c r="Y1154" s="28" t="e">
        <f t="shared" si="291"/>
        <v>#REF!</v>
      </c>
      <c r="Z1154" s="13"/>
      <c r="AA1154" s="13" t="e">
        <f t="shared" si="289"/>
        <v>#REF!</v>
      </c>
      <c r="AB1154" s="12">
        <v>1</v>
      </c>
      <c r="AC1154" s="12">
        <v>1</v>
      </c>
      <c r="AE1154" s="9" t="e">
        <f t="shared" si="293"/>
        <v>#REF!</v>
      </c>
      <c r="AG1154" s="1" t="str">
        <f t="shared" si="292"/>
        <v>38138110005459</v>
      </c>
      <c r="AH1154" s="9" t="e">
        <f>IF(AND(#REF!=2017,AE$4=1),-IFERROR(VLOOKUP(AG1154,#REF!,9,0),0),IF(AND(#REF!=2017,AE$4=2),-IFERROR(VLOOKUP(AG1154,#REF!,9,0),0),IFERROR(VLOOKUP(AG1154,#REF!,12,0),0)))</f>
        <v>#REF!</v>
      </c>
    </row>
    <row r="1155" spans="1:34" ht="15" customHeight="1" outlineLevel="2">
      <c r="A1155" s="7" t="s">
        <v>203</v>
      </c>
      <c r="B1155" s="36" t="s">
        <v>204</v>
      </c>
      <c r="C1155" s="7" t="s">
        <v>204</v>
      </c>
      <c r="D1155" s="7" t="s">
        <v>13</v>
      </c>
      <c r="E1155" s="35" t="s">
        <v>456</v>
      </c>
      <c r="F1155" s="7" t="s">
        <v>342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40">
        <v>0</v>
      </c>
      <c r="O1155" s="8">
        <v>0</v>
      </c>
      <c r="P1155" s="8"/>
      <c r="Q1155" s="8"/>
      <c r="R1155" s="8"/>
      <c r="S1155" s="8"/>
      <c r="T1155" s="8"/>
      <c r="U1155" s="8"/>
      <c r="V1155" s="8"/>
      <c r="W1155" s="14">
        <f t="shared" si="290"/>
        <v>0</v>
      </c>
      <c r="X1155" s="10"/>
      <c r="Y1155" s="28" t="e">
        <f t="shared" si="291"/>
        <v>#REF!</v>
      </c>
      <c r="Z1155" s="13"/>
      <c r="AA1155" s="13" t="e">
        <f t="shared" si="289"/>
        <v>#REF!</v>
      </c>
      <c r="AB1155" s="12">
        <v>1</v>
      </c>
      <c r="AC1155" s="12">
        <v>0</v>
      </c>
      <c r="AE1155" s="9" t="e">
        <f t="shared" si="293"/>
        <v>#REF!</v>
      </c>
      <c r="AG1155" s="1" t="str">
        <f t="shared" si="292"/>
        <v>38138110005461</v>
      </c>
      <c r="AH1155" s="9" t="e">
        <f>IF(AND(#REF!=2017,AE$4=1),-IFERROR(VLOOKUP(AG1155,#REF!,9,0),0),IF(AND(#REF!=2017,AE$4=2),-IFERROR(VLOOKUP(AG1155,#REF!,9,0),0),IFERROR(VLOOKUP(AG1155,#REF!,12,0),0)))</f>
        <v>#REF!</v>
      </c>
    </row>
    <row r="1156" spans="1:34" ht="15" customHeight="1" outlineLevel="2">
      <c r="A1156" s="7" t="s">
        <v>203</v>
      </c>
      <c r="B1156" s="36" t="s">
        <v>204</v>
      </c>
      <c r="C1156" s="7" t="s">
        <v>204</v>
      </c>
      <c r="D1156" s="7" t="s">
        <v>13</v>
      </c>
      <c r="E1156" s="35" t="s">
        <v>458</v>
      </c>
      <c r="F1156" s="7" t="s">
        <v>343</v>
      </c>
      <c r="G1156" s="8">
        <v>0</v>
      </c>
      <c r="H1156" s="8">
        <v>82036.05</v>
      </c>
      <c r="I1156" s="8">
        <v>41360.739999999991</v>
      </c>
      <c r="J1156" s="8">
        <v>22897.08</v>
      </c>
      <c r="K1156" s="8">
        <v>0</v>
      </c>
      <c r="L1156" s="8">
        <v>70790.12</v>
      </c>
      <c r="M1156" s="8">
        <v>23229.49000000002</v>
      </c>
      <c r="N1156" s="40">
        <v>25324.73000000001</v>
      </c>
      <c r="O1156" s="8">
        <v>20119.77999999997</v>
      </c>
      <c r="P1156" s="8"/>
      <c r="Q1156" s="8"/>
      <c r="R1156" s="8"/>
      <c r="S1156" s="8"/>
      <c r="T1156" s="8"/>
      <c r="U1156" s="8"/>
      <c r="V1156" s="8"/>
      <c r="W1156" s="14">
        <f t="shared" si="290"/>
        <v>285757.99</v>
      </c>
      <c r="X1156" s="10"/>
      <c r="Y1156" s="28" t="e">
        <f t="shared" si="291"/>
        <v>#REF!</v>
      </c>
      <c r="Z1156" s="13"/>
      <c r="AA1156" s="13" t="e">
        <f t="shared" si="289"/>
        <v>#REF!</v>
      </c>
      <c r="AB1156" s="12"/>
      <c r="AC1156" s="12"/>
      <c r="AE1156" s="9" t="e">
        <f t="shared" si="293"/>
        <v>#REF!</v>
      </c>
      <c r="AG1156" s="1" t="str">
        <f t="shared" si="292"/>
        <v>38138110005467</v>
      </c>
      <c r="AH1156" s="9" t="e">
        <f>IF(AND(#REF!=2017,AE$4=1),-IFERROR(VLOOKUP(AG1156,#REF!,9,0),0),IF(AND(#REF!=2017,AE$4=2),-IFERROR(VLOOKUP(AG1156,#REF!,9,0),0),IFERROR(VLOOKUP(AG1156,#REF!,12,0),0)))</f>
        <v>#REF!</v>
      </c>
    </row>
    <row r="1157" spans="1:34" ht="15" customHeight="1" outlineLevel="2">
      <c r="A1157" s="7" t="s">
        <v>203</v>
      </c>
      <c r="B1157" s="36" t="s">
        <v>204</v>
      </c>
      <c r="C1157" s="7" t="s">
        <v>204</v>
      </c>
      <c r="D1157" s="7" t="s">
        <v>13</v>
      </c>
      <c r="E1157" s="35" t="s">
        <v>460</v>
      </c>
      <c r="F1157" s="7" t="s">
        <v>344</v>
      </c>
      <c r="G1157" s="8">
        <v>274.05</v>
      </c>
      <c r="H1157" s="8">
        <v>508.7999999999999</v>
      </c>
      <c r="I1157" s="8">
        <v>212.87</v>
      </c>
      <c r="J1157" s="8">
        <v>413.32000000000005</v>
      </c>
      <c r="K1157" s="8">
        <v>0</v>
      </c>
      <c r="L1157" s="8">
        <v>315.38000000000011</v>
      </c>
      <c r="M1157" s="8">
        <v>464.5300000000002</v>
      </c>
      <c r="N1157" s="40">
        <v>0</v>
      </c>
      <c r="O1157" s="8">
        <v>541.7199999999998</v>
      </c>
      <c r="P1157" s="8"/>
      <c r="Q1157" s="8"/>
      <c r="R1157" s="8"/>
      <c r="S1157" s="8"/>
      <c r="T1157" s="8"/>
      <c r="U1157" s="8"/>
      <c r="V1157" s="8"/>
      <c r="W1157" s="14">
        <f t="shared" si="290"/>
        <v>2730.67</v>
      </c>
      <c r="X1157" s="10"/>
      <c r="Y1157" s="28" t="e">
        <f t="shared" si="291"/>
        <v>#REF!</v>
      </c>
      <c r="Z1157" s="13"/>
      <c r="AA1157" s="13" t="e">
        <f t="shared" si="289"/>
        <v>#REF!</v>
      </c>
      <c r="AB1157" s="12">
        <v>1</v>
      </c>
      <c r="AC1157" s="12">
        <v>1</v>
      </c>
      <c r="AE1157" s="9" t="e">
        <f t="shared" si="293"/>
        <v>#REF!</v>
      </c>
      <c r="AG1157" s="1" t="str">
        <f t="shared" si="292"/>
        <v>38138110005474</v>
      </c>
      <c r="AH1157" s="9" t="e">
        <f>IF(AND(#REF!=2017,AE$4=1),-IFERROR(VLOOKUP(AG1157,#REF!,9,0),0),IF(AND(#REF!=2017,AE$4=2),-IFERROR(VLOOKUP(AG1157,#REF!,9,0),0),IFERROR(VLOOKUP(AG1157,#REF!,12,0),0)))</f>
        <v>#REF!</v>
      </c>
    </row>
    <row r="1158" spans="1:34" ht="15" customHeight="1" outlineLevel="2">
      <c r="A1158" s="7" t="s">
        <v>203</v>
      </c>
      <c r="B1158" s="36" t="s">
        <v>204</v>
      </c>
      <c r="C1158" s="7" t="s">
        <v>204</v>
      </c>
      <c r="D1158" s="7" t="s">
        <v>13</v>
      </c>
      <c r="E1158" s="35" t="s">
        <v>462</v>
      </c>
      <c r="F1158" s="7" t="s">
        <v>345</v>
      </c>
      <c r="G1158" s="8">
        <v>59.85</v>
      </c>
      <c r="H1158" s="8">
        <v>33.779999999999994</v>
      </c>
      <c r="I1158" s="8">
        <v>23.090000000000018</v>
      </c>
      <c r="J1158" s="8">
        <v>70.339999999999989</v>
      </c>
      <c r="K1158" s="8">
        <v>0</v>
      </c>
      <c r="L1158" s="8">
        <v>85.150000000000034</v>
      </c>
      <c r="M1158" s="8">
        <v>65.069999999999936</v>
      </c>
      <c r="N1158" s="40">
        <v>0</v>
      </c>
      <c r="O1158" s="8">
        <v>71.670000000000073</v>
      </c>
      <c r="P1158" s="8"/>
      <c r="Q1158" s="8"/>
      <c r="R1158" s="8"/>
      <c r="S1158" s="8"/>
      <c r="T1158" s="8"/>
      <c r="U1158" s="8"/>
      <c r="V1158" s="8"/>
      <c r="W1158" s="14">
        <f t="shared" si="290"/>
        <v>408.95000000000005</v>
      </c>
      <c r="X1158" s="10"/>
      <c r="Y1158" s="28" t="e">
        <f t="shared" si="291"/>
        <v>#REF!</v>
      </c>
      <c r="Z1158" s="13"/>
      <c r="AA1158" s="13" t="e">
        <f t="shared" si="289"/>
        <v>#REF!</v>
      </c>
      <c r="AB1158" s="12">
        <v>1</v>
      </c>
      <c r="AC1158" s="12">
        <v>1</v>
      </c>
      <c r="AE1158" s="9" t="e">
        <f t="shared" si="293"/>
        <v>#REF!</v>
      </c>
      <c r="AG1158" s="1" t="str">
        <f t="shared" si="292"/>
        <v>38138110005500</v>
      </c>
      <c r="AH1158" s="9" t="e">
        <f>IF(AND(#REF!=2017,AE$4=1),-IFERROR(VLOOKUP(AG1158,#REF!,9,0),0),IF(AND(#REF!=2017,AE$4=2),-IFERROR(VLOOKUP(AG1158,#REF!,9,0),0),IFERROR(VLOOKUP(AG1158,#REF!,12,0),0)))</f>
        <v>#REF!</v>
      </c>
    </row>
    <row r="1159" spans="1:34" ht="15" customHeight="1" outlineLevel="2">
      <c r="A1159" s="7" t="s">
        <v>203</v>
      </c>
      <c r="B1159" s="36" t="s">
        <v>204</v>
      </c>
      <c r="C1159" s="7" t="s">
        <v>204</v>
      </c>
      <c r="D1159" s="7" t="s">
        <v>13</v>
      </c>
      <c r="E1159" s="35" t="s">
        <v>391</v>
      </c>
      <c r="F1159" s="7" t="s">
        <v>306</v>
      </c>
      <c r="G1159" s="8">
        <v>0</v>
      </c>
      <c r="H1159" s="8">
        <v>0</v>
      </c>
      <c r="I1159" s="8">
        <v>0</v>
      </c>
      <c r="J1159" s="8">
        <v>13749</v>
      </c>
      <c r="K1159" s="8">
        <v>23964</v>
      </c>
      <c r="L1159" s="8">
        <v>0</v>
      </c>
      <c r="M1159" s="8">
        <v>11875</v>
      </c>
      <c r="N1159" s="40">
        <v>23964</v>
      </c>
      <c r="O1159" s="8">
        <v>0</v>
      </c>
      <c r="P1159" s="8"/>
      <c r="Q1159" s="8"/>
      <c r="R1159" s="8"/>
      <c r="S1159" s="8"/>
      <c r="T1159" s="8"/>
      <c r="U1159" s="8"/>
      <c r="V1159" s="8"/>
      <c r="W1159" s="14">
        <f t="shared" si="290"/>
        <v>73552</v>
      </c>
      <c r="X1159" s="10"/>
      <c r="Y1159" s="28" t="e">
        <f t="shared" si="291"/>
        <v>#REF!</v>
      </c>
      <c r="Z1159" s="13"/>
      <c r="AA1159" s="13" t="e">
        <f t="shared" si="289"/>
        <v>#REF!</v>
      </c>
      <c r="AB1159" s="12">
        <v>1</v>
      </c>
      <c r="AC1159" s="12">
        <v>1</v>
      </c>
      <c r="AE1159" s="9" t="e">
        <f t="shared" si="293"/>
        <v>#REF!</v>
      </c>
      <c r="AG1159" s="1" t="str">
        <f t="shared" si="292"/>
        <v>38138110005537</v>
      </c>
      <c r="AH1159" s="9" t="e">
        <f>IF(AND(#REF!=2017,AE$4=1),-IFERROR(VLOOKUP(AG1159,#REF!,9,0),0),IF(AND(#REF!=2017,AE$4=2),-IFERROR(VLOOKUP(AG1159,#REF!,9,0),0),IFERROR(VLOOKUP(AG1159,#REF!,12,0),0)))</f>
        <v>#REF!</v>
      </c>
    </row>
    <row r="1160" spans="1:34" ht="15" customHeight="1" outlineLevel="2">
      <c r="A1160" s="7" t="s">
        <v>203</v>
      </c>
      <c r="B1160" s="36" t="s">
        <v>204</v>
      </c>
      <c r="C1160" s="7" t="s">
        <v>204</v>
      </c>
      <c r="D1160" s="7" t="s">
        <v>13</v>
      </c>
      <c r="E1160" s="35" t="s">
        <v>464</v>
      </c>
      <c r="F1160" s="7" t="s">
        <v>346</v>
      </c>
      <c r="G1160" s="8">
        <v>0</v>
      </c>
      <c r="H1160" s="8">
        <v>0</v>
      </c>
      <c r="I1160" s="8">
        <v>0</v>
      </c>
      <c r="J1160" s="8">
        <v>0.28999999999999998</v>
      </c>
      <c r="K1160" s="8">
        <v>0</v>
      </c>
      <c r="L1160" s="8">
        <v>0</v>
      </c>
      <c r="M1160" s="8">
        <v>0</v>
      </c>
      <c r="N1160" s="40">
        <v>0</v>
      </c>
      <c r="O1160" s="8">
        <v>0</v>
      </c>
      <c r="P1160" s="8"/>
      <c r="Q1160" s="8"/>
      <c r="R1160" s="8"/>
      <c r="S1160" s="8"/>
      <c r="T1160" s="8"/>
      <c r="U1160" s="8"/>
      <c r="V1160" s="8"/>
      <c r="W1160" s="14">
        <f t="shared" si="290"/>
        <v>0.28999999999999998</v>
      </c>
      <c r="X1160" s="10"/>
      <c r="Y1160" s="28" t="e">
        <f t="shared" si="291"/>
        <v>#REF!</v>
      </c>
      <c r="Z1160" s="13"/>
      <c r="AA1160" s="13" t="e">
        <f t="shared" si="289"/>
        <v>#REF!</v>
      </c>
      <c r="AB1160" s="12">
        <v>1</v>
      </c>
      <c r="AC1160" s="12">
        <v>1</v>
      </c>
      <c r="AE1160" s="9" t="e">
        <f t="shared" si="293"/>
        <v>#REF!</v>
      </c>
      <c r="AG1160" s="1" t="str">
        <f t="shared" si="292"/>
        <v>38138110005835</v>
      </c>
      <c r="AH1160" s="9" t="e">
        <f>IF(AND(#REF!=2017,AE$4=1),-IFERROR(VLOOKUP(AG1160,#REF!,9,0),0),IF(AND(#REF!=2017,AE$4=2),-IFERROR(VLOOKUP(AG1160,#REF!,9,0),0),IFERROR(VLOOKUP(AG1160,#REF!,12,0),0)))</f>
        <v>#REF!</v>
      </c>
    </row>
    <row r="1161" spans="1:34" ht="15" customHeight="1" outlineLevel="2">
      <c r="A1161" s="7" t="s">
        <v>203</v>
      </c>
      <c r="B1161" s="36" t="s">
        <v>204</v>
      </c>
      <c r="C1161" s="7" t="s">
        <v>204</v>
      </c>
      <c r="D1161" s="7" t="s">
        <v>13</v>
      </c>
      <c r="E1161" s="35" t="s">
        <v>478</v>
      </c>
      <c r="F1161" s="7" t="s">
        <v>353</v>
      </c>
      <c r="G1161" s="8">
        <v>0</v>
      </c>
      <c r="H1161" s="8">
        <v>0</v>
      </c>
      <c r="I1161" s="8">
        <v>0</v>
      </c>
      <c r="J1161" s="8">
        <v>182090.07</v>
      </c>
      <c r="K1161" s="8">
        <v>9608.070000000007</v>
      </c>
      <c r="L1161" s="8">
        <v>0</v>
      </c>
      <c r="M1161" s="8">
        <v>193964.39999999997</v>
      </c>
      <c r="N1161" s="40">
        <v>11194.760000000009</v>
      </c>
      <c r="O1161" s="8">
        <v>42224.450000000012</v>
      </c>
      <c r="P1161" s="8"/>
      <c r="Q1161" s="8"/>
      <c r="R1161" s="8"/>
      <c r="S1161" s="8"/>
      <c r="T1161" s="8"/>
      <c r="U1161" s="8"/>
      <c r="V1161" s="8"/>
      <c r="W1161" s="14">
        <f t="shared" si="290"/>
        <v>439081.75</v>
      </c>
      <c r="X1161" s="10"/>
      <c r="Y1161" s="28" t="e">
        <f t="shared" si="291"/>
        <v>#REF!</v>
      </c>
      <c r="Z1161" s="13"/>
      <c r="AA1161" s="13" t="e">
        <f t="shared" si="289"/>
        <v>#REF!</v>
      </c>
      <c r="AB1161" s="12">
        <v>1</v>
      </c>
      <c r="AC1161" s="12">
        <v>1</v>
      </c>
      <c r="AE1161" s="9" t="e">
        <f t="shared" si="293"/>
        <v>#REF!</v>
      </c>
      <c r="AG1161" s="1" t="str">
        <f t="shared" si="292"/>
        <v>38138110005878</v>
      </c>
      <c r="AH1161" s="9" t="e">
        <f>IF(AND(#REF!=2017,AE$4=1),-IFERROR(VLOOKUP(AG1161,#REF!,9,0),0),IF(AND(#REF!=2017,AE$4=2),-IFERROR(VLOOKUP(AG1161,#REF!,9,0),0),IFERROR(VLOOKUP(AG1161,#REF!,12,0),0)))</f>
        <v>#REF!</v>
      </c>
    </row>
    <row r="1162" spans="1:34" ht="15" customHeight="1" outlineLevel="2">
      <c r="A1162" s="7" t="s">
        <v>203</v>
      </c>
      <c r="B1162" s="36" t="s">
        <v>204</v>
      </c>
      <c r="C1162" s="7" t="s">
        <v>204</v>
      </c>
      <c r="D1162" s="7">
        <v>1000</v>
      </c>
      <c r="E1162" s="35" t="s">
        <v>507</v>
      </c>
      <c r="F1162" s="7" t="s">
        <v>362</v>
      </c>
      <c r="G1162" s="8">
        <v>0</v>
      </c>
      <c r="H1162" s="8">
        <v>0</v>
      </c>
      <c r="I1162" s="8">
        <v>0</v>
      </c>
      <c r="J1162" s="8">
        <v>-146332.5</v>
      </c>
      <c r="K1162" s="8">
        <v>0</v>
      </c>
      <c r="L1162" s="8">
        <v>0</v>
      </c>
      <c r="M1162" s="8">
        <v>-146332.5</v>
      </c>
      <c r="N1162" s="40">
        <v>0</v>
      </c>
      <c r="O1162" s="8">
        <v>0</v>
      </c>
      <c r="P1162" s="8"/>
      <c r="Q1162" s="8"/>
      <c r="R1162" s="8"/>
      <c r="S1162" s="8"/>
      <c r="T1162" s="8"/>
      <c r="U1162" s="8"/>
      <c r="V1162" s="8"/>
      <c r="W1162" s="14">
        <f t="shared" si="290"/>
        <v>-292665</v>
      </c>
      <c r="X1162" s="10"/>
      <c r="Y1162" s="28" t="e">
        <f t="shared" si="291"/>
        <v>#REF!</v>
      </c>
      <c r="Z1162" s="13"/>
      <c r="AA1162" s="13" t="e">
        <f t="shared" si="289"/>
        <v>#REF!</v>
      </c>
      <c r="AB1162" s="12">
        <v>1</v>
      </c>
      <c r="AC1162" s="12">
        <v>1</v>
      </c>
      <c r="AE1162" s="9" t="e">
        <f t="shared" si="293"/>
        <v>#REF!</v>
      </c>
      <c r="AG1162" s="1" t="str">
        <f t="shared" si="292"/>
        <v>38138110007003</v>
      </c>
      <c r="AH1162" s="9" t="e">
        <f>IF(AND(#REF!=2017,AE$4=1),-IFERROR(VLOOKUP(AG1162,#REF!,9,0),0),IF(AND(#REF!=2017,AE$4=2),-IFERROR(VLOOKUP(AG1162,#REF!,9,0),0),IFERROR(VLOOKUP(AG1162,#REF!,12,0),0)))</f>
        <v>#REF!</v>
      </c>
    </row>
    <row r="1163" spans="1:34" ht="15" customHeight="1" outlineLevel="2">
      <c r="A1163" s="7" t="s">
        <v>203</v>
      </c>
      <c r="B1163" s="36" t="s">
        <v>204</v>
      </c>
      <c r="C1163" s="7" t="s">
        <v>204</v>
      </c>
      <c r="D1163" s="7" t="s">
        <v>205</v>
      </c>
      <c r="E1163" s="35" t="s">
        <v>391</v>
      </c>
      <c r="F1163" s="7" t="s">
        <v>306</v>
      </c>
      <c r="G1163" s="8">
        <v>0</v>
      </c>
      <c r="H1163" s="8">
        <v>0</v>
      </c>
      <c r="I1163" s="8">
        <v>0</v>
      </c>
      <c r="J1163" s="8">
        <v>119868.95</v>
      </c>
      <c r="K1163" s="8">
        <v>39631.490000000005</v>
      </c>
      <c r="L1163" s="8">
        <v>0</v>
      </c>
      <c r="M1163" s="8">
        <v>75699.079999999987</v>
      </c>
      <c r="N1163" s="40">
        <v>20833.510000000038</v>
      </c>
      <c r="O1163" s="8">
        <v>6757.179999999993</v>
      </c>
      <c r="P1163" s="8"/>
      <c r="Q1163" s="8"/>
      <c r="R1163" s="8"/>
      <c r="S1163" s="8"/>
      <c r="T1163" s="8"/>
      <c r="U1163" s="8"/>
      <c r="V1163" s="8"/>
      <c r="W1163" s="14">
        <f t="shared" si="290"/>
        <v>262790.21000000002</v>
      </c>
      <c r="X1163" s="10"/>
      <c r="Y1163" s="28" t="e">
        <f t="shared" si="291"/>
        <v>#REF!</v>
      </c>
      <c r="Z1163" s="13"/>
      <c r="AA1163" s="13" t="e">
        <f t="shared" si="289"/>
        <v>#REF!</v>
      </c>
      <c r="AB1163" s="12">
        <v>1</v>
      </c>
      <c r="AC1163" s="12">
        <v>0</v>
      </c>
      <c r="AE1163" s="9" t="e">
        <f t="shared" si="293"/>
        <v>#REF!</v>
      </c>
      <c r="AG1163" s="1" t="str">
        <f t="shared" si="292"/>
        <v>38138110015537</v>
      </c>
      <c r="AH1163" s="9" t="e">
        <f>IF(AND(#REF!=2017,AE$4=1),-IFERROR(VLOOKUP(AG1163,#REF!,9,0),0),IF(AND(#REF!=2017,AE$4=2),-IFERROR(VLOOKUP(AG1163,#REF!,9,0),0),IFERROR(VLOOKUP(AG1163,#REF!,12,0),0)))</f>
        <v>#REF!</v>
      </c>
    </row>
    <row r="1164" spans="1:34" ht="15" customHeight="1" outlineLevel="2">
      <c r="A1164" s="7" t="s">
        <v>203</v>
      </c>
      <c r="B1164" s="36" t="s">
        <v>204</v>
      </c>
      <c r="C1164" s="7" t="s">
        <v>204</v>
      </c>
      <c r="D1164" s="7" t="s">
        <v>14</v>
      </c>
      <c r="E1164" s="35" t="s">
        <v>468</v>
      </c>
      <c r="F1164" s="7" t="s">
        <v>348</v>
      </c>
      <c r="G1164" s="8">
        <v>0</v>
      </c>
      <c r="H1164" s="8">
        <v>0</v>
      </c>
      <c r="I1164" s="8">
        <v>0</v>
      </c>
      <c r="J1164" s="8">
        <v>20478.189999999999</v>
      </c>
      <c r="K1164" s="8">
        <v>1856.4900000000016</v>
      </c>
      <c r="L1164" s="8">
        <v>0</v>
      </c>
      <c r="M1164" s="8">
        <v>17587.049999999996</v>
      </c>
      <c r="N1164" s="40">
        <v>303.65000000000146</v>
      </c>
      <c r="O1164" s="8">
        <v>0</v>
      </c>
      <c r="P1164" s="8"/>
      <c r="Q1164" s="8"/>
      <c r="R1164" s="8"/>
      <c r="S1164" s="8"/>
      <c r="T1164" s="8"/>
      <c r="U1164" s="8"/>
      <c r="V1164" s="8"/>
      <c r="W1164" s="14">
        <f t="shared" si="290"/>
        <v>40225.379999999997</v>
      </c>
      <c r="X1164" s="10"/>
      <c r="Y1164" s="28" t="e">
        <f t="shared" si="291"/>
        <v>#REF!</v>
      </c>
      <c r="Z1164" s="13"/>
      <c r="AA1164" s="13" t="e">
        <f t="shared" si="289"/>
        <v>#REF!</v>
      </c>
      <c r="AB1164" s="12">
        <v>1</v>
      </c>
      <c r="AC1164" s="12">
        <v>0</v>
      </c>
      <c r="AE1164" s="9" t="e">
        <f t="shared" si="293"/>
        <v>#REF!</v>
      </c>
      <c r="AG1164" s="1" t="str">
        <f t="shared" si="292"/>
        <v>38138110105401</v>
      </c>
      <c r="AH1164" s="9" t="e">
        <f>IF(AND(#REF!=2017,AE$4=1),-IFERROR(VLOOKUP(AG1164,#REF!,9,0),0),IF(AND(#REF!=2017,AE$4=2),-IFERROR(VLOOKUP(AG1164,#REF!,9,0),0),IFERROR(VLOOKUP(AG1164,#REF!,12,0),0)))</f>
        <v>#REF!</v>
      </c>
    </row>
    <row r="1165" spans="1:34" ht="15" customHeight="1" outlineLevel="2">
      <c r="A1165" s="7" t="s">
        <v>203</v>
      </c>
      <c r="B1165" s="36" t="s">
        <v>204</v>
      </c>
      <c r="C1165" s="7" t="s">
        <v>204</v>
      </c>
      <c r="D1165" s="7" t="s">
        <v>206</v>
      </c>
      <c r="E1165" s="35" t="s">
        <v>478</v>
      </c>
      <c r="F1165" s="7" t="s">
        <v>353</v>
      </c>
      <c r="G1165" s="8">
        <v>0</v>
      </c>
      <c r="H1165" s="8">
        <v>0</v>
      </c>
      <c r="I1165" s="8">
        <v>0</v>
      </c>
      <c r="J1165" s="8">
        <v>1493</v>
      </c>
      <c r="K1165" s="8">
        <v>0</v>
      </c>
      <c r="L1165" s="8">
        <v>0</v>
      </c>
      <c r="M1165" s="8">
        <v>1493</v>
      </c>
      <c r="N1165" s="40">
        <v>0</v>
      </c>
      <c r="O1165" s="8">
        <v>0</v>
      </c>
      <c r="P1165" s="8"/>
      <c r="Q1165" s="8"/>
      <c r="R1165" s="8"/>
      <c r="S1165" s="8"/>
      <c r="T1165" s="8"/>
      <c r="U1165" s="8"/>
      <c r="V1165" s="8"/>
      <c r="W1165" s="14">
        <f t="shared" si="290"/>
        <v>2986</v>
      </c>
      <c r="X1165" s="10"/>
      <c r="Y1165" s="28" t="e">
        <f t="shared" si="291"/>
        <v>#REF!</v>
      </c>
      <c r="Z1165" s="13"/>
      <c r="AA1165" s="13" t="e">
        <f t="shared" si="289"/>
        <v>#REF!</v>
      </c>
      <c r="AB1165" s="12">
        <v>1</v>
      </c>
      <c r="AC1165" s="12">
        <v>0</v>
      </c>
      <c r="AE1165" s="9" t="e">
        <f t="shared" si="293"/>
        <v>#REF!</v>
      </c>
      <c r="AG1165" s="1" t="str">
        <f t="shared" si="292"/>
        <v>38138110355878</v>
      </c>
      <c r="AH1165" s="9" t="e">
        <f>IF(AND(#REF!=2017,AE$4=1),-IFERROR(VLOOKUP(AG1165,#REF!,9,0),0),IF(AND(#REF!=2017,AE$4=2),-IFERROR(VLOOKUP(AG1165,#REF!,9,0),0),IFERROR(VLOOKUP(AG1165,#REF!,12,0),0)))</f>
        <v>#REF!</v>
      </c>
    </row>
    <row r="1166" spans="1:34" ht="15" customHeight="1" outlineLevel="2">
      <c r="A1166" s="7" t="s">
        <v>203</v>
      </c>
      <c r="B1166" s="36" t="s">
        <v>204</v>
      </c>
      <c r="C1166" s="7" t="s">
        <v>204</v>
      </c>
      <c r="D1166" s="35" t="s">
        <v>492</v>
      </c>
      <c r="E1166" s="35" t="s">
        <v>468</v>
      </c>
      <c r="F1166" s="7" t="s">
        <v>348</v>
      </c>
      <c r="G1166" s="8">
        <v>0</v>
      </c>
      <c r="H1166" s="8">
        <v>0</v>
      </c>
      <c r="I1166" s="8">
        <v>0</v>
      </c>
      <c r="J1166" s="8">
        <v>6619.18</v>
      </c>
      <c r="K1166" s="8">
        <v>1168.1999999999998</v>
      </c>
      <c r="L1166" s="8">
        <v>0</v>
      </c>
      <c r="M1166" s="8">
        <v>4770.7</v>
      </c>
      <c r="N1166" s="40">
        <v>267.1200000000008</v>
      </c>
      <c r="O1166" s="8">
        <v>134.28000000000065</v>
      </c>
      <c r="P1166" s="8"/>
      <c r="Q1166" s="8"/>
      <c r="R1166" s="8"/>
      <c r="S1166" s="8"/>
      <c r="T1166" s="8"/>
      <c r="U1166" s="8"/>
      <c r="V1166" s="8"/>
      <c r="W1166" s="14">
        <f t="shared" si="290"/>
        <v>12959.480000000001</v>
      </c>
      <c r="X1166" s="10"/>
      <c r="Y1166" s="28" t="e">
        <f t="shared" si="291"/>
        <v>#REF!</v>
      </c>
      <c r="Z1166" s="13"/>
      <c r="AA1166" s="13" t="e">
        <f t="shared" si="289"/>
        <v>#REF!</v>
      </c>
      <c r="AB1166" s="12">
        <v>1</v>
      </c>
      <c r="AC1166" s="12">
        <v>0</v>
      </c>
      <c r="AE1166" s="9" t="e">
        <f t="shared" si="293"/>
        <v>#REF!</v>
      </c>
      <c r="AG1166" s="1" t="str">
        <f t="shared" si="292"/>
        <v>38138110415401</v>
      </c>
      <c r="AH1166" s="9" t="e">
        <f>IF(AND(#REF!=2017,AE$4=1),-IFERROR(VLOOKUP(AG1166,#REF!,9,0),0),IF(AND(#REF!=2017,AE$4=2),-IFERROR(VLOOKUP(AG1166,#REF!,9,0),0),IFERROR(VLOOKUP(AG1166,#REF!,12,0),0)))</f>
        <v>#REF!</v>
      </c>
    </row>
    <row r="1167" spans="1:34" ht="15" customHeight="1" outlineLevel="2">
      <c r="A1167" s="7" t="s">
        <v>203</v>
      </c>
      <c r="B1167" s="36" t="s">
        <v>204</v>
      </c>
      <c r="C1167" s="7" t="s">
        <v>204</v>
      </c>
      <c r="D1167" s="7" t="s">
        <v>15</v>
      </c>
      <c r="E1167" s="35" t="s">
        <v>391</v>
      </c>
      <c r="F1167" s="7" t="s">
        <v>306</v>
      </c>
      <c r="G1167" s="8">
        <v>0</v>
      </c>
      <c r="H1167" s="8">
        <v>0</v>
      </c>
      <c r="I1167" s="8">
        <v>0</v>
      </c>
      <c r="J1167" s="8">
        <v>18283.88</v>
      </c>
      <c r="K1167" s="8">
        <v>290.13999999999942</v>
      </c>
      <c r="L1167" s="8">
        <v>0</v>
      </c>
      <c r="M1167" s="8">
        <v>14793.34</v>
      </c>
      <c r="N1167" s="40">
        <v>720.2300000000032</v>
      </c>
      <c r="O1167" s="8">
        <v>35655.140000000007</v>
      </c>
      <c r="P1167" s="8"/>
      <c r="Q1167" s="8"/>
      <c r="R1167" s="8"/>
      <c r="S1167" s="8"/>
      <c r="T1167" s="8"/>
      <c r="U1167" s="8"/>
      <c r="V1167" s="8"/>
      <c r="W1167" s="14">
        <f t="shared" si="290"/>
        <v>69742.73000000001</v>
      </c>
      <c r="X1167" s="10"/>
      <c r="Y1167" s="28" t="e">
        <f t="shared" si="291"/>
        <v>#REF!</v>
      </c>
      <c r="Z1167" s="13"/>
      <c r="AA1167" s="13" t="e">
        <f t="shared" si="289"/>
        <v>#REF!</v>
      </c>
      <c r="AB1167" s="12">
        <v>1</v>
      </c>
      <c r="AC1167" s="12">
        <v>0</v>
      </c>
      <c r="AE1167" s="9" t="e">
        <f t="shared" si="293"/>
        <v>#REF!</v>
      </c>
      <c r="AG1167" s="1" t="str">
        <f t="shared" si="292"/>
        <v>38138110505537</v>
      </c>
      <c r="AH1167" s="9" t="e">
        <f>IF(AND(#REF!=2017,AE$4=1),-IFERROR(VLOOKUP(AG1167,#REF!,9,0),0),IF(AND(#REF!=2017,AE$4=2),-IFERROR(VLOOKUP(AG1167,#REF!,9,0),0),IFERROR(VLOOKUP(AG1167,#REF!,12,0),0)))</f>
        <v>#REF!</v>
      </c>
    </row>
    <row r="1168" spans="1:34" ht="15" customHeight="1" outlineLevel="2">
      <c r="A1168" s="7" t="s">
        <v>203</v>
      </c>
      <c r="B1168" s="36" t="s">
        <v>204</v>
      </c>
      <c r="C1168" s="7" t="s">
        <v>204</v>
      </c>
      <c r="D1168" s="7" t="s">
        <v>113</v>
      </c>
      <c r="E1168" s="35" t="s">
        <v>391</v>
      </c>
      <c r="F1168" s="7" t="s">
        <v>306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40">
        <v>0</v>
      </c>
      <c r="O1168" s="8">
        <v>553.75</v>
      </c>
      <c r="P1168" s="8"/>
      <c r="Q1168" s="8"/>
      <c r="R1168" s="8"/>
      <c r="S1168" s="8"/>
      <c r="T1168" s="8"/>
      <c r="U1168" s="8"/>
      <c r="V1168" s="8"/>
      <c r="W1168" s="14">
        <f t="shared" si="290"/>
        <v>553.75</v>
      </c>
      <c r="X1168" s="10"/>
      <c r="Y1168" s="28" t="e">
        <f t="shared" si="291"/>
        <v>#REF!</v>
      </c>
      <c r="Z1168" s="13"/>
      <c r="AA1168" s="13" t="e">
        <f t="shared" si="289"/>
        <v>#REF!</v>
      </c>
      <c r="AB1168" s="12">
        <v>1</v>
      </c>
      <c r="AC1168" s="12">
        <v>0</v>
      </c>
      <c r="AE1168" s="9" t="e">
        <f t="shared" si="293"/>
        <v>#REF!</v>
      </c>
      <c r="AG1168" s="1" t="str">
        <f t="shared" si="292"/>
        <v>38138110555537</v>
      </c>
      <c r="AH1168" s="9" t="e">
        <f>IF(AND(#REF!=2017,AE$4=1),-IFERROR(VLOOKUP(AG1168,#REF!,9,0),0),IF(AND(#REF!=2017,AE$4=2),-IFERROR(VLOOKUP(AG1168,#REF!,9,0),0),IFERROR(VLOOKUP(AG1168,#REF!,12,0),0)))</f>
        <v>#REF!</v>
      </c>
    </row>
    <row r="1169" spans="1:34" ht="15" customHeight="1" outlineLevel="2">
      <c r="A1169" s="7" t="s">
        <v>203</v>
      </c>
      <c r="B1169" s="36" t="s">
        <v>204</v>
      </c>
      <c r="C1169" s="7" t="s">
        <v>204</v>
      </c>
      <c r="D1169" s="7" t="s">
        <v>114</v>
      </c>
      <c r="E1169" s="35" t="s">
        <v>391</v>
      </c>
      <c r="F1169" s="7" t="s">
        <v>306</v>
      </c>
      <c r="G1169" s="8">
        <v>0</v>
      </c>
      <c r="H1169" s="8">
        <v>0</v>
      </c>
      <c r="I1169" s="8">
        <v>0</v>
      </c>
      <c r="J1169" s="8">
        <v>60820.67</v>
      </c>
      <c r="K1169" s="8">
        <v>3972.5500000000029</v>
      </c>
      <c r="L1169" s="8">
        <v>0</v>
      </c>
      <c r="M1169" s="8">
        <v>28525.17</v>
      </c>
      <c r="N1169" s="40">
        <v>3280.4900000000052</v>
      </c>
      <c r="O1169" s="8">
        <v>42989.619999999995</v>
      </c>
      <c r="P1169" s="8"/>
      <c r="Q1169" s="8"/>
      <c r="R1169" s="8"/>
      <c r="S1169" s="8"/>
      <c r="T1169" s="8"/>
      <c r="U1169" s="8"/>
      <c r="V1169" s="8"/>
      <c r="W1169" s="14">
        <f t="shared" si="290"/>
        <v>139588.5</v>
      </c>
      <c r="X1169" s="10"/>
      <c r="Y1169" s="28" t="e">
        <f t="shared" si="291"/>
        <v>#REF!</v>
      </c>
      <c r="Z1169" s="13"/>
      <c r="AA1169" s="13" t="e">
        <f t="shared" si="289"/>
        <v>#REF!</v>
      </c>
      <c r="AB1169" s="12">
        <v>1</v>
      </c>
      <c r="AC1169" s="12">
        <v>0</v>
      </c>
      <c r="AE1169" s="9" t="e">
        <f t="shared" si="293"/>
        <v>#REF!</v>
      </c>
      <c r="AG1169" s="1" t="str">
        <f t="shared" si="292"/>
        <v>38138110605537</v>
      </c>
      <c r="AH1169" s="9" t="e">
        <f>IF(AND(#REF!=2017,AE$4=1),-IFERROR(VLOOKUP(AG1169,#REF!,9,0),0),IF(AND(#REF!=2017,AE$4=2),-IFERROR(VLOOKUP(AG1169,#REF!,9,0),0),IFERROR(VLOOKUP(AG1169,#REF!,12,0),0)))</f>
        <v>#REF!</v>
      </c>
    </row>
    <row r="1170" spans="1:34" ht="15" customHeight="1" outlineLevel="2">
      <c r="A1170" s="7" t="s">
        <v>203</v>
      </c>
      <c r="B1170" s="36" t="s">
        <v>204</v>
      </c>
      <c r="C1170" s="7" t="s">
        <v>204</v>
      </c>
      <c r="D1170" s="35" t="s">
        <v>554</v>
      </c>
      <c r="E1170" s="35" t="s">
        <v>391</v>
      </c>
      <c r="F1170" s="7" t="s">
        <v>306</v>
      </c>
      <c r="G1170" s="8">
        <v>0</v>
      </c>
      <c r="H1170" s="8">
        <v>0</v>
      </c>
      <c r="I1170" s="8">
        <v>0</v>
      </c>
      <c r="J1170" s="8">
        <v>6613.86</v>
      </c>
      <c r="K1170" s="8">
        <v>0</v>
      </c>
      <c r="L1170" s="8">
        <v>0</v>
      </c>
      <c r="M1170" s="8">
        <v>-100.5</v>
      </c>
      <c r="N1170" s="40">
        <v>0</v>
      </c>
      <c r="O1170" s="8">
        <v>0</v>
      </c>
      <c r="P1170" s="8"/>
      <c r="Q1170" s="8"/>
      <c r="R1170" s="8"/>
      <c r="S1170" s="8"/>
      <c r="T1170" s="8"/>
      <c r="U1170" s="8"/>
      <c r="V1170" s="8"/>
      <c r="W1170" s="14">
        <f t="shared" ref="W1170" si="294">SUM(G1170:V1170)</f>
        <v>6513.36</v>
      </c>
      <c r="X1170" s="10"/>
      <c r="Y1170" s="28"/>
      <c r="Z1170" s="13"/>
      <c r="AA1170" s="13"/>
      <c r="AB1170" s="12"/>
      <c r="AC1170" s="12"/>
      <c r="AE1170" s="9"/>
      <c r="AH1170" s="9"/>
    </row>
    <row r="1171" spans="1:34" ht="15" customHeight="1" outlineLevel="2">
      <c r="A1171" s="7" t="s">
        <v>203</v>
      </c>
      <c r="B1171" s="36" t="s">
        <v>204</v>
      </c>
      <c r="C1171" s="7" t="s">
        <v>204</v>
      </c>
      <c r="D1171" s="7" t="s">
        <v>115</v>
      </c>
      <c r="E1171" s="35" t="s">
        <v>391</v>
      </c>
      <c r="F1171" s="7" t="s">
        <v>306</v>
      </c>
      <c r="G1171" s="8">
        <v>0</v>
      </c>
      <c r="H1171" s="8">
        <v>0</v>
      </c>
      <c r="I1171" s="8">
        <v>0</v>
      </c>
      <c r="J1171" s="8">
        <v>72294.649999999994</v>
      </c>
      <c r="K1171" s="8">
        <v>10322.820000000007</v>
      </c>
      <c r="L1171" s="8">
        <v>0</v>
      </c>
      <c r="M1171" s="8">
        <v>63262.070000000007</v>
      </c>
      <c r="N1171" s="40">
        <v>3700.2599999999802</v>
      </c>
      <c r="O1171" s="8">
        <v>6397.640000000014</v>
      </c>
      <c r="P1171" s="8"/>
      <c r="Q1171" s="8"/>
      <c r="R1171" s="8"/>
      <c r="S1171" s="8"/>
      <c r="T1171" s="8"/>
      <c r="U1171" s="8"/>
      <c r="V1171" s="8"/>
      <c r="W1171" s="14">
        <f t="shared" si="290"/>
        <v>155977.44</v>
      </c>
      <c r="X1171" s="10"/>
      <c r="Y1171" s="28" t="e">
        <f t="shared" si="291"/>
        <v>#REF!</v>
      </c>
      <c r="Z1171" s="13"/>
      <c r="AA1171" s="13" t="e">
        <f t="shared" si="289"/>
        <v>#REF!</v>
      </c>
      <c r="AB1171" s="12">
        <v>1</v>
      </c>
      <c r="AC1171" s="12">
        <v>0</v>
      </c>
      <c r="AE1171" s="9" t="e">
        <f t="shared" si="293"/>
        <v>#REF!</v>
      </c>
      <c r="AG1171" s="1" t="str">
        <f t="shared" si="292"/>
        <v>38138110705537</v>
      </c>
      <c r="AH1171" s="9" t="e">
        <f>IF(AND(#REF!=2017,AE$4=1),-IFERROR(VLOOKUP(AG1171,#REF!,9,0),0),IF(AND(#REF!=2017,AE$4=2),-IFERROR(VLOOKUP(AG1171,#REF!,9,0),0),IFERROR(VLOOKUP(AG1171,#REF!,12,0),0)))</f>
        <v>#REF!</v>
      </c>
    </row>
    <row r="1172" spans="1:34" ht="15" customHeight="1" outlineLevel="2">
      <c r="A1172" s="7" t="s">
        <v>203</v>
      </c>
      <c r="B1172" s="36" t="s">
        <v>204</v>
      </c>
      <c r="C1172" s="7" t="s">
        <v>204</v>
      </c>
      <c r="D1172" s="35" t="s">
        <v>525</v>
      </c>
      <c r="E1172" s="35" t="s">
        <v>391</v>
      </c>
      <c r="F1172" s="7" t="s">
        <v>306</v>
      </c>
      <c r="G1172" s="8">
        <v>0</v>
      </c>
      <c r="H1172" s="8">
        <v>0</v>
      </c>
      <c r="I1172" s="8">
        <v>0</v>
      </c>
      <c r="J1172" s="8">
        <v>11367.01</v>
      </c>
      <c r="K1172" s="8">
        <v>1224.119999999999</v>
      </c>
      <c r="L1172" s="8">
        <v>0</v>
      </c>
      <c r="M1172" s="8">
        <v>9389.65</v>
      </c>
      <c r="N1172" s="40">
        <v>0</v>
      </c>
      <c r="O1172" s="8">
        <v>0</v>
      </c>
      <c r="P1172" s="8"/>
      <c r="Q1172" s="8"/>
      <c r="R1172" s="8"/>
      <c r="S1172" s="8"/>
      <c r="T1172" s="8"/>
      <c r="U1172" s="8"/>
      <c r="V1172" s="8"/>
      <c r="W1172" s="14">
        <f t="shared" si="290"/>
        <v>21980.78</v>
      </c>
      <c r="X1172" s="10"/>
      <c r="Y1172" s="28"/>
      <c r="Z1172" s="13"/>
      <c r="AA1172" s="13"/>
      <c r="AB1172" s="12"/>
      <c r="AC1172" s="12"/>
      <c r="AE1172" s="9"/>
      <c r="AH1172" s="9"/>
    </row>
    <row r="1173" spans="1:34" ht="15" customHeight="1" outlineLevel="2">
      <c r="A1173" s="7" t="s">
        <v>203</v>
      </c>
      <c r="B1173" s="36" t="s">
        <v>204</v>
      </c>
      <c r="C1173" s="7" t="s">
        <v>204</v>
      </c>
      <c r="D1173" s="7" t="s">
        <v>207</v>
      </c>
      <c r="E1173" s="35" t="s">
        <v>391</v>
      </c>
      <c r="F1173" s="7" t="s">
        <v>306</v>
      </c>
      <c r="G1173" s="8">
        <v>0</v>
      </c>
      <c r="H1173" s="8">
        <v>0</v>
      </c>
      <c r="I1173" s="8">
        <v>0</v>
      </c>
      <c r="J1173" s="8">
        <v>9591.59</v>
      </c>
      <c r="K1173" s="8">
        <v>105392.7</v>
      </c>
      <c r="L1173" s="8">
        <v>0</v>
      </c>
      <c r="M1173" s="8">
        <v>60531.340000000011</v>
      </c>
      <c r="N1173" s="40">
        <v>51052.350000000006</v>
      </c>
      <c r="O1173" s="8">
        <v>0</v>
      </c>
      <c r="P1173" s="8"/>
      <c r="Q1173" s="8"/>
      <c r="R1173" s="8"/>
      <c r="S1173" s="8"/>
      <c r="T1173" s="8"/>
      <c r="U1173" s="8"/>
      <c r="V1173" s="8"/>
      <c r="W1173" s="14">
        <f t="shared" si="290"/>
        <v>226567.98</v>
      </c>
      <c r="X1173" s="10"/>
      <c r="Y1173" s="28" t="e">
        <f>IF(AE$2="Y",IF(RIGHT(A1173,4)="CITY",AH1173,0),AH1173)</f>
        <v>#REF!</v>
      </c>
      <c r="Z1173" s="13"/>
      <c r="AA1173" s="13" t="e">
        <f t="shared" si="289"/>
        <v>#REF!</v>
      </c>
      <c r="AB1173" s="12">
        <v>1</v>
      </c>
      <c r="AC1173" s="12">
        <v>0</v>
      </c>
      <c r="AE1173" s="9" t="e">
        <f t="shared" si="293"/>
        <v>#REF!</v>
      </c>
      <c r="AG1173" s="1" t="str">
        <f>B1173&amp;C1173&amp;D1173&amp;E1173</f>
        <v>38138110755537</v>
      </c>
      <c r="AH1173" s="9" t="e">
        <f>IF(AND(#REF!=2017,AE$4=1),-IFERROR(VLOOKUP(AG1173,#REF!,9,0),0),IF(AND(#REF!=2017,AE$4=2),-IFERROR(VLOOKUP(AG1173,#REF!,9,0),0),IFERROR(VLOOKUP(AG1173,#REF!,12,0),0)))</f>
        <v>#REF!</v>
      </c>
    </row>
    <row r="1174" spans="1:34" ht="15" customHeight="1" outlineLevel="2">
      <c r="A1174" s="7" t="s">
        <v>203</v>
      </c>
      <c r="B1174" s="36" t="s">
        <v>204</v>
      </c>
      <c r="C1174" s="7" t="s">
        <v>204</v>
      </c>
      <c r="D1174" s="7" t="s">
        <v>157</v>
      </c>
      <c r="E1174" s="35" t="s">
        <v>391</v>
      </c>
      <c r="F1174" s="7" t="s">
        <v>306</v>
      </c>
      <c r="G1174" s="8">
        <v>0</v>
      </c>
      <c r="H1174" s="8">
        <v>0</v>
      </c>
      <c r="I1174" s="8">
        <v>0</v>
      </c>
      <c r="J1174" s="8">
        <v>1769756.28</v>
      </c>
      <c r="K1174" s="8">
        <v>156828.34999999986</v>
      </c>
      <c r="L1174" s="8">
        <v>0</v>
      </c>
      <c r="M1174" s="8">
        <v>1512472.5900000003</v>
      </c>
      <c r="N1174" s="40">
        <v>62218.10999999987</v>
      </c>
      <c r="O1174" s="8">
        <v>69408.699999999721</v>
      </c>
      <c r="P1174" s="8"/>
      <c r="Q1174" s="8"/>
      <c r="R1174" s="8"/>
      <c r="S1174" s="8"/>
      <c r="T1174" s="8"/>
      <c r="U1174" s="8"/>
      <c r="V1174" s="8"/>
      <c r="W1174" s="14">
        <f t="shared" si="290"/>
        <v>3570684.03</v>
      </c>
      <c r="X1174" s="10"/>
      <c r="Y1174" s="28" t="e">
        <f>IF(AE$2="Y",IF(RIGHT(A1174,4)="CITY",AH1174,0),AH1174)</f>
        <v>#REF!</v>
      </c>
      <c r="Z1174" s="13"/>
      <c r="AA1174" s="13" t="e">
        <f t="shared" si="289"/>
        <v>#REF!</v>
      </c>
      <c r="AB1174" s="12">
        <v>1</v>
      </c>
      <c r="AC1174" s="12">
        <v>1</v>
      </c>
      <c r="AE1174" s="9" t="e">
        <f t="shared" si="293"/>
        <v>#REF!</v>
      </c>
      <c r="AG1174" s="1" t="str">
        <f>B1174&amp;C1174&amp;D1174&amp;E1174</f>
        <v>38138110805537</v>
      </c>
      <c r="AH1174" s="9" t="e">
        <f>IF(AND(#REF!=2017,AE$4=1),-IFERROR(VLOOKUP(AG1174,#REF!,9,0),0),IF(AND(#REF!=2017,AE$4=2),-IFERROR(VLOOKUP(AG1174,#REF!,9,0),0),IFERROR(VLOOKUP(AG1174,#REF!,12,0),0)))</f>
        <v>#REF!</v>
      </c>
    </row>
    <row r="1175" spans="1:34" ht="15" customHeight="1" outlineLevel="2">
      <c r="A1175" s="7" t="s">
        <v>203</v>
      </c>
      <c r="B1175" s="36" t="s">
        <v>204</v>
      </c>
      <c r="C1175" s="7" t="s">
        <v>204</v>
      </c>
      <c r="D1175" s="7" t="s">
        <v>162</v>
      </c>
      <c r="E1175" s="35" t="s">
        <v>391</v>
      </c>
      <c r="F1175" s="7" t="s">
        <v>306</v>
      </c>
      <c r="G1175" s="8">
        <v>0</v>
      </c>
      <c r="H1175" s="8">
        <v>0</v>
      </c>
      <c r="I1175" s="8">
        <v>0</v>
      </c>
      <c r="J1175" s="8">
        <v>12662.63</v>
      </c>
      <c r="K1175" s="8">
        <v>280.55999999999949</v>
      </c>
      <c r="L1175" s="8">
        <v>0</v>
      </c>
      <c r="M1175" s="8">
        <v>11606.960000000003</v>
      </c>
      <c r="N1175" s="40">
        <v>113.03999999999724</v>
      </c>
      <c r="O1175" s="8">
        <v>5910.9600000000028</v>
      </c>
      <c r="P1175" s="8"/>
      <c r="Q1175" s="8"/>
      <c r="R1175" s="8"/>
      <c r="S1175" s="8"/>
      <c r="T1175" s="8"/>
      <c r="U1175" s="8"/>
      <c r="V1175" s="8"/>
      <c r="W1175" s="14">
        <f t="shared" si="290"/>
        <v>30574.15</v>
      </c>
      <c r="X1175" s="10"/>
      <c r="Y1175" s="28" t="e">
        <f>IF(AE$2="Y",IF(RIGHT(A1175,4)="CITY",AH1175,0),AH1175)</f>
        <v>#REF!</v>
      </c>
      <c r="Z1175" s="13"/>
      <c r="AA1175" s="13" t="e">
        <f t="shared" ref="AA1175:AA1209" si="295">Y1175+Z1175</f>
        <v>#REF!</v>
      </c>
      <c r="AB1175" s="12">
        <v>1</v>
      </c>
      <c r="AC1175" s="12">
        <v>1</v>
      </c>
      <c r="AE1175" s="9" t="e">
        <f t="shared" si="293"/>
        <v>#REF!</v>
      </c>
      <c r="AG1175" s="1" t="str">
        <f>B1175&amp;C1175&amp;D1175&amp;E1175</f>
        <v>38138110855537</v>
      </c>
      <c r="AH1175" s="9" t="e">
        <f>IF(AND(#REF!=2017,AE$4=1),-IFERROR(VLOOKUP(AG1175,#REF!,9,0),0),IF(AND(#REF!=2017,AE$4=2),-IFERROR(VLOOKUP(AG1175,#REF!,9,0),0),IFERROR(VLOOKUP(AG1175,#REF!,12,0),0)))</f>
        <v>#REF!</v>
      </c>
    </row>
    <row r="1176" spans="1:34" ht="15" customHeight="1" outlineLevel="2">
      <c r="A1176" s="7" t="s">
        <v>203</v>
      </c>
      <c r="B1176" s="36" t="s">
        <v>204</v>
      </c>
      <c r="C1176" s="7" t="s">
        <v>204</v>
      </c>
      <c r="D1176" s="7" t="s">
        <v>198</v>
      </c>
      <c r="E1176" s="35" t="s">
        <v>391</v>
      </c>
      <c r="F1176" s="7" t="s">
        <v>306</v>
      </c>
      <c r="G1176" s="8">
        <v>0</v>
      </c>
      <c r="H1176" s="8">
        <v>0</v>
      </c>
      <c r="I1176" s="8">
        <v>0</v>
      </c>
      <c r="J1176" s="8">
        <v>2821.81</v>
      </c>
      <c r="K1176" s="8">
        <v>718.07999999999993</v>
      </c>
      <c r="L1176" s="8">
        <v>0</v>
      </c>
      <c r="M1176" s="8">
        <v>2193.4899999999993</v>
      </c>
      <c r="N1176" s="40">
        <v>179.52000000000044</v>
      </c>
      <c r="O1176" s="8">
        <v>89.760000000000218</v>
      </c>
      <c r="P1176" s="8"/>
      <c r="Q1176" s="8"/>
      <c r="R1176" s="8"/>
      <c r="S1176" s="8"/>
      <c r="T1176" s="8"/>
      <c r="U1176" s="8"/>
      <c r="V1176" s="8"/>
      <c r="W1176" s="14">
        <f t="shared" si="290"/>
        <v>6002.66</v>
      </c>
      <c r="X1176" s="10"/>
      <c r="Y1176" s="28" t="e">
        <f>IF(AE$2="Y",IF(RIGHT(A1176,4)="CITY",AH1176,0),AH1176)</f>
        <v>#REF!</v>
      </c>
      <c r="Z1176" s="13"/>
      <c r="AA1176" s="13" t="e">
        <f t="shared" si="295"/>
        <v>#REF!</v>
      </c>
      <c r="AB1176" s="12">
        <v>1</v>
      </c>
      <c r="AC1176" s="12">
        <v>0</v>
      </c>
      <c r="AE1176" s="9" t="e">
        <f t="shared" si="293"/>
        <v>#REF!</v>
      </c>
      <c r="AG1176" s="1" t="str">
        <f>B1176&amp;C1176&amp;D1176&amp;E1176</f>
        <v>38138110955537</v>
      </c>
      <c r="AH1176" s="9" t="e">
        <f>IF(AND(#REF!=2017,AE$4=1),-IFERROR(VLOOKUP(AG1176,#REF!,9,0),0),IF(AND(#REF!=2017,AE$4=2),-IFERROR(VLOOKUP(AG1176,#REF!,9,0),0),IFERROR(VLOOKUP(AG1176,#REF!,12,0),0)))</f>
        <v>#REF!</v>
      </c>
    </row>
    <row r="1177" spans="1:34" ht="15" customHeight="1" outlineLevel="1">
      <c r="A1177" s="42" t="s">
        <v>637</v>
      </c>
      <c r="B1177" s="36"/>
      <c r="C1177" s="7"/>
      <c r="D1177" s="7"/>
      <c r="E1177" s="35"/>
      <c r="F1177" s="7"/>
      <c r="G1177" s="8">
        <f t="shared" ref="G1177:O1177" si="296">SUBTOTAL(9,G1112:G1176)</f>
        <v>137923.32999999999</v>
      </c>
      <c r="H1177" s="8">
        <f t="shared" si="296"/>
        <v>312896.28000000003</v>
      </c>
      <c r="I1177" s="8">
        <f t="shared" si="296"/>
        <v>159502.28</v>
      </c>
      <c r="J1177" s="8">
        <f t="shared" si="296"/>
        <v>13656009.829999998</v>
      </c>
      <c r="K1177" s="8">
        <f t="shared" si="296"/>
        <v>1729194.4200000006</v>
      </c>
      <c r="L1177" s="8">
        <f t="shared" si="296"/>
        <v>367197.85999999981</v>
      </c>
      <c r="M1177" s="8">
        <f t="shared" si="296"/>
        <v>10974640.500000004</v>
      </c>
      <c r="N1177" s="40">
        <f t="shared" si="296"/>
        <v>1444739.9400000004</v>
      </c>
      <c r="O1177" s="8">
        <f t="shared" si="296"/>
        <v>2381169.0300000017</v>
      </c>
      <c r="P1177" s="8"/>
      <c r="Q1177" s="8"/>
      <c r="R1177" s="8"/>
      <c r="S1177" s="8"/>
      <c r="T1177" s="8"/>
      <c r="U1177" s="8"/>
      <c r="V1177" s="8"/>
      <c r="W1177" s="14">
        <f>SUBTOTAL(9,W1112:W1176)</f>
        <v>31163273.469999995</v>
      </c>
      <c r="X1177" s="10"/>
      <c r="Y1177" s="28"/>
      <c r="Z1177" s="13"/>
      <c r="AA1177" s="13"/>
      <c r="AB1177" s="12"/>
      <c r="AC1177" s="12"/>
      <c r="AE1177" s="9"/>
      <c r="AH1177" s="9"/>
    </row>
    <row r="1178" spans="1:34" ht="15" customHeight="1" outlineLevel="2">
      <c r="A1178" s="7" t="s">
        <v>208</v>
      </c>
      <c r="B1178" s="36" t="s">
        <v>209</v>
      </c>
      <c r="C1178" s="7" t="s">
        <v>209</v>
      </c>
      <c r="D1178" s="7" t="s">
        <v>13</v>
      </c>
      <c r="E1178" s="35" t="s">
        <v>366</v>
      </c>
      <c r="F1178" s="7" t="s">
        <v>307</v>
      </c>
      <c r="G1178" s="8">
        <v>0</v>
      </c>
      <c r="H1178" s="8">
        <v>0</v>
      </c>
      <c r="I1178" s="8">
        <v>0</v>
      </c>
      <c r="J1178" s="8">
        <v>58760.24</v>
      </c>
      <c r="K1178" s="8">
        <v>20568.219999999994</v>
      </c>
      <c r="L1178" s="8">
        <v>0.42000000001280569</v>
      </c>
      <c r="M1178" s="8">
        <v>43162.45</v>
      </c>
      <c r="N1178" s="40">
        <v>15181.12000000001</v>
      </c>
      <c r="O1178" s="8">
        <v>1645.0599999999686</v>
      </c>
      <c r="P1178" s="8"/>
      <c r="Q1178" s="8"/>
      <c r="R1178" s="8"/>
      <c r="S1178" s="8"/>
      <c r="T1178" s="8"/>
      <c r="U1178" s="8"/>
      <c r="V1178" s="8"/>
      <c r="W1178" s="14">
        <f t="shared" ref="W1178:W1224" si="297">SUM(G1178:V1178)</f>
        <v>139317.50999999998</v>
      </c>
      <c r="X1178" s="10"/>
      <c r="Y1178" s="28" t="e">
        <f t="shared" ref="Y1178:Y1183" si="298">IF(AE$2="Y",IF(RIGHT(A1178,4)="CITY",AH1178,0),AH1178)</f>
        <v>#REF!</v>
      </c>
      <c r="Z1178" s="13"/>
      <c r="AA1178" s="13" t="e">
        <f t="shared" si="295"/>
        <v>#REF!</v>
      </c>
      <c r="AB1178" s="12">
        <v>1</v>
      </c>
      <c r="AC1178" s="12">
        <v>1</v>
      </c>
      <c r="AE1178" s="9" t="e">
        <f t="shared" si="293"/>
        <v>#REF!</v>
      </c>
      <c r="AG1178" s="1" t="str">
        <f t="shared" ref="AG1178:AG1183" si="299">B1178&amp;C1178&amp;D1178&amp;E1178</f>
        <v>38238210004001</v>
      </c>
      <c r="AH1178" s="9" t="e">
        <f>IF(AND(#REF!=2017,AE$4=1),-IFERROR(VLOOKUP(AG1178,#REF!,9,0),0),IF(AND(#REF!=2017,AE$4=2),-IFERROR(VLOOKUP(AG1178,#REF!,9,0),0),IFERROR(VLOOKUP(AG1178,#REF!,12,0),0)))</f>
        <v>#REF!</v>
      </c>
    </row>
    <row r="1179" spans="1:34" ht="15" customHeight="1" outlineLevel="2">
      <c r="A1179" s="7" t="s">
        <v>208</v>
      </c>
      <c r="B1179" s="36" t="s">
        <v>209</v>
      </c>
      <c r="C1179" s="7" t="s">
        <v>209</v>
      </c>
      <c r="D1179" s="7" t="s">
        <v>13</v>
      </c>
      <c r="E1179" s="35" t="s">
        <v>387</v>
      </c>
      <c r="F1179" s="7" t="s">
        <v>359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40">
        <v>0</v>
      </c>
      <c r="O1179" s="8">
        <v>0</v>
      </c>
      <c r="P1179" s="8"/>
      <c r="Q1179" s="8"/>
      <c r="R1179" s="8"/>
      <c r="S1179" s="8"/>
      <c r="T1179" s="8"/>
      <c r="U1179" s="8"/>
      <c r="V1179" s="8"/>
      <c r="W1179" s="14">
        <f t="shared" si="297"/>
        <v>0</v>
      </c>
      <c r="X1179" s="10"/>
      <c r="Y1179" s="28" t="e">
        <f t="shared" si="298"/>
        <v>#REF!</v>
      </c>
      <c r="Z1179" s="13"/>
      <c r="AA1179" s="13" t="e">
        <f t="shared" si="295"/>
        <v>#REF!</v>
      </c>
      <c r="AB1179" s="12">
        <v>1</v>
      </c>
      <c r="AC1179" s="12">
        <v>1</v>
      </c>
      <c r="AE1179" s="9" t="e">
        <f t="shared" si="293"/>
        <v>#REF!</v>
      </c>
      <c r="AG1179" s="1" t="str">
        <f t="shared" si="299"/>
        <v>38238210004004</v>
      </c>
      <c r="AH1179" s="9" t="e">
        <f>IF(AND(#REF!=2017,AE$4=1),-IFERROR(VLOOKUP(AG1179,#REF!,9,0),0),IF(AND(#REF!=2017,AE$4=2),-IFERROR(VLOOKUP(AG1179,#REF!,9,0),0),IFERROR(VLOOKUP(AG1179,#REF!,12,0),0)))</f>
        <v>#REF!</v>
      </c>
    </row>
    <row r="1180" spans="1:34" ht="15" customHeight="1" outlineLevel="2">
      <c r="A1180" s="7" t="s">
        <v>208</v>
      </c>
      <c r="B1180" s="36" t="s">
        <v>209</v>
      </c>
      <c r="C1180" s="7" t="s">
        <v>209</v>
      </c>
      <c r="D1180" s="7" t="s">
        <v>13</v>
      </c>
      <c r="E1180" s="35" t="s">
        <v>368</v>
      </c>
      <c r="F1180" s="7" t="s">
        <v>308</v>
      </c>
      <c r="G1180" s="8">
        <v>0</v>
      </c>
      <c r="H1180" s="8">
        <v>0</v>
      </c>
      <c r="I1180" s="8">
        <v>0</v>
      </c>
      <c r="J1180" s="8">
        <v>7516.58</v>
      </c>
      <c r="K1180" s="8">
        <v>46.5600000000004</v>
      </c>
      <c r="L1180" s="8">
        <v>0</v>
      </c>
      <c r="M1180" s="8">
        <v>175.97999999999956</v>
      </c>
      <c r="N1180" s="40">
        <v>-13.630000000000109</v>
      </c>
      <c r="O1180" s="8">
        <v>11.989999999999782</v>
      </c>
      <c r="P1180" s="8"/>
      <c r="Q1180" s="8"/>
      <c r="R1180" s="8"/>
      <c r="S1180" s="8"/>
      <c r="T1180" s="8"/>
      <c r="U1180" s="8"/>
      <c r="V1180" s="8"/>
      <c r="W1180" s="14">
        <f t="shared" si="297"/>
        <v>7737.48</v>
      </c>
      <c r="X1180" s="10"/>
      <c r="Y1180" s="28" t="e">
        <f t="shared" si="298"/>
        <v>#REF!</v>
      </c>
      <c r="Z1180" s="13"/>
      <c r="AA1180" s="13" t="e">
        <f t="shared" si="295"/>
        <v>#REF!</v>
      </c>
      <c r="AB1180" s="12">
        <v>1</v>
      </c>
      <c r="AC1180" s="12">
        <v>1</v>
      </c>
      <c r="AE1180" s="9" t="e">
        <f t="shared" si="293"/>
        <v>#REF!</v>
      </c>
      <c r="AG1180" s="1" t="str">
        <f t="shared" si="299"/>
        <v>38238210004006</v>
      </c>
      <c r="AH1180" s="9" t="e">
        <f>IF(AND(#REF!=2017,AE$4=1),-IFERROR(VLOOKUP(AG1180,#REF!,9,0),0),IF(AND(#REF!=2017,AE$4=2),-IFERROR(VLOOKUP(AG1180,#REF!,9,0),0),IFERROR(VLOOKUP(AG1180,#REF!,12,0),0)))</f>
        <v>#REF!</v>
      </c>
    </row>
    <row r="1181" spans="1:34" ht="15" customHeight="1" outlineLevel="2">
      <c r="A1181" s="7" t="s">
        <v>208</v>
      </c>
      <c r="B1181" s="36" t="s">
        <v>209</v>
      </c>
      <c r="C1181" s="7" t="s">
        <v>209</v>
      </c>
      <c r="D1181" s="7" t="s">
        <v>13</v>
      </c>
      <c r="E1181" s="35" t="s">
        <v>370</v>
      </c>
      <c r="F1181" s="7" t="s">
        <v>309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40">
        <v>0</v>
      </c>
      <c r="O1181" s="8">
        <v>2674.27</v>
      </c>
      <c r="P1181" s="8"/>
      <c r="Q1181" s="8"/>
      <c r="R1181" s="8"/>
      <c r="S1181" s="8"/>
      <c r="T1181" s="8"/>
      <c r="U1181" s="8"/>
      <c r="V1181" s="8"/>
      <c r="W1181" s="14">
        <f t="shared" si="297"/>
        <v>2674.27</v>
      </c>
      <c r="X1181" s="10"/>
      <c r="Y1181" s="28" t="e">
        <f t="shared" si="298"/>
        <v>#REF!</v>
      </c>
      <c r="Z1181" s="13"/>
      <c r="AA1181" s="13" t="e">
        <f t="shared" si="295"/>
        <v>#REF!</v>
      </c>
      <c r="AB1181" s="12"/>
      <c r="AC1181" s="12"/>
      <c r="AE1181" s="9" t="e">
        <f t="shared" si="293"/>
        <v>#REF!</v>
      </c>
      <c r="AG1181" s="1" t="str">
        <f t="shared" si="299"/>
        <v>38238210004008</v>
      </c>
      <c r="AH1181" s="9" t="e">
        <f>IF(AND(#REF!=2017,AE$4=1),-IFERROR(VLOOKUP(AG1181,#REF!,9,0),0),IF(AND(#REF!=2017,AE$4=2),-IFERROR(VLOOKUP(AG1181,#REF!,9,0),0),IFERROR(VLOOKUP(AG1181,#REF!,12,0),0)))</f>
        <v>#REF!</v>
      </c>
    </row>
    <row r="1182" spans="1:34" ht="15" customHeight="1" outlineLevel="2">
      <c r="A1182" s="7" t="s">
        <v>208</v>
      </c>
      <c r="B1182" s="36" t="s">
        <v>209</v>
      </c>
      <c r="C1182" s="7" t="s">
        <v>209</v>
      </c>
      <c r="D1182" s="7" t="s">
        <v>13</v>
      </c>
      <c r="E1182" s="35" t="s">
        <v>372</v>
      </c>
      <c r="F1182" s="7" t="s">
        <v>310</v>
      </c>
      <c r="G1182" s="8">
        <v>0</v>
      </c>
      <c r="H1182" s="8">
        <v>0</v>
      </c>
      <c r="I1182" s="8">
        <v>0</v>
      </c>
      <c r="J1182" s="8">
        <v>0</v>
      </c>
      <c r="K1182" s="8">
        <v>75.37</v>
      </c>
      <c r="L1182" s="8">
        <v>0</v>
      </c>
      <c r="M1182" s="8">
        <v>0</v>
      </c>
      <c r="N1182" s="40">
        <v>53.02000000000001</v>
      </c>
      <c r="O1182" s="8">
        <v>117.70000000000002</v>
      </c>
      <c r="P1182" s="8"/>
      <c r="Q1182" s="8"/>
      <c r="R1182" s="8"/>
      <c r="S1182" s="8"/>
      <c r="T1182" s="8"/>
      <c r="U1182" s="8"/>
      <c r="V1182" s="8"/>
      <c r="W1182" s="14">
        <f t="shared" si="297"/>
        <v>246.09000000000003</v>
      </c>
      <c r="X1182" s="10"/>
      <c r="Y1182" s="28" t="e">
        <f t="shared" si="298"/>
        <v>#REF!</v>
      </c>
      <c r="Z1182" s="13"/>
      <c r="AA1182" s="13" t="e">
        <f t="shared" si="295"/>
        <v>#REF!</v>
      </c>
      <c r="AB1182" s="12"/>
      <c r="AC1182" s="12"/>
      <c r="AE1182" s="9" t="e">
        <f t="shared" si="293"/>
        <v>#REF!</v>
      </c>
      <c r="AG1182" s="1" t="str">
        <f t="shared" si="299"/>
        <v>38238210004009</v>
      </c>
      <c r="AH1182" s="9" t="e">
        <f>IF(AND(#REF!=2017,AE$4=1),-IFERROR(VLOOKUP(AG1182,#REF!,9,0),0),IF(AND(#REF!=2017,AE$4=2),-IFERROR(VLOOKUP(AG1182,#REF!,9,0),0),IFERROR(VLOOKUP(AG1182,#REF!,12,0),0)))</f>
        <v>#REF!</v>
      </c>
    </row>
    <row r="1183" spans="1:34" ht="15" customHeight="1" outlineLevel="2">
      <c r="A1183" s="7" t="s">
        <v>208</v>
      </c>
      <c r="B1183" s="36" t="s">
        <v>209</v>
      </c>
      <c r="C1183" s="7" t="s">
        <v>209</v>
      </c>
      <c r="D1183" s="7" t="s">
        <v>13</v>
      </c>
      <c r="E1183" s="35" t="s">
        <v>385</v>
      </c>
      <c r="F1183" s="7" t="s">
        <v>314</v>
      </c>
      <c r="G1183" s="8">
        <v>0</v>
      </c>
      <c r="H1183" s="8">
        <v>0</v>
      </c>
      <c r="I1183" s="8">
        <v>0</v>
      </c>
      <c r="J1183" s="8">
        <v>340150.5</v>
      </c>
      <c r="K1183" s="8">
        <v>0</v>
      </c>
      <c r="L1183" s="8">
        <v>0</v>
      </c>
      <c r="M1183" s="8">
        <v>340150.5</v>
      </c>
      <c r="N1183" s="40">
        <v>0</v>
      </c>
      <c r="O1183" s="8">
        <v>0</v>
      </c>
      <c r="P1183" s="8"/>
      <c r="Q1183" s="8"/>
      <c r="R1183" s="8"/>
      <c r="S1183" s="8"/>
      <c r="T1183" s="8"/>
      <c r="U1183" s="8"/>
      <c r="V1183" s="8"/>
      <c r="W1183" s="14">
        <f t="shared" si="297"/>
        <v>680301</v>
      </c>
      <c r="X1183" s="10"/>
      <c r="Y1183" s="28" t="e">
        <f t="shared" si="298"/>
        <v>#REF!</v>
      </c>
      <c r="Z1183" s="13"/>
      <c r="AA1183" s="13" t="e">
        <f t="shared" si="295"/>
        <v>#REF!</v>
      </c>
      <c r="AB1183" s="12"/>
      <c r="AC1183" s="12"/>
      <c r="AE1183" s="9" t="e">
        <f t="shared" si="293"/>
        <v>#REF!</v>
      </c>
      <c r="AG1183" s="1" t="str">
        <f t="shared" si="299"/>
        <v>38238210004011</v>
      </c>
      <c r="AH1183" s="9" t="e">
        <f>IF(AND(#REF!=2017,AE$4=1),-IFERROR(VLOOKUP(AG1183,#REF!,9,0),0),IF(AND(#REF!=2017,AE$4=2),-IFERROR(VLOOKUP(AG1183,#REF!,9,0),0),IFERROR(VLOOKUP(AG1183,#REF!,12,0),0)))</f>
        <v>#REF!</v>
      </c>
    </row>
    <row r="1184" spans="1:34" ht="15" customHeight="1" outlineLevel="2">
      <c r="A1184" s="7" t="s">
        <v>208</v>
      </c>
      <c r="B1184" s="36" t="s">
        <v>209</v>
      </c>
      <c r="C1184" s="7" t="s">
        <v>209</v>
      </c>
      <c r="D1184" s="7" t="s">
        <v>13</v>
      </c>
      <c r="E1184" s="35" t="s">
        <v>374</v>
      </c>
      <c r="F1184" s="7" t="s">
        <v>361</v>
      </c>
      <c r="G1184" s="8">
        <v>0</v>
      </c>
      <c r="H1184" s="8">
        <v>0</v>
      </c>
      <c r="I1184" s="8">
        <v>0</v>
      </c>
      <c r="J1184" s="8">
        <v>0</v>
      </c>
      <c r="K1184" s="8">
        <v>1690.18</v>
      </c>
      <c r="L1184" s="8">
        <v>0</v>
      </c>
      <c r="M1184" s="8">
        <v>0</v>
      </c>
      <c r="N1184" s="40">
        <v>1643.51</v>
      </c>
      <c r="O1184" s="8">
        <v>1484.27</v>
      </c>
      <c r="P1184" s="8"/>
      <c r="Q1184" s="8"/>
      <c r="R1184" s="8"/>
      <c r="S1184" s="8"/>
      <c r="T1184" s="8"/>
      <c r="U1184" s="8"/>
      <c r="V1184" s="8"/>
      <c r="W1184" s="14">
        <f t="shared" si="297"/>
        <v>4817.96</v>
      </c>
      <c r="X1184" s="10"/>
      <c r="Y1184" s="28"/>
      <c r="Z1184" s="13"/>
      <c r="AA1184" s="13"/>
      <c r="AB1184" s="12"/>
      <c r="AC1184" s="12"/>
      <c r="AE1184" s="9"/>
      <c r="AH1184" s="9"/>
    </row>
    <row r="1185" spans="1:34" ht="15" customHeight="1" outlineLevel="2">
      <c r="A1185" s="7" t="s">
        <v>208</v>
      </c>
      <c r="B1185" s="36" t="s">
        <v>209</v>
      </c>
      <c r="C1185" s="7" t="s">
        <v>209</v>
      </c>
      <c r="D1185" s="7" t="s">
        <v>13</v>
      </c>
      <c r="E1185" s="35" t="s">
        <v>389</v>
      </c>
      <c r="F1185" s="7" t="s">
        <v>360</v>
      </c>
      <c r="G1185" s="8">
        <v>0</v>
      </c>
      <c r="H1185" s="8">
        <v>0</v>
      </c>
      <c r="I1185" s="8">
        <v>0</v>
      </c>
      <c r="J1185" s="8">
        <v>0</v>
      </c>
      <c r="K1185" s="8">
        <v>23.19</v>
      </c>
      <c r="L1185" s="8">
        <v>0</v>
      </c>
      <c r="M1185" s="8">
        <v>0</v>
      </c>
      <c r="N1185" s="40">
        <v>7.9400000000000013</v>
      </c>
      <c r="O1185" s="8">
        <v>462.73</v>
      </c>
      <c r="P1185" s="8"/>
      <c r="Q1185" s="8"/>
      <c r="R1185" s="8"/>
      <c r="S1185" s="8"/>
      <c r="T1185" s="8"/>
      <c r="U1185" s="8"/>
      <c r="V1185" s="8"/>
      <c r="W1185" s="14">
        <f t="shared" si="297"/>
        <v>493.86</v>
      </c>
      <c r="X1185" s="10"/>
      <c r="Y1185" s="28" t="e">
        <f>IF(AE$2="Y",IF(RIGHT(A1185,4)="CITY",AH1185,0),AH1185)</f>
        <v>#REF!</v>
      </c>
      <c r="Z1185" s="13"/>
      <c r="AA1185" s="13" t="e">
        <f t="shared" si="295"/>
        <v>#REF!</v>
      </c>
      <c r="AB1185" s="12">
        <v>1</v>
      </c>
      <c r="AC1185" s="12">
        <v>1</v>
      </c>
      <c r="AE1185" s="9" t="e">
        <f t="shared" si="293"/>
        <v>#REF!</v>
      </c>
      <c r="AG1185" s="1" t="str">
        <f>B1185&amp;C1185&amp;D1185&amp;E1185</f>
        <v>38238210004033</v>
      </c>
      <c r="AH1185" s="9" t="e">
        <f>IF(AND(#REF!=2017,AE$4=1),-IFERROR(VLOOKUP(AG1185,#REF!,9,0),0),IF(AND(#REF!=2017,AE$4=2),-IFERROR(VLOOKUP(AG1185,#REF!,9,0),0),IFERROR(VLOOKUP(AG1185,#REF!,12,0),0)))</f>
        <v>#REF!</v>
      </c>
    </row>
    <row r="1186" spans="1:34" ht="15" customHeight="1" outlineLevel="2">
      <c r="A1186" s="7" t="s">
        <v>208</v>
      </c>
      <c r="B1186" s="36" t="s">
        <v>209</v>
      </c>
      <c r="C1186" s="7" t="s">
        <v>209</v>
      </c>
      <c r="D1186" s="7" t="s">
        <v>13</v>
      </c>
      <c r="E1186" s="35" t="s">
        <v>480</v>
      </c>
      <c r="F1186" s="7" t="s">
        <v>355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40">
        <v>0</v>
      </c>
      <c r="O1186" s="8">
        <v>0</v>
      </c>
      <c r="P1186" s="8"/>
      <c r="Q1186" s="8"/>
      <c r="R1186" s="8"/>
      <c r="S1186" s="8"/>
      <c r="T1186" s="8"/>
      <c r="U1186" s="8"/>
      <c r="V1186" s="8"/>
      <c r="W1186" s="14">
        <f t="shared" si="297"/>
        <v>0</v>
      </c>
      <c r="X1186" s="10"/>
      <c r="Y1186" s="28"/>
      <c r="Z1186" s="13"/>
      <c r="AA1186" s="13"/>
      <c r="AB1186" s="12"/>
      <c r="AC1186" s="12"/>
      <c r="AE1186" s="9"/>
      <c r="AH1186" s="9"/>
    </row>
    <row r="1187" spans="1:34" ht="15" customHeight="1" outlineLevel="2">
      <c r="A1187" s="7" t="s">
        <v>208</v>
      </c>
      <c r="B1187" s="36" t="s">
        <v>209</v>
      </c>
      <c r="C1187" s="7" t="s">
        <v>209</v>
      </c>
      <c r="D1187" s="7" t="s">
        <v>13</v>
      </c>
      <c r="E1187" s="35" t="s">
        <v>383</v>
      </c>
      <c r="F1187" s="7" t="s">
        <v>313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40">
        <v>0</v>
      </c>
      <c r="O1187" s="8">
        <v>0</v>
      </c>
      <c r="P1187" s="8"/>
      <c r="Q1187" s="8"/>
      <c r="R1187" s="8"/>
      <c r="S1187" s="8"/>
      <c r="T1187" s="8"/>
      <c r="U1187" s="8"/>
      <c r="V1187" s="8"/>
      <c r="W1187" s="14">
        <f t="shared" si="297"/>
        <v>0</v>
      </c>
      <c r="X1187" s="10"/>
      <c r="Y1187" s="28" t="e">
        <f t="shared" ref="Y1187:Y1224" si="300">IF(AE$2="Y",IF(RIGHT(A1187,4)="CITY",AH1187,0),AH1187)</f>
        <v>#REF!</v>
      </c>
      <c r="Z1187" s="13"/>
      <c r="AA1187" s="13" t="e">
        <f t="shared" si="295"/>
        <v>#REF!</v>
      </c>
      <c r="AB1187" s="12">
        <v>1</v>
      </c>
      <c r="AC1187" s="12">
        <v>1</v>
      </c>
      <c r="AE1187" s="9" t="e">
        <f t="shared" si="293"/>
        <v>#REF!</v>
      </c>
      <c r="AG1187" s="1" t="str">
        <f t="shared" ref="AG1187:AG1224" si="301">B1187&amp;C1187&amp;D1187&amp;E1187</f>
        <v>38238210004038</v>
      </c>
      <c r="AH1187" s="9" t="e">
        <f>IF(AND(#REF!=2017,AE$4=1),-IFERROR(VLOOKUP(AG1187,#REF!,9,0),0),IF(AND(#REF!=2017,AE$4=2),-IFERROR(VLOOKUP(AG1187,#REF!,9,0),0),IFERROR(VLOOKUP(AG1187,#REF!,12,0),0)))</f>
        <v>#REF!</v>
      </c>
    </row>
    <row r="1188" spans="1:34" ht="15" customHeight="1" outlineLevel="2">
      <c r="A1188" s="7" t="s">
        <v>208</v>
      </c>
      <c r="B1188" s="36" t="s">
        <v>209</v>
      </c>
      <c r="C1188" s="7" t="s">
        <v>209</v>
      </c>
      <c r="D1188" s="7" t="s">
        <v>13</v>
      </c>
      <c r="E1188" s="35" t="s">
        <v>421</v>
      </c>
      <c r="F1188" s="7" t="s">
        <v>325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40">
        <v>0</v>
      </c>
      <c r="O1188" s="8">
        <v>0</v>
      </c>
      <c r="P1188" s="8"/>
      <c r="Q1188" s="8"/>
      <c r="R1188" s="8"/>
      <c r="S1188" s="8"/>
      <c r="T1188" s="8"/>
      <c r="U1188" s="8"/>
      <c r="V1188" s="8"/>
      <c r="W1188" s="14">
        <f t="shared" si="297"/>
        <v>0</v>
      </c>
      <c r="X1188" s="10"/>
      <c r="Y1188" s="28" t="e">
        <f t="shared" si="300"/>
        <v>#REF!</v>
      </c>
      <c r="Z1188" s="13"/>
      <c r="AA1188" s="13" t="e">
        <f t="shared" si="295"/>
        <v>#REF!</v>
      </c>
      <c r="AB1188" s="12">
        <v>1</v>
      </c>
      <c r="AC1188" s="12">
        <v>1</v>
      </c>
      <c r="AE1188" s="9" t="e">
        <f t="shared" si="293"/>
        <v>#REF!</v>
      </c>
      <c r="AG1188" s="1" t="str">
        <f t="shared" si="301"/>
        <v>38238210004044</v>
      </c>
      <c r="AH1188" s="9" t="e">
        <f>IF(AND(#REF!=2017,AE$4=1),-IFERROR(VLOOKUP(AG1188,#REF!,9,0),0),IF(AND(#REF!=2017,AE$4=2),-IFERROR(VLOOKUP(AG1188,#REF!,9,0),0),IFERROR(VLOOKUP(AG1188,#REF!,12,0),0)))</f>
        <v>#REF!</v>
      </c>
    </row>
    <row r="1189" spans="1:34" ht="15" customHeight="1" outlineLevel="2">
      <c r="A1189" s="7" t="s">
        <v>208</v>
      </c>
      <c r="B1189" s="36" t="s">
        <v>209</v>
      </c>
      <c r="C1189" s="7" t="s">
        <v>209</v>
      </c>
      <c r="D1189" s="7" t="s">
        <v>13</v>
      </c>
      <c r="E1189" s="35" t="s">
        <v>423</v>
      </c>
      <c r="F1189" s="7" t="s">
        <v>326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40">
        <v>0</v>
      </c>
      <c r="O1189" s="8">
        <v>0</v>
      </c>
      <c r="P1189" s="8"/>
      <c r="Q1189" s="8"/>
      <c r="R1189" s="8"/>
      <c r="S1189" s="8"/>
      <c r="T1189" s="8"/>
      <c r="U1189" s="8"/>
      <c r="V1189" s="8"/>
      <c r="W1189" s="14">
        <f t="shared" si="297"/>
        <v>0</v>
      </c>
      <c r="X1189" s="10"/>
      <c r="Y1189" s="28" t="e">
        <f t="shared" si="300"/>
        <v>#REF!</v>
      </c>
      <c r="Z1189" s="13"/>
      <c r="AA1189" s="13" t="e">
        <f t="shared" si="295"/>
        <v>#REF!</v>
      </c>
      <c r="AB1189" s="12">
        <v>1</v>
      </c>
      <c r="AC1189" s="12">
        <v>1</v>
      </c>
      <c r="AE1189" s="9" t="e">
        <f t="shared" si="293"/>
        <v>#REF!</v>
      </c>
      <c r="AG1189" s="1" t="str">
        <f t="shared" si="301"/>
        <v>38238210004047</v>
      </c>
      <c r="AH1189" s="9" t="e">
        <f>IF(AND(#REF!=2017,AE$4=1),-IFERROR(VLOOKUP(AG1189,#REF!,9,0),0),IF(AND(#REF!=2017,AE$4=2),-IFERROR(VLOOKUP(AG1189,#REF!,9,0),0),IFERROR(VLOOKUP(AG1189,#REF!,12,0),0)))</f>
        <v>#REF!</v>
      </c>
    </row>
    <row r="1190" spans="1:34" ht="15" customHeight="1" outlineLevel="2">
      <c r="A1190" s="7" t="s">
        <v>208</v>
      </c>
      <c r="B1190" s="36" t="s">
        <v>209</v>
      </c>
      <c r="C1190" s="7" t="s">
        <v>209</v>
      </c>
      <c r="D1190" s="7" t="s">
        <v>13</v>
      </c>
      <c r="E1190" s="35" t="s">
        <v>425</v>
      </c>
      <c r="F1190" s="7" t="s">
        <v>327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231993.92</v>
      </c>
      <c r="N1190" s="40">
        <v>0</v>
      </c>
      <c r="O1190" s="8">
        <v>0</v>
      </c>
      <c r="P1190" s="8"/>
      <c r="Q1190" s="8"/>
      <c r="R1190" s="8"/>
      <c r="S1190" s="8"/>
      <c r="T1190" s="8"/>
      <c r="U1190" s="8"/>
      <c r="V1190" s="8"/>
      <c r="W1190" s="14">
        <f t="shared" si="297"/>
        <v>231993.92</v>
      </c>
      <c r="X1190" s="10"/>
      <c r="Y1190" s="28" t="e">
        <f t="shared" si="300"/>
        <v>#REF!</v>
      </c>
      <c r="Z1190" s="13"/>
      <c r="AA1190" s="13" t="e">
        <f t="shared" si="295"/>
        <v>#REF!</v>
      </c>
      <c r="AB1190" s="12">
        <v>1</v>
      </c>
      <c r="AC1190" s="12">
        <v>1</v>
      </c>
      <c r="AE1190" s="9" t="e">
        <f t="shared" si="293"/>
        <v>#REF!</v>
      </c>
      <c r="AG1190" s="1" t="str">
        <f t="shared" si="301"/>
        <v>38238210004048</v>
      </c>
      <c r="AH1190" s="9" t="e">
        <f>IF(AND(#REF!=2017,AE$4=1),-IFERROR(VLOOKUP(AG1190,#REF!,9,0),0),IF(AND(#REF!=2017,AE$4=2),-IFERROR(VLOOKUP(AG1190,#REF!,9,0),0),IFERROR(VLOOKUP(AG1190,#REF!,12,0),0)))</f>
        <v>#REF!</v>
      </c>
    </row>
    <row r="1191" spans="1:34" ht="15" customHeight="1" outlineLevel="2">
      <c r="A1191" s="7" t="s">
        <v>208</v>
      </c>
      <c r="B1191" s="36" t="s">
        <v>209</v>
      </c>
      <c r="C1191" s="7" t="s">
        <v>209</v>
      </c>
      <c r="D1191" s="7" t="s">
        <v>13</v>
      </c>
      <c r="E1191" s="35" t="s">
        <v>427</v>
      </c>
      <c r="F1191" s="7" t="s">
        <v>328</v>
      </c>
      <c r="G1191" s="8">
        <v>0</v>
      </c>
      <c r="H1191" s="8">
        <v>0</v>
      </c>
      <c r="I1191" s="8">
        <v>96261.17</v>
      </c>
      <c r="J1191" s="8">
        <v>0</v>
      </c>
      <c r="K1191" s="8">
        <v>0</v>
      </c>
      <c r="L1191" s="8">
        <v>0</v>
      </c>
      <c r="M1191" s="8">
        <v>0</v>
      </c>
      <c r="N1191" s="40">
        <v>0</v>
      </c>
      <c r="O1191" s="8">
        <v>0</v>
      </c>
      <c r="P1191" s="8"/>
      <c r="Q1191" s="8"/>
      <c r="R1191" s="8"/>
      <c r="S1191" s="8"/>
      <c r="T1191" s="8"/>
      <c r="U1191" s="8"/>
      <c r="V1191" s="8"/>
      <c r="W1191" s="14">
        <f t="shared" si="297"/>
        <v>96261.17</v>
      </c>
      <c r="X1191" s="10"/>
      <c r="Y1191" s="28" t="e">
        <f t="shared" si="300"/>
        <v>#REF!</v>
      </c>
      <c r="Z1191" s="13"/>
      <c r="AA1191" s="13" t="e">
        <f t="shared" si="295"/>
        <v>#REF!</v>
      </c>
      <c r="AB1191" s="12">
        <v>1</v>
      </c>
      <c r="AC1191" s="12">
        <v>1</v>
      </c>
      <c r="AE1191" s="9" t="e">
        <f t="shared" si="293"/>
        <v>#REF!</v>
      </c>
      <c r="AG1191" s="1" t="str">
        <f t="shared" si="301"/>
        <v>38238210004049</v>
      </c>
      <c r="AH1191" s="9" t="e">
        <f>IF(AND(#REF!=2017,AE$4=1),-IFERROR(VLOOKUP(AG1191,#REF!,9,0),0),IF(AND(#REF!=2017,AE$4=2),-IFERROR(VLOOKUP(AG1191,#REF!,9,0),0),IFERROR(VLOOKUP(AG1191,#REF!,12,0),0)))</f>
        <v>#REF!</v>
      </c>
    </row>
    <row r="1192" spans="1:34" ht="15" customHeight="1" outlineLevel="2">
      <c r="A1192" s="7" t="s">
        <v>208</v>
      </c>
      <c r="B1192" s="36" t="s">
        <v>209</v>
      </c>
      <c r="C1192" s="7" t="s">
        <v>209</v>
      </c>
      <c r="D1192" s="7" t="s">
        <v>13</v>
      </c>
      <c r="E1192" s="35" t="s">
        <v>429</v>
      </c>
      <c r="F1192" s="7" t="s">
        <v>329</v>
      </c>
      <c r="G1192" s="8">
        <v>78209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40">
        <v>0</v>
      </c>
      <c r="O1192" s="8">
        <v>0</v>
      </c>
      <c r="P1192" s="8"/>
      <c r="Q1192" s="8"/>
      <c r="R1192" s="8"/>
      <c r="S1192" s="8"/>
      <c r="T1192" s="8"/>
      <c r="U1192" s="8"/>
      <c r="V1192" s="8"/>
      <c r="W1192" s="14">
        <f t="shared" si="297"/>
        <v>78209</v>
      </c>
      <c r="X1192" s="10"/>
      <c r="Y1192" s="28" t="e">
        <f t="shared" si="300"/>
        <v>#REF!</v>
      </c>
      <c r="Z1192" s="13"/>
      <c r="AA1192" s="13" t="e">
        <f t="shared" si="295"/>
        <v>#REF!</v>
      </c>
      <c r="AB1192" s="12">
        <v>1</v>
      </c>
      <c r="AC1192" s="12">
        <v>1</v>
      </c>
      <c r="AE1192" s="9" t="e">
        <f t="shared" si="293"/>
        <v>#REF!</v>
      </c>
      <c r="AG1192" s="1" t="str">
        <f t="shared" si="301"/>
        <v>38238210004051</v>
      </c>
      <c r="AH1192" s="9" t="e">
        <f>IF(AND(#REF!=2017,AE$4=1),-IFERROR(VLOOKUP(AG1192,#REF!,9,0),0),IF(AND(#REF!=2017,AE$4=2),-IFERROR(VLOOKUP(AG1192,#REF!,9,0),0),IFERROR(VLOOKUP(AG1192,#REF!,12,0),0)))</f>
        <v>#REF!</v>
      </c>
    </row>
    <row r="1193" spans="1:34" ht="15" customHeight="1" outlineLevel="2">
      <c r="A1193" s="7" t="s">
        <v>208</v>
      </c>
      <c r="B1193" s="36" t="s">
        <v>209</v>
      </c>
      <c r="C1193" s="7" t="s">
        <v>209</v>
      </c>
      <c r="D1193" s="7" t="s">
        <v>13</v>
      </c>
      <c r="E1193" s="35" t="s">
        <v>393</v>
      </c>
      <c r="F1193" s="7" t="s">
        <v>25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40">
        <v>0</v>
      </c>
      <c r="O1193" s="8">
        <v>0</v>
      </c>
      <c r="P1193" s="8"/>
      <c r="Q1193" s="8"/>
      <c r="R1193" s="8"/>
      <c r="S1193" s="8"/>
      <c r="T1193" s="8"/>
      <c r="U1193" s="8"/>
      <c r="V1193" s="8"/>
      <c r="W1193" s="14">
        <f t="shared" si="297"/>
        <v>0</v>
      </c>
      <c r="X1193" s="10"/>
      <c r="Y1193" s="28" t="e">
        <f t="shared" si="300"/>
        <v>#REF!</v>
      </c>
      <c r="Z1193" s="13"/>
      <c r="AA1193" s="13" t="e">
        <f t="shared" si="295"/>
        <v>#REF!</v>
      </c>
      <c r="AB1193" s="12">
        <v>1</v>
      </c>
      <c r="AC1193" s="12">
        <v>1</v>
      </c>
      <c r="AE1193" s="9" t="e">
        <f t="shared" si="293"/>
        <v>#REF!</v>
      </c>
      <c r="AG1193" s="1" t="str">
        <f t="shared" si="301"/>
        <v>38238210004052</v>
      </c>
      <c r="AH1193" s="9" t="e">
        <f>IF(AND(#REF!=2017,AE$4=1),-IFERROR(VLOOKUP(AG1193,#REF!,9,0),0),IF(AND(#REF!=2017,AE$4=2),-IFERROR(VLOOKUP(AG1193,#REF!,9,0),0),IFERROR(VLOOKUP(AG1193,#REF!,12,0),0)))</f>
        <v>#REF!</v>
      </c>
    </row>
    <row r="1194" spans="1:34" ht="15" customHeight="1" outlineLevel="2">
      <c r="A1194" s="7" t="s">
        <v>208</v>
      </c>
      <c r="B1194" s="36" t="s">
        <v>209</v>
      </c>
      <c r="C1194" s="7" t="s">
        <v>209</v>
      </c>
      <c r="D1194" s="7" t="s">
        <v>13</v>
      </c>
      <c r="E1194" s="35" t="s">
        <v>431</v>
      </c>
      <c r="F1194" s="7" t="s">
        <v>330</v>
      </c>
      <c r="G1194" s="8">
        <v>724.9</v>
      </c>
      <c r="H1194" s="8">
        <v>705.65</v>
      </c>
      <c r="I1194" s="8">
        <v>269.5</v>
      </c>
      <c r="J1194" s="8">
        <v>1992.9199999999996</v>
      </c>
      <c r="K1194" s="8">
        <v>0</v>
      </c>
      <c r="L1194" s="8">
        <v>2154.0700000000002</v>
      </c>
      <c r="M1194" s="8">
        <v>1088.7200000000007</v>
      </c>
      <c r="N1194" s="40">
        <v>912.45000000000016</v>
      </c>
      <c r="O1194" s="8">
        <v>3281.02</v>
      </c>
      <c r="P1194" s="8"/>
      <c r="Q1194" s="8"/>
      <c r="R1194" s="8"/>
      <c r="S1194" s="8"/>
      <c r="T1194" s="8"/>
      <c r="U1194" s="8"/>
      <c r="V1194" s="8"/>
      <c r="W1194" s="14">
        <f t="shared" si="297"/>
        <v>11129.23</v>
      </c>
      <c r="X1194" s="10"/>
      <c r="Y1194" s="28" t="e">
        <f t="shared" si="300"/>
        <v>#REF!</v>
      </c>
      <c r="Z1194" s="13"/>
      <c r="AA1194" s="13" t="e">
        <f t="shared" si="295"/>
        <v>#REF!</v>
      </c>
      <c r="AB1194" s="12">
        <v>1</v>
      </c>
      <c r="AC1194" s="12">
        <v>1</v>
      </c>
      <c r="AE1194" s="9" t="e">
        <f t="shared" si="293"/>
        <v>#REF!</v>
      </c>
      <c r="AG1194" s="1" t="str">
        <f t="shared" si="301"/>
        <v>38238210004054</v>
      </c>
      <c r="AH1194" s="9" t="e">
        <f>IF(AND(#REF!=2017,AE$4=1),-IFERROR(VLOOKUP(AG1194,#REF!,9,0),0),IF(AND(#REF!=2017,AE$4=2),-IFERROR(VLOOKUP(AG1194,#REF!,9,0),0),IFERROR(VLOOKUP(AG1194,#REF!,12,0),0)))</f>
        <v>#REF!</v>
      </c>
    </row>
    <row r="1195" spans="1:34" ht="15" customHeight="1" outlineLevel="2">
      <c r="A1195" s="7" t="s">
        <v>208</v>
      </c>
      <c r="B1195" s="36" t="s">
        <v>209</v>
      </c>
      <c r="C1195" s="7" t="s">
        <v>209</v>
      </c>
      <c r="D1195" s="7" t="s">
        <v>13</v>
      </c>
      <c r="E1195" s="35" t="s">
        <v>397</v>
      </c>
      <c r="F1195" s="7" t="s">
        <v>35</v>
      </c>
      <c r="G1195" s="8">
        <v>0</v>
      </c>
      <c r="H1195" s="8">
        <v>0</v>
      </c>
      <c r="I1195" s="8">
        <v>0</v>
      </c>
      <c r="J1195" s="8">
        <v>1773.52</v>
      </c>
      <c r="K1195" s="8">
        <v>0</v>
      </c>
      <c r="L1195" s="8">
        <v>0</v>
      </c>
      <c r="M1195" s="8">
        <v>0</v>
      </c>
      <c r="N1195" s="40">
        <v>0</v>
      </c>
      <c r="O1195" s="8">
        <v>0</v>
      </c>
      <c r="P1195" s="8"/>
      <c r="Q1195" s="8"/>
      <c r="R1195" s="8"/>
      <c r="S1195" s="8"/>
      <c r="T1195" s="8"/>
      <c r="U1195" s="8"/>
      <c r="V1195" s="8"/>
      <c r="W1195" s="14">
        <f t="shared" si="297"/>
        <v>1773.52</v>
      </c>
      <c r="X1195" s="10"/>
      <c r="Y1195" s="28" t="e">
        <f t="shared" si="300"/>
        <v>#REF!</v>
      </c>
      <c r="Z1195" s="13"/>
      <c r="AA1195" s="13" t="e">
        <f t="shared" si="295"/>
        <v>#REF!</v>
      </c>
      <c r="AB1195" s="12">
        <v>1</v>
      </c>
      <c r="AC1195" s="12">
        <v>1</v>
      </c>
      <c r="AE1195" s="9" t="e">
        <f t="shared" si="293"/>
        <v>#REF!</v>
      </c>
      <c r="AG1195" s="1" t="str">
        <f t="shared" si="301"/>
        <v>38238210004056</v>
      </c>
      <c r="AH1195" s="9" t="e">
        <f>IF(AND(#REF!=2017,AE$4=1),-IFERROR(VLOOKUP(AG1195,#REF!,9,0),0),IF(AND(#REF!=2017,AE$4=2),-IFERROR(VLOOKUP(AG1195,#REF!,9,0),0),IFERROR(VLOOKUP(AG1195,#REF!,12,0),0)))</f>
        <v>#REF!</v>
      </c>
    </row>
    <row r="1196" spans="1:34" ht="15" customHeight="1" outlineLevel="2">
      <c r="A1196" s="7" t="s">
        <v>208</v>
      </c>
      <c r="B1196" s="36" t="s">
        <v>209</v>
      </c>
      <c r="C1196" s="7">
        <v>382</v>
      </c>
      <c r="D1196" s="7" t="s">
        <v>13</v>
      </c>
      <c r="E1196" s="35" t="s">
        <v>376</v>
      </c>
      <c r="F1196" s="7" t="s">
        <v>247</v>
      </c>
      <c r="G1196" s="8">
        <v>0</v>
      </c>
      <c r="H1196" s="8">
        <v>0</v>
      </c>
      <c r="I1196" s="8">
        <v>0</v>
      </c>
      <c r="J1196" s="8">
        <v>53123</v>
      </c>
      <c r="K1196" s="8">
        <v>0</v>
      </c>
      <c r="L1196" s="8">
        <v>0</v>
      </c>
      <c r="M1196" s="8">
        <v>0</v>
      </c>
      <c r="N1196" s="40">
        <v>56083</v>
      </c>
      <c r="O1196" s="8">
        <v>0</v>
      </c>
      <c r="P1196" s="8"/>
      <c r="Q1196" s="8"/>
      <c r="R1196" s="8"/>
      <c r="S1196" s="8"/>
      <c r="T1196" s="8"/>
      <c r="U1196" s="8"/>
      <c r="V1196" s="8"/>
      <c r="W1196" s="14">
        <f t="shared" si="297"/>
        <v>109206</v>
      </c>
      <c r="X1196" s="10"/>
      <c r="Y1196" s="28" t="e">
        <f t="shared" si="300"/>
        <v>#REF!</v>
      </c>
      <c r="Z1196" s="13"/>
      <c r="AA1196" s="13" t="e">
        <f t="shared" si="295"/>
        <v>#REF!</v>
      </c>
      <c r="AB1196" s="12">
        <v>1</v>
      </c>
      <c r="AC1196" s="12">
        <v>1</v>
      </c>
      <c r="AE1196" s="9" t="e">
        <f t="shared" si="293"/>
        <v>#REF!</v>
      </c>
      <c r="AG1196" s="1" t="str">
        <f t="shared" si="301"/>
        <v>38238210004060</v>
      </c>
      <c r="AH1196" s="9" t="e">
        <f>IF(AND(#REF!=2017,AE$4=1),-IFERROR(VLOOKUP(AG1196,#REF!,9,0),0),IF(AND(#REF!=2017,AE$4=2),-IFERROR(VLOOKUP(AG1196,#REF!,9,0),0),IFERROR(VLOOKUP(AG1196,#REF!,12,0),0)))</f>
        <v>#REF!</v>
      </c>
    </row>
    <row r="1197" spans="1:34" ht="15" customHeight="1" outlineLevel="2">
      <c r="A1197" s="7" t="s">
        <v>208</v>
      </c>
      <c r="B1197" s="36" t="s">
        <v>209</v>
      </c>
      <c r="C1197" s="7">
        <v>382</v>
      </c>
      <c r="D1197" s="7" t="s">
        <v>13</v>
      </c>
      <c r="E1197" s="35" t="s">
        <v>378</v>
      </c>
      <c r="F1197" s="7" t="s">
        <v>312</v>
      </c>
      <c r="G1197" s="8">
        <v>0</v>
      </c>
      <c r="H1197" s="8">
        <v>0</v>
      </c>
      <c r="I1197" s="8">
        <v>0</v>
      </c>
      <c r="J1197" s="8">
        <v>17328</v>
      </c>
      <c r="K1197" s="8">
        <v>0</v>
      </c>
      <c r="L1197" s="8">
        <v>0</v>
      </c>
      <c r="M1197" s="8">
        <v>0</v>
      </c>
      <c r="N1197" s="40">
        <v>16519</v>
      </c>
      <c r="O1197" s="8">
        <v>0</v>
      </c>
      <c r="P1197" s="8"/>
      <c r="Q1197" s="8"/>
      <c r="R1197" s="8"/>
      <c r="S1197" s="8"/>
      <c r="T1197" s="8"/>
      <c r="U1197" s="8"/>
      <c r="V1197" s="8"/>
      <c r="W1197" s="14">
        <f t="shared" si="297"/>
        <v>33847</v>
      </c>
      <c r="X1197" s="10"/>
      <c r="Y1197" s="28" t="e">
        <f t="shared" si="300"/>
        <v>#REF!</v>
      </c>
      <c r="Z1197" s="13"/>
      <c r="AA1197" s="13" t="e">
        <f t="shared" si="295"/>
        <v>#REF!</v>
      </c>
      <c r="AB1197" s="12">
        <v>1</v>
      </c>
      <c r="AC1197" s="12">
        <v>1</v>
      </c>
      <c r="AE1197" s="9" t="e">
        <f t="shared" si="293"/>
        <v>#REF!</v>
      </c>
      <c r="AG1197" s="1" t="str">
        <f t="shared" si="301"/>
        <v>38238210004069</v>
      </c>
      <c r="AH1197" s="9" t="e">
        <f>IF(AND(#REF!=2017,AE$4=1),-IFERROR(VLOOKUP(AG1197,#REF!,9,0),0),IF(AND(#REF!=2017,AE$4=2),-IFERROR(VLOOKUP(AG1197,#REF!,9,0),0),IFERROR(VLOOKUP(AG1197,#REF!,12,0),0)))</f>
        <v>#REF!</v>
      </c>
    </row>
    <row r="1198" spans="1:34" ht="15" customHeight="1" outlineLevel="2">
      <c r="A1198" s="7" t="s">
        <v>208</v>
      </c>
      <c r="B1198" s="36" t="s">
        <v>209</v>
      </c>
      <c r="C1198" s="7">
        <v>382</v>
      </c>
      <c r="D1198" s="7" t="s">
        <v>13</v>
      </c>
      <c r="E1198" s="35" t="s">
        <v>494</v>
      </c>
      <c r="F1198" s="7" t="s">
        <v>363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40">
        <v>0</v>
      </c>
      <c r="O1198" s="8">
        <v>0</v>
      </c>
      <c r="P1198" s="8"/>
      <c r="Q1198" s="8"/>
      <c r="R1198" s="8"/>
      <c r="S1198" s="8"/>
      <c r="T1198" s="8"/>
      <c r="U1198" s="8"/>
      <c r="V1198" s="8"/>
      <c r="W1198" s="14">
        <f t="shared" si="297"/>
        <v>0</v>
      </c>
      <c r="X1198" s="10"/>
      <c r="Y1198" s="28" t="e">
        <f t="shared" si="300"/>
        <v>#REF!</v>
      </c>
      <c r="Z1198" s="13"/>
      <c r="AA1198" s="13" t="e">
        <f t="shared" si="295"/>
        <v>#REF!</v>
      </c>
      <c r="AB1198" s="12">
        <v>1</v>
      </c>
      <c r="AC1198" s="12">
        <v>1</v>
      </c>
      <c r="AE1198" s="9" t="e">
        <f t="shared" si="293"/>
        <v>#REF!</v>
      </c>
      <c r="AG1198" s="1" t="str">
        <f t="shared" si="301"/>
        <v>38238210004075</v>
      </c>
      <c r="AH1198" s="9" t="e">
        <f>IF(AND(#REF!=2017,AE$4=1),-IFERROR(VLOOKUP(AG1198,#REF!,9,0),0),IF(AND(#REF!=2017,AE$4=2),-IFERROR(VLOOKUP(AG1198,#REF!,9,0),0),IFERROR(VLOOKUP(AG1198,#REF!,12,0),0)))</f>
        <v>#REF!</v>
      </c>
    </row>
    <row r="1199" spans="1:34" ht="15" customHeight="1" outlineLevel="2">
      <c r="A1199" s="7" t="s">
        <v>208</v>
      </c>
      <c r="B1199" s="36" t="s">
        <v>209</v>
      </c>
      <c r="C1199" s="7">
        <v>382</v>
      </c>
      <c r="D1199" s="7" t="s">
        <v>13</v>
      </c>
      <c r="E1199" s="35" t="s">
        <v>489</v>
      </c>
      <c r="F1199" s="7" t="s">
        <v>364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40">
        <v>0</v>
      </c>
      <c r="O1199" s="8">
        <v>0</v>
      </c>
      <c r="P1199" s="8"/>
      <c r="Q1199" s="8"/>
      <c r="R1199" s="8"/>
      <c r="S1199" s="8"/>
      <c r="T1199" s="8"/>
      <c r="U1199" s="8"/>
      <c r="V1199" s="8"/>
      <c r="W1199" s="14">
        <f t="shared" si="297"/>
        <v>0</v>
      </c>
      <c r="X1199" s="10"/>
      <c r="Y1199" s="28" t="e">
        <f t="shared" si="300"/>
        <v>#REF!</v>
      </c>
      <c r="Z1199" s="13"/>
      <c r="AA1199" s="13" t="e">
        <f t="shared" si="295"/>
        <v>#REF!</v>
      </c>
      <c r="AB1199" s="12">
        <v>1</v>
      </c>
      <c r="AC1199" s="12">
        <v>1</v>
      </c>
      <c r="AE1199" s="9" t="e">
        <f t="shared" si="293"/>
        <v>#REF!</v>
      </c>
      <c r="AG1199" s="1" t="str">
        <f t="shared" si="301"/>
        <v>38238210004076</v>
      </c>
      <c r="AH1199" s="9" t="e">
        <f>IF(AND(#REF!=2017,AE$4=1),-IFERROR(VLOOKUP(AG1199,#REF!,9,0),0),IF(AND(#REF!=2017,AE$4=2),-IFERROR(VLOOKUP(AG1199,#REF!,9,0),0),IFERROR(VLOOKUP(AG1199,#REF!,12,0),0)))</f>
        <v>#REF!</v>
      </c>
    </row>
    <row r="1200" spans="1:34" ht="15" customHeight="1" outlineLevel="2">
      <c r="A1200" s="7" t="s">
        <v>208</v>
      </c>
      <c r="B1200" s="36" t="s">
        <v>209</v>
      </c>
      <c r="C1200" s="7">
        <v>382</v>
      </c>
      <c r="D1200" s="7" t="s">
        <v>13</v>
      </c>
      <c r="E1200" s="35" t="s">
        <v>485</v>
      </c>
      <c r="F1200" s="7" t="s">
        <v>486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40">
        <v>0</v>
      </c>
      <c r="O1200" s="8">
        <v>0</v>
      </c>
      <c r="P1200" s="8"/>
      <c r="Q1200" s="8"/>
      <c r="R1200" s="8"/>
      <c r="S1200" s="8"/>
      <c r="T1200" s="8"/>
      <c r="U1200" s="8"/>
      <c r="V1200" s="8"/>
      <c r="W1200" s="14">
        <f t="shared" si="297"/>
        <v>0</v>
      </c>
      <c r="X1200" s="10"/>
      <c r="Y1200" s="28" t="e">
        <f t="shared" si="300"/>
        <v>#REF!</v>
      </c>
      <c r="Z1200" s="13"/>
      <c r="AA1200" s="13" t="e">
        <f t="shared" si="295"/>
        <v>#REF!</v>
      </c>
      <c r="AB1200" s="12"/>
      <c r="AC1200" s="12"/>
      <c r="AE1200" s="9" t="e">
        <f t="shared" si="293"/>
        <v>#REF!</v>
      </c>
      <c r="AG1200" s="1" t="str">
        <f t="shared" si="301"/>
        <v>38238210004078</v>
      </c>
      <c r="AH1200" s="9" t="e">
        <f>IF(AND(#REF!=2017,AE$4=1),-IFERROR(VLOOKUP(AG1200,#REF!,9,0),0),IF(AND(#REF!=2017,AE$4=2),-IFERROR(VLOOKUP(AG1200,#REF!,9,0),0),IFERROR(VLOOKUP(AG1200,#REF!,12,0),0)))</f>
        <v>#REF!</v>
      </c>
    </row>
    <row r="1201" spans="1:34" ht="15" customHeight="1" outlineLevel="2">
      <c r="A1201" s="7" t="s">
        <v>208</v>
      </c>
      <c r="B1201" s="36" t="s">
        <v>209</v>
      </c>
      <c r="C1201" s="7" t="s">
        <v>209</v>
      </c>
      <c r="D1201" s="7" t="s">
        <v>13</v>
      </c>
      <c r="E1201" s="35" t="s">
        <v>433</v>
      </c>
      <c r="F1201" s="7" t="s">
        <v>331</v>
      </c>
      <c r="G1201" s="8">
        <v>176.01</v>
      </c>
      <c r="H1201" s="8">
        <v>98.289999999999964</v>
      </c>
      <c r="I1201" s="8">
        <v>136.06</v>
      </c>
      <c r="J1201" s="8">
        <v>394.15000000000003</v>
      </c>
      <c r="K1201" s="8">
        <v>7.7400000000000091</v>
      </c>
      <c r="L1201" s="8">
        <v>200.64999999999998</v>
      </c>
      <c r="M1201" s="8">
        <v>116.82999999999981</v>
      </c>
      <c r="N1201" s="40">
        <v>60.809999999999945</v>
      </c>
      <c r="O1201" s="8">
        <v>89.230000000000246</v>
      </c>
      <c r="P1201" s="8"/>
      <c r="Q1201" s="8"/>
      <c r="R1201" s="8"/>
      <c r="S1201" s="8"/>
      <c r="T1201" s="8"/>
      <c r="U1201" s="8"/>
      <c r="V1201" s="8"/>
      <c r="W1201" s="14">
        <f t="shared" si="297"/>
        <v>1279.77</v>
      </c>
      <c r="X1201" s="10"/>
      <c r="Y1201" s="28" t="e">
        <f t="shared" si="300"/>
        <v>#REF!</v>
      </c>
      <c r="Z1201" s="13"/>
      <c r="AA1201" s="13" t="e">
        <f t="shared" si="295"/>
        <v>#REF!</v>
      </c>
      <c r="AB1201" s="12">
        <v>1</v>
      </c>
      <c r="AC1201" s="12">
        <v>1</v>
      </c>
      <c r="AE1201" s="9" t="e">
        <f t="shared" si="293"/>
        <v>#REF!</v>
      </c>
      <c r="AG1201" s="1" t="str">
        <f t="shared" si="301"/>
        <v>38238210004402</v>
      </c>
      <c r="AH1201" s="9" t="e">
        <f>IF(AND(#REF!=2017,AE$4=1),-IFERROR(VLOOKUP(AG1201,#REF!,9,0),0),IF(AND(#REF!=2017,AE$4=2),-IFERROR(VLOOKUP(AG1201,#REF!,9,0),0),IFERROR(VLOOKUP(AG1201,#REF!,12,0),0)))</f>
        <v>#REF!</v>
      </c>
    </row>
    <row r="1202" spans="1:34" ht="15" customHeight="1" outlineLevel="2">
      <c r="A1202" s="7" t="s">
        <v>208</v>
      </c>
      <c r="B1202" s="36" t="s">
        <v>209</v>
      </c>
      <c r="C1202" s="7" t="s">
        <v>209</v>
      </c>
      <c r="D1202" s="7" t="s">
        <v>13</v>
      </c>
      <c r="E1202" s="35" t="s">
        <v>435</v>
      </c>
      <c r="F1202" s="7" t="s">
        <v>332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40">
        <v>0</v>
      </c>
      <c r="O1202" s="8">
        <v>0</v>
      </c>
      <c r="P1202" s="8"/>
      <c r="Q1202" s="8"/>
      <c r="R1202" s="8"/>
      <c r="S1202" s="8"/>
      <c r="T1202" s="8"/>
      <c r="U1202" s="8"/>
      <c r="V1202" s="8"/>
      <c r="W1202" s="14">
        <f t="shared" si="297"/>
        <v>0</v>
      </c>
      <c r="X1202" s="10"/>
      <c r="Y1202" s="28" t="e">
        <f t="shared" si="300"/>
        <v>#REF!</v>
      </c>
      <c r="Z1202" s="13"/>
      <c r="AA1202" s="13" t="e">
        <f t="shared" si="295"/>
        <v>#REF!</v>
      </c>
      <c r="AB1202" s="12">
        <v>1</v>
      </c>
      <c r="AC1202" s="12">
        <v>1</v>
      </c>
      <c r="AE1202" s="9" t="e">
        <f t="shared" si="293"/>
        <v>#REF!</v>
      </c>
      <c r="AG1202" s="1" t="str">
        <f t="shared" si="301"/>
        <v>38238210004403</v>
      </c>
      <c r="AH1202" s="9" t="e">
        <f>IF(AND(#REF!=2017,AE$4=1),-IFERROR(VLOOKUP(AG1202,#REF!,9,0),0),IF(AND(#REF!=2017,AE$4=2),-IFERROR(VLOOKUP(AG1202,#REF!,9,0),0),IFERROR(VLOOKUP(AG1202,#REF!,12,0),0)))</f>
        <v>#REF!</v>
      </c>
    </row>
    <row r="1203" spans="1:34" ht="15" customHeight="1" outlineLevel="2">
      <c r="A1203" s="7" t="s">
        <v>208</v>
      </c>
      <c r="B1203" s="36" t="s">
        <v>209</v>
      </c>
      <c r="C1203" s="7" t="s">
        <v>209</v>
      </c>
      <c r="D1203" s="7" t="s">
        <v>13</v>
      </c>
      <c r="E1203" s="35" t="s">
        <v>407</v>
      </c>
      <c r="F1203" s="7" t="s">
        <v>318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40">
        <v>0</v>
      </c>
      <c r="O1203" s="8">
        <v>0</v>
      </c>
      <c r="P1203" s="8"/>
      <c r="Q1203" s="8"/>
      <c r="R1203" s="8"/>
      <c r="S1203" s="8"/>
      <c r="T1203" s="8"/>
      <c r="U1203" s="8"/>
      <c r="V1203" s="8"/>
      <c r="W1203" s="14">
        <f t="shared" si="297"/>
        <v>0</v>
      </c>
      <c r="X1203" s="10"/>
      <c r="Y1203" s="28" t="e">
        <f t="shared" si="300"/>
        <v>#REF!</v>
      </c>
      <c r="Z1203" s="13"/>
      <c r="AA1203" s="13" t="e">
        <f t="shared" si="295"/>
        <v>#REF!</v>
      </c>
      <c r="AB1203" s="12">
        <v>1</v>
      </c>
      <c r="AC1203" s="12">
        <v>1</v>
      </c>
      <c r="AE1203" s="9" t="e">
        <f t="shared" si="293"/>
        <v>#REF!</v>
      </c>
      <c r="AG1203" s="1" t="str">
        <f t="shared" si="301"/>
        <v>38238210004406</v>
      </c>
      <c r="AH1203" s="9" t="e">
        <f>IF(AND(#REF!=2017,AE$4=1),-IFERROR(VLOOKUP(AG1203,#REF!,9,0),0),IF(AND(#REF!=2017,AE$4=2),-IFERROR(VLOOKUP(AG1203,#REF!,9,0),0),IFERROR(VLOOKUP(AG1203,#REF!,12,0),0)))</f>
        <v>#REF!</v>
      </c>
    </row>
    <row r="1204" spans="1:34" ht="15" customHeight="1" outlineLevel="2">
      <c r="A1204" s="7" t="s">
        <v>208</v>
      </c>
      <c r="B1204" s="36" t="s">
        <v>209</v>
      </c>
      <c r="C1204" s="7" t="s">
        <v>209</v>
      </c>
      <c r="D1204" s="7" t="s">
        <v>13</v>
      </c>
      <c r="E1204" s="35" t="s">
        <v>437</v>
      </c>
      <c r="F1204" s="7" t="s">
        <v>333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40">
        <v>0</v>
      </c>
      <c r="O1204" s="8">
        <v>0</v>
      </c>
      <c r="P1204" s="8"/>
      <c r="Q1204" s="8"/>
      <c r="R1204" s="8"/>
      <c r="S1204" s="8"/>
      <c r="T1204" s="8"/>
      <c r="U1204" s="8"/>
      <c r="V1204" s="8"/>
      <c r="W1204" s="14">
        <f t="shared" si="297"/>
        <v>0</v>
      </c>
      <c r="X1204" s="10"/>
      <c r="Y1204" s="28" t="e">
        <f t="shared" si="300"/>
        <v>#REF!</v>
      </c>
      <c r="Z1204" s="13"/>
      <c r="AA1204" s="13" t="e">
        <f t="shared" si="295"/>
        <v>#REF!</v>
      </c>
      <c r="AB1204" s="12">
        <v>1</v>
      </c>
      <c r="AC1204" s="12">
        <v>1</v>
      </c>
      <c r="AE1204" s="9" t="e">
        <f t="shared" si="293"/>
        <v>#REF!</v>
      </c>
      <c r="AG1204" s="1" t="str">
        <f t="shared" si="301"/>
        <v>38238210004413</v>
      </c>
      <c r="AH1204" s="9" t="e">
        <f>IF(AND(#REF!=2017,AE$4=1),-IFERROR(VLOOKUP(AG1204,#REF!,9,0),0),IF(AND(#REF!=2017,AE$4=2),-IFERROR(VLOOKUP(AG1204,#REF!,9,0),0),IFERROR(VLOOKUP(AG1204,#REF!,12,0),0)))</f>
        <v>#REF!</v>
      </c>
    </row>
    <row r="1205" spans="1:34" ht="15" customHeight="1" outlineLevel="2">
      <c r="A1205" s="7" t="s">
        <v>208</v>
      </c>
      <c r="B1205" s="36" t="s">
        <v>209</v>
      </c>
      <c r="C1205" s="7" t="s">
        <v>209</v>
      </c>
      <c r="D1205" s="7" t="s">
        <v>13</v>
      </c>
      <c r="E1205" s="35" t="s">
        <v>439</v>
      </c>
      <c r="F1205" s="7" t="s">
        <v>334</v>
      </c>
      <c r="G1205" s="8">
        <v>12.29</v>
      </c>
      <c r="H1205" s="8">
        <v>0</v>
      </c>
      <c r="I1205" s="8">
        <v>0</v>
      </c>
      <c r="J1205" s="8">
        <v>16.04</v>
      </c>
      <c r="K1205" s="8">
        <v>0</v>
      </c>
      <c r="L1205" s="8">
        <v>69.98</v>
      </c>
      <c r="M1205" s="8">
        <v>7.4599999999999937</v>
      </c>
      <c r="N1205" s="40">
        <v>0</v>
      </c>
      <c r="O1205" s="8">
        <v>20.180000000000007</v>
      </c>
      <c r="P1205" s="8"/>
      <c r="Q1205" s="8"/>
      <c r="R1205" s="8"/>
      <c r="S1205" s="8"/>
      <c r="T1205" s="8"/>
      <c r="U1205" s="8"/>
      <c r="V1205" s="8"/>
      <c r="W1205" s="14">
        <f t="shared" si="297"/>
        <v>125.95</v>
      </c>
      <c r="X1205" s="10"/>
      <c r="Y1205" s="28" t="e">
        <f t="shared" si="300"/>
        <v>#REF!</v>
      </c>
      <c r="Z1205" s="13"/>
      <c r="AA1205" s="13" t="e">
        <f t="shared" si="295"/>
        <v>#REF!</v>
      </c>
      <c r="AB1205" s="12">
        <v>1</v>
      </c>
      <c r="AC1205" s="12">
        <v>1</v>
      </c>
      <c r="AE1205" s="9" t="e">
        <f t="shared" si="293"/>
        <v>#REF!</v>
      </c>
      <c r="AG1205" s="1" t="str">
        <f t="shared" si="301"/>
        <v>38238210004414</v>
      </c>
      <c r="AH1205" s="9" t="e">
        <f>IF(AND(#REF!=2017,AE$4=1),-IFERROR(VLOOKUP(AG1205,#REF!,9,0),0),IF(AND(#REF!=2017,AE$4=2),-IFERROR(VLOOKUP(AG1205,#REF!,9,0),0),IFERROR(VLOOKUP(AG1205,#REF!,12,0),0)))</f>
        <v>#REF!</v>
      </c>
    </row>
    <row r="1206" spans="1:34" ht="15" customHeight="1" outlineLevel="2">
      <c r="A1206" s="7" t="s">
        <v>208</v>
      </c>
      <c r="B1206" s="36" t="s">
        <v>209</v>
      </c>
      <c r="C1206" s="7" t="s">
        <v>209</v>
      </c>
      <c r="D1206" s="7" t="s">
        <v>13</v>
      </c>
      <c r="E1206" s="35" t="s">
        <v>441</v>
      </c>
      <c r="F1206" s="7" t="s">
        <v>335</v>
      </c>
      <c r="G1206" s="8">
        <v>0</v>
      </c>
      <c r="H1206" s="8">
        <v>0</v>
      </c>
      <c r="I1206" s="8">
        <v>0</v>
      </c>
      <c r="J1206" s="8">
        <v>0.2</v>
      </c>
      <c r="K1206" s="8">
        <v>0</v>
      </c>
      <c r="L1206" s="8">
        <v>0</v>
      </c>
      <c r="M1206" s="8">
        <v>0</v>
      </c>
      <c r="N1206" s="40">
        <v>0</v>
      </c>
      <c r="O1206" s="8">
        <v>0</v>
      </c>
      <c r="P1206" s="8"/>
      <c r="Q1206" s="8"/>
      <c r="R1206" s="8"/>
      <c r="S1206" s="8"/>
      <c r="T1206" s="8"/>
      <c r="U1206" s="8"/>
      <c r="V1206" s="8"/>
      <c r="W1206" s="14">
        <f t="shared" si="297"/>
        <v>0.2</v>
      </c>
      <c r="X1206" s="10"/>
      <c r="Y1206" s="28" t="e">
        <f t="shared" si="300"/>
        <v>#REF!</v>
      </c>
      <c r="Z1206" s="13"/>
      <c r="AA1206" s="13" t="e">
        <f t="shared" si="295"/>
        <v>#REF!</v>
      </c>
      <c r="AB1206" s="12">
        <v>1</v>
      </c>
      <c r="AC1206" s="12">
        <v>1</v>
      </c>
      <c r="AE1206" s="9" t="e">
        <f t="shared" si="293"/>
        <v>#REF!</v>
      </c>
      <c r="AG1206" s="1" t="str">
        <f t="shared" si="301"/>
        <v>38238210004417</v>
      </c>
      <c r="AH1206" s="9" t="e">
        <f>IF(AND(#REF!=2017,AE$4=1),-IFERROR(VLOOKUP(AG1206,#REF!,9,0),0),IF(AND(#REF!=2017,AE$4=2),-IFERROR(VLOOKUP(AG1206,#REF!,9,0),0),IFERROR(VLOOKUP(AG1206,#REF!,12,0),0)))</f>
        <v>#REF!</v>
      </c>
    </row>
    <row r="1207" spans="1:34" ht="15" customHeight="1" outlineLevel="2">
      <c r="A1207" s="7" t="s">
        <v>208</v>
      </c>
      <c r="B1207" s="36" t="s">
        <v>209</v>
      </c>
      <c r="C1207" s="7" t="s">
        <v>209</v>
      </c>
      <c r="D1207" s="7" t="s">
        <v>13</v>
      </c>
      <c r="E1207" s="35" t="s">
        <v>443</v>
      </c>
      <c r="F1207" s="7" t="s">
        <v>336</v>
      </c>
      <c r="G1207" s="8">
        <v>0.9</v>
      </c>
      <c r="H1207" s="8">
        <v>9.74</v>
      </c>
      <c r="I1207" s="8">
        <v>1.5399999999999991</v>
      </c>
      <c r="J1207" s="8">
        <v>1.240000000000002</v>
      </c>
      <c r="K1207" s="8">
        <v>0</v>
      </c>
      <c r="L1207" s="8">
        <v>1.129999999999999</v>
      </c>
      <c r="M1207" s="8">
        <v>1.1999999999999993</v>
      </c>
      <c r="N1207" s="40">
        <v>0</v>
      </c>
      <c r="O1207" s="8">
        <v>11</v>
      </c>
      <c r="P1207" s="8"/>
      <c r="Q1207" s="8"/>
      <c r="R1207" s="8"/>
      <c r="S1207" s="8"/>
      <c r="T1207" s="8"/>
      <c r="U1207" s="8"/>
      <c r="V1207" s="8"/>
      <c r="W1207" s="14">
        <f t="shared" si="297"/>
        <v>26.75</v>
      </c>
      <c r="X1207" s="10"/>
      <c r="Y1207" s="28" t="e">
        <f t="shared" si="300"/>
        <v>#REF!</v>
      </c>
      <c r="Z1207" s="13"/>
      <c r="AA1207" s="13" t="e">
        <f t="shared" si="295"/>
        <v>#REF!</v>
      </c>
      <c r="AB1207" s="12">
        <v>1</v>
      </c>
      <c r="AC1207" s="12">
        <v>1</v>
      </c>
      <c r="AE1207" s="9" t="e">
        <f t="shared" si="293"/>
        <v>#REF!</v>
      </c>
      <c r="AG1207" s="1" t="str">
        <f t="shared" si="301"/>
        <v>38238210004423</v>
      </c>
      <c r="AH1207" s="9" t="e">
        <f>IF(AND(#REF!=2017,AE$4=1),-IFERROR(VLOOKUP(AG1207,#REF!,9,0),0),IF(AND(#REF!=2017,AE$4=2),-IFERROR(VLOOKUP(AG1207,#REF!,9,0),0),IFERROR(VLOOKUP(AG1207,#REF!,12,0),0)))</f>
        <v>#REF!</v>
      </c>
    </row>
    <row r="1208" spans="1:34" ht="15" customHeight="1" outlineLevel="2">
      <c r="A1208" s="7" t="s">
        <v>208</v>
      </c>
      <c r="B1208" s="36" t="s">
        <v>209</v>
      </c>
      <c r="C1208" s="7" t="s">
        <v>209</v>
      </c>
      <c r="D1208" s="7" t="s">
        <v>13</v>
      </c>
      <c r="E1208" s="35" t="s">
        <v>445</v>
      </c>
      <c r="F1208" s="7" t="s">
        <v>337</v>
      </c>
      <c r="G1208" s="8">
        <v>917.83</v>
      </c>
      <c r="H1208" s="8">
        <v>2081.25</v>
      </c>
      <c r="I1208" s="8">
        <v>857.67000000000007</v>
      </c>
      <c r="J1208" s="8">
        <v>2440.6899999999996</v>
      </c>
      <c r="K1208" s="8">
        <v>0</v>
      </c>
      <c r="L1208" s="8">
        <v>1956.6899999999996</v>
      </c>
      <c r="M1208" s="8">
        <v>2379.3600000000024</v>
      </c>
      <c r="N1208" s="40">
        <v>0</v>
      </c>
      <c r="O1208" s="8">
        <v>2852.4299999999967</v>
      </c>
      <c r="P1208" s="8"/>
      <c r="Q1208" s="8"/>
      <c r="R1208" s="8"/>
      <c r="S1208" s="8"/>
      <c r="T1208" s="8"/>
      <c r="U1208" s="8"/>
      <c r="V1208" s="8"/>
      <c r="W1208" s="14">
        <f t="shared" si="297"/>
        <v>13485.919999999998</v>
      </c>
      <c r="X1208" s="10"/>
      <c r="Y1208" s="28" t="e">
        <f t="shared" si="300"/>
        <v>#REF!</v>
      </c>
      <c r="Z1208" s="13"/>
      <c r="AA1208" s="13" t="e">
        <f t="shared" si="295"/>
        <v>#REF!</v>
      </c>
      <c r="AB1208" s="12">
        <v>1</v>
      </c>
      <c r="AC1208" s="12">
        <v>1</v>
      </c>
      <c r="AE1208" s="9" t="e">
        <f t="shared" si="293"/>
        <v>#REF!</v>
      </c>
      <c r="AG1208" s="1" t="str">
        <f t="shared" si="301"/>
        <v>38238210004429</v>
      </c>
      <c r="AH1208" s="9" t="e">
        <f>IF(AND(#REF!=2017,AE$4=1),-IFERROR(VLOOKUP(AG1208,#REF!,9,0),0),IF(AND(#REF!=2017,AE$4=2),-IFERROR(VLOOKUP(AG1208,#REF!,9,0),0),IFERROR(VLOOKUP(AG1208,#REF!,12,0),0)))</f>
        <v>#REF!</v>
      </c>
    </row>
    <row r="1209" spans="1:34" ht="15" customHeight="1" outlineLevel="2">
      <c r="A1209" s="7" t="s">
        <v>208</v>
      </c>
      <c r="B1209" s="36" t="s">
        <v>209</v>
      </c>
      <c r="C1209" s="7" t="s">
        <v>209</v>
      </c>
      <c r="D1209" s="7" t="s">
        <v>13</v>
      </c>
      <c r="E1209" s="35" t="s">
        <v>449</v>
      </c>
      <c r="F1209" s="7" t="s">
        <v>339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40">
        <v>0</v>
      </c>
      <c r="O1209" s="8">
        <v>0</v>
      </c>
      <c r="P1209" s="8"/>
      <c r="Q1209" s="8"/>
      <c r="R1209" s="8"/>
      <c r="S1209" s="8"/>
      <c r="T1209" s="8"/>
      <c r="U1209" s="8"/>
      <c r="V1209" s="8"/>
      <c r="W1209" s="14">
        <f t="shared" si="297"/>
        <v>0</v>
      </c>
      <c r="X1209" s="10"/>
      <c r="Y1209" s="28" t="e">
        <f t="shared" si="300"/>
        <v>#REF!</v>
      </c>
      <c r="Z1209" s="13"/>
      <c r="AA1209" s="13" t="e">
        <f t="shared" si="295"/>
        <v>#REF!</v>
      </c>
      <c r="AB1209" s="12">
        <v>1</v>
      </c>
      <c r="AC1209" s="12">
        <v>1</v>
      </c>
      <c r="AE1209" s="9" t="e">
        <f t="shared" si="293"/>
        <v>#REF!</v>
      </c>
      <c r="AG1209" s="1" t="str">
        <f t="shared" si="301"/>
        <v>38238210004434</v>
      </c>
      <c r="AH1209" s="9" t="e">
        <f>IF(AND(#REF!=2017,AE$4=1),-IFERROR(VLOOKUP(AG1209,#REF!,9,0),0),IF(AND(#REF!=2017,AE$4=2),-IFERROR(VLOOKUP(AG1209,#REF!,9,0),0),IFERROR(VLOOKUP(AG1209,#REF!,12,0),0)))</f>
        <v>#REF!</v>
      </c>
    </row>
    <row r="1210" spans="1:34" ht="15" customHeight="1" outlineLevel="2">
      <c r="A1210" s="7" t="s">
        <v>208</v>
      </c>
      <c r="B1210" s="36" t="s">
        <v>209</v>
      </c>
      <c r="C1210" s="7" t="s">
        <v>209</v>
      </c>
      <c r="D1210" s="7" t="s">
        <v>13</v>
      </c>
      <c r="E1210" s="35" t="s">
        <v>451</v>
      </c>
      <c r="F1210" s="7" t="s">
        <v>112</v>
      </c>
      <c r="G1210" s="8">
        <v>0</v>
      </c>
      <c r="H1210" s="8">
        <v>1029.18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40">
        <v>0</v>
      </c>
      <c r="O1210" s="8">
        <v>0</v>
      </c>
      <c r="P1210" s="8"/>
      <c r="Q1210" s="8"/>
      <c r="R1210" s="8"/>
      <c r="S1210" s="8"/>
      <c r="T1210" s="8"/>
      <c r="U1210" s="8"/>
      <c r="V1210" s="8"/>
      <c r="W1210" s="14">
        <f t="shared" si="297"/>
        <v>1029.18</v>
      </c>
      <c r="X1210" s="10"/>
      <c r="Y1210" s="28" t="e">
        <f t="shared" si="300"/>
        <v>#REF!</v>
      </c>
      <c r="Z1210" s="13"/>
      <c r="AA1210" s="13" t="e">
        <f t="shared" ref="AA1210:AA1235" si="302">Y1210+Z1210</f>
        <v>#REF!</v>
      </c>
      <c r="AB1210" s="12">
        <v>1</v>
      </c>
      <c r="AC1210" s="12">
        <v>1</v>
      </c>
      <c r="AE1210" s="9" t="e">
        <f t="shared" si="293"/>
        <v>#REF!</v>
      </c>
      <c r="AG1210" s="1" t="str">
        <f t="shared" si="301"/>
        <v>38238210004442</v>
      </c>
      <c r="AH1210" s="9" t="e">
        <f>IF(AND(#REF!=2017,AE$4=1),-IFERROR(VLOOKUP(AG1210,#REF!,9,0),0),IF(AND(#REF!=2017,AE$4=2),-IFERROR(VLOOKUP(AG1210,#REF!,9,0),0),IFERROR(VLOOKUP(AG1210,#REF!,12,0),0)))</f>
        <v>#REF!</v>
      </c>
    </row>
    <row r="1211" spans="1:34" ht="15" customHeight="1" outlineLevel="2">
      <c r="A1211" s="7" t="s">
        <v>208</v>
      </c>
      <c r="B1211" s="36" t="s">
        <v>209</v>
      </c>
      <c r="C1211" s="7" t="s">
        <v>209</v>
      </c>
      <c r="D1211" s="7" t="s">
        <v>13</v>
      </c>
      <c r="E1211" s="35" t="s">
        <v>452</v>
      </c>
      <c r="F1211" s="7" t="s">
        <v>340</v>
      </c>
      <c r="G1211" s="8">
        <v>2.81</v>
      </c>
      <c r="H1211" s="8">
        <v>8.43</v>
      </c>
      <c r="I1211" s="8">
        <v>0</v>
      </c>
      <c r="J1211" s="8">
        <v>5.6300000000000008</v>
      </c>
      <c r="K1211" s="8">
        <v>0</v>
      </c>
      <c r="L1211" s="8">
        <v>1.1299999999999955</v>
      </c>
      <c r="M1211" s="8">
        <v>0</v>
      </c>
      <c r="N1211" s="40">
        <v>0</v>
      </c>
      <c r="O1211" s="8">
        <v>0</v>
      </c>
      <c r="P1211" s="8"/>
      <c r="Q1211" s="8"/>
      <c r="R1211" s="8"/>
      <c r="S1211" s="8"/>
      <c r="T1211" s="8"/>
      <c r="U1211" s="8"/>
      <c r="V1211" s="8"/>
      <c r="W1211" s="14">
        <f t="shared" si="297"/>
        <v>17.999999999999996</v>
      </c>
      <c r="X1211" s="10"/>
      <c r="Y1211" s="28" t="e">
        <f t="shared" si="300"/>
        <v>#REF!</v>
      </c>
      <c r="Z1211" s="13"/>
      <c r="AA1211" s="13" t="e">
        <f t="shared" si="302"/>
        <v>#REF!</v>
      </c>
      <c r="AB1211" s="12">
        <v>1</v>
      </c>
      <c r="AC1211" s="12">
        <v>1</v>
      </c>
      <c r="AE1211" s="9" t="e">
        <f t="shared" si="293"/>
        <v>#REF!</v>
      </c>
      <c r="AG1211" s="1" t="str">
        <f t="shared" si="301"/>
        <v>38238210004470</v>
      </c>
      <c r="AH1211" s="9" t="e">
        <f>IF(AND(#REF!=2017,AE$4=1),-IFERROR(VLOOKUP(AG1211,#REF!,9,0),0),IF(AND(#REF!=2017,AE$4=2),-IFERROR(VLOOKUP(AG1211,#REF!,9,0),0),IFERROR(VLOOKUP(AG1211,#REF!,12,0),0)))</f>
        <v>#REF!</v>
      </c>
    </row>
    <row r="1212" spans="1:34" ht="15" customHeight="1" outlineLevel="2">
      <c r="A1212" s="7" t="s">
        <v>208</v>
      </c>
      <c r="B1212" s="36" t="s">
        <v>209</v>
      </c>
      <c r="C1212" s="7" t="s">
        <v>209</v>
      </c>
      <c r="D1212" s="7" t="s">
        <v>13</v>
      </c>
      <c r="E1212" s="35" t="s">
        <v>380</v>
      </c>
      <c r="F1212" s="7" t="s">
        <v>17</v>
      </c>
      <c r="G1212" s="8">
        <v>0</v>
      </c>
      <c r="H1212" s="8">
        <v>0</v>
      </c>
      <c r="I1212" s="8">
        <v>103.45</v>
      </c>
      <c r="J1212" s="8">
        <v>0</v>
      </c>
      <c r="K1212" s="8">
        <v>0</v>
      </c>
      <c r="L1212" s="8">
        <v>294.57</v>
      </c>
      <c r="M1212" s="8">
        <v>104.67000000000002</v>
      </c>
      <c r="N1212" s="40">
        <v>0</v>
      </c>
      <c r="O1212" s="8">
        <v>598.82999999999993</v>
      </c>
      <c r="P1212" s="8"/>
      <c r="Q1212" s="8"/>
      <c r="R1212" s="8"/>
      <c r="S1212" s="8"/>
      <c r="T1212" s="8"/>
      <c r="U1212" s="8"/>
      <c r="V1212" s="8"/>
      <c r="W1212" s="14">
        <f t="shared" si="297"/>
        <v>1101.52</v>
      </c>
      <c r="X1212" s="10"/>
      <c r="Y1212" s="28" t="e">
        <f t="shared" si="300"/>
        <v>#REF!</v>
      </c>
      <c r="Z1212" s="13"/>
      <c r="AA1212" s="13" t="e">
        <f t="shared" si="302"/>
        <v>#REF!</v>
      </c>
      <c r="AB1212" s="12">
        <v>1</v>
      </c>
      <c r="AC1212" s="12">
        <v>1</v>
      </c>
      <c r="AE1212" s="9" t="e">
        <f t="shared" si="293"/>
        <v>#REF!</v>
      </c>
      <c r="AG1212" s="1" t="str">
        <f t="shared" si="301"/>
        <v>38238210004801</v>
      </c>
      <c r="AH1212" s="9" t="e">
        <f>IF(AND(#REF!=2017,AE$4=1),-IFERROR(VLOOKUP(AG1212,#REF!,9,0),0),IF(AND(#REF!=2017,AE$4=2),-IFERROR(VLOOKUP(AG1212,#REF!,9,0),0),IFERROR(VLOOKUP(AG1212,#REF!,12,0),0)))</f>
        <v>#REF!</v>
      </c>
    </row>
    <row r="1213" spans="1:34" ht="15" customHeight="1" outlineLevel="2">
      <c r="A1213" s="7" t="s">
        <v>208</v>
      </c>
      <c r="B1213" s="36" t="s">
        <v>209</v>
      </c>
      <c r="C1213" s="7" t="s">
        <v>209</v>
      </c>
      <c r="D1213" s="7" t="s">
        <v>13</v>
      </c>
      <c r="E1213" s="35" t="s">
        <v>398</v>
      </c>
      <c r="F1213" s="7" t="s">
        <v>316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40">
        <v>0</v>
      </c>
      <c r="O1213" s="8">
        <v>0</v>
      </c>
      <c r="P1213" s="8"/>
      <c r="Q1213" s="8"/>
      <c r="R1213" s="8"/>
      <c r="S1213" s="8"/>
      <c r="T1213" s="8"/>
      <c r="U1213" s="8"/>
      <c r="V1213" s="8"/>
      <c r="W1213" s="14">
        <f t="shared" si="297"/>
        <v>0</v>
      </c>
      <c r="X1213" s="10"/>
      <c r="Y1213" s="28" t="e">
        <f t="shared" si="300"/>
        <v>#REF!</v>
      </c>
      <c r="Z1213" s="13"/>
      <c r="AA1213" s="13" t="e">
        <f t="shared" si="302"/>
        <v>#REF!</v>
      </c>
      <c r="AB1213" s="12">
        <v>1</v>
      </c>
      <c r="AC1213" s="12">
        <v>1</v>
      </c>
      <c r="AE1213" s="9" t="e">
        <f t="shared" si="293"/>
        <v>#REF!</v>
      </c>
      <c r="AG1213" s="1" t="str">
        <f t="shared" si="301"/>
        <v>38238210005017</v>
      </c>
      <c r="AH1213" s="9" t="e">
        <f>IF(AND(#REF!=2017,AE$4=1),-IFERROR(VLOOKUP(AG1213,#REF!,9,0),0),IF(AND(#REF!=2017,AE$4=2),-IFERROR(VLOOKUP(AG1213,#REF!,9,0),0),IFERROR(VLOOKUP(AG1213,#REF!,12,0),0)))</f>
        <v>#REF!</v>
      </c>
    </row>
    <row r="1214" spans="1:34" ht="15" customHeight="1" outlineLevel="2">
      <c r="A1214" s="7" t="s">
        <v>208</v>
      </c>
      <c r="B1214" s="36" t="s">
        <v>209</v>
      </c>
      <c r="C1214" s="7" t="s">
        <v>209</v>
      </c>
      <c r="D1214" s="7" t="s">
        <v>13</v>
      </c>
      <c r="E1214" s="35" t="s">
        <v>381</v>
      </c>
      <c r="F1214" s="7" t="s">
        <v>311</v>
      </c>
      <c r="G1214" s="8">
        <v>0</v>
      </c>
      <c r="H1214" s="8">
        <v>0</v>
      </c>
      <c r="I1214" s="8">
        <v>0</v>
      </c>
      <c r="J1214" s="8">
        <v>0</v>
      </c>
      <c r="K1214" s="8">
        <v>617.29</v>
      </c>
      <c r="L1214" s="8">
        <v>0</v>
      </c>
      <c r="M1214" s="8">
        <v>0</v>
      </c>
      <c r="N1214" s="40">
        <v>0</v>
      </c>
      <c r="O1214" s="8">
        <v>617.29</v>
      </c>
      <c r="P1214" s="8"/>
      <c r="Q1214" s="8"/>
      <c r="R1214" s="8"/>
      <c r="S1214" s="8"/>
      <c r="T1214" s="8"/>
      <c r="U1214" s="8"/>
      <c r="V1214" s="8"/>
      <c r="W1214" s="14">
        <f t="shared" si="297"/>
        <v>1234.58</v>
      </c>
      <c r="X1214" s="10"/>
      <c r="Y1214" s="28" t="e">
        <f t="shared" si="300"/>
        <v>#REF!</v>
      </c>
      <c r="Z1214" s="13"/>
      <c r="AA1214" s="13" t="e">
        <f t="shared" si="302"/>
        <v>#REF!</v>
      </c>
      <c r="AB1214" s="12">
        <v>1</v>
      </c>
      <c r="AC1214" s="12">
        <v>1</v>
      </c>
      <c r="AE1214" s="9" t="e">
        <f t="shared" si="293"/>
        <v>#REF!</v>
      </c>
      <c r="AG1214" s="1" t="str">
        <f t="shared" si="301"/>
        <v>38238210005050</v>
      </c>
      <c r="AH1214" s="9" t="e">
        <f>IF(AND(#REF!=2017,AE$4=1),-IFERROR(VLOOKUP(AG1214,#REF!,9,0),0),IF(AND(#REF!=2017,AE$4=2),-IFERROR(VLOOKUP(AG1214,#REF!,9,0),0),IFERROR(VLOOKUP(AG1214,#REF!,12,0),0)))</f>
        <v>#REF!</v>
      </c>
    </row>
    <row r="1215" spans="1:34" ht="15" customHeight="1" outlineLevel="2">
      <c r="A1215" s="7" t="s">
        <v>208</v>
      </c>
      <c r="B1215" s="36" t="s">
        <v>209</v>
      </c>
      <c r="C1215" s="7" t="s">
        <v>209</v>
      </c>
      <c r="D1215" s="7" t="s">
        <v>13</v>
      </c>
      <c r="E1215" s="35" t="s">
        <v>401</v>
      </c>
      <c r="F1215" s="7" t="s">
        <v>317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  <c r="N1215" s="40">
        <v>0</v>
      </c>
      <c r="O1215" s="8">
        <v>0</v>
      </c>
      <c r="P1215" s="8"/>
      <c r="Q1215" s="8"/>
      <c r="R1215" s="8"/>
      <c r="S1215" s="8"/>
      <c r="T1215" s="8"/>
      <c r="U1215" s="8"/>
      <c r="V1215" s="8"/>
      <c r="W1215" s="14">
        <f t="shared" si="297"/>
        <v>0</v>
      </c>
      <c r="X1215" s="10"/>
      <c r="Y1215" s="28" t="e">
        <f t="shared" si="300"/>
        <v>#REF!</v>
      </c>
      <c r="Z1215" s="13"/>
      <c r="AA1215" s="13" t="e">
        <f t="shared" si="302"/>
        <v>#REF!</v>
      </c>
      <c r="AB1215" s="12">
        <v>1</v>
      </c>
      <c r="AC1215" s="12">
        <v>1</v>
      </c>
      <c r="AE1215" s="9" t="e">
        <f t="shared" si="293"/>
        <v>#REF!</v>
      </c>
      <c r="AG1215" s="1" t="str">
        <f t="shared" si="301"/>
        <v>38238210005054</v>
      </c>
      <c r="AH1215" s="9" t="e">
        <f>IF(AND(#REF!=2017,AE$4=1),-IFERROR(VLOOKUP(AG1215,#REF!,9,0),0),IF(AND(#REF!=2017,AE$4=2),-IFERROR(VLOOKUP(AG1215,#REF!,9,0),0),IFERROR(VLOOKUP(AG1215,#REF!,12,0),0)))</f>
        <v>#REF!</v>
      </c>
    </row>
    <row r="1216" spans="1:34" ht="15" customHeight="1" outlineLevel="2">
      <c r="A1216" s="7" t="s">
        <v>208</v>
      </c>
      <c r="B1216" s="36" t="s">
        <v>209</v>
      </c>
      <c r="C1216" s="7" t="s">
        <v>209</v>
      </c>
      <c r="D1216" s="7" t="s">
        <v>13</v>
      </c>
      <c r="E1216" s="35" t="s">
        <v>454</v>
      </c>
      <c r="F1216" s="7" t="s">
        <v>341</v>
      </c>
      <c r="G1216" s="8">
        <v>2247.11</v>
      </c>
      <c r="H1216" s="8">
        <v>1882.9900000000002</v>
      </c>
      <c r="I1216" s="8">
        <v>1755.5899999999992</v>
      </c>
      <c r="J1216" s="8">
        <v>3975.3100000000004</v>
      </c>
      <c r="K1216" s="8">
        <v>0</v>
      </c>
      <c r="L1216" s="8">
        <v>6162.6399999999994</v>
      </c>
      <c r="M1216" s="8">
        <v>1750.7200000000012</v>
      </c>
      <c r="N1216" s="40">
        <v>1588.5699999999997</v>
      </c>
      <c r="O1216" s="8">
        <v>4158.6699999999983</v>
      </c>
      <c r="P1216" s="8"/>
      <c r="Q1216" s="8"/>
      <c r="R1216" s="8"/>
      <c r="S1216" s="8"/>
      <c r="T1216" s="8"/>
      <c r="U1216" s="8"/>
      <c r="V1216" s="8"/>
      <c r="W1216" s="14">
        <f t="shared" si="297"/>
        <v>23521.599999999999</v>
      </c>
      <c r="X1216" s="10"/>
      <c r="Y1216" s="28" t="e">
        <f t="shared" si="300"/>
        <v>#REF!</v>
      </c>
      <c r="Z1216" s="13"/>
      <c r="AA1216" s="13" t="e">
        <f t="shared" si="302"/>
        <v>#REF!</v>
      </c>
      <c r="AB1216" s="12">
        <v>1</v>
      </c>
      <c r="AC1216" s="12">
        <v>1</v>
      </c>
      <c r="AE1216" s="9" t="e">
        <f t="shared" si="293"/>
        <v>#REF!</v>
      </c>
      <c r="AG1216" s="1" t="str">
        <f t="shared" si="301"/>
        <v>38238210005084</v>
      </c>
      <c r="AH1216" s="9" t="e">
        <f>IF(AND(#REF!=2017,AE$4=1),-IFERROR(VLOOKUP(AG1216,#REF!,9,0),0),IF(AND(#REF!=2017,AE$4=2),-IFERROR(VLOOKUP(AG1216,#REF!,9,0),0),IFERROR(VLOOKUP(AG1216,#REF!,12,0),0)))</f>
        <v>#REF!</v>
      </c>
    </row>
    <row r="1217" spans="1:34" ht="15" customHeight="1" outlineLevel="2">
      <c r="A1217" s="7" t="s">
        <v>208</v>
      </c>
      <c r="B1217" s="36" t="s">
        <v>209</v>
      </c>
      <c r="C1217" s="7" t="s">
        <v>209</v>
      </c>
      <c r="D1217" s="7" t="s">
        <v>13</v>
      </c>
      <c r="E1217" s="35" t="s">
        <v>505</v>
      </c>
      <c r="F1217" s="7" t="s">
        <v>240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40">
        <v>0</v>
      </c>
      <c r="O1217" s="8">
        <v>0</v>
      </c>
      <c r="P1217" s="8"/>
      <c r="Q1217" s="8"/>
      <c r="R1217" s="8"/>
      <c r="S1217" s="8"/>
      <c r="T1217" s="8"/>
      <c r="U1217" s="8"/>
      <c r="V1217" s="8"/>
      <c r="W1217" s="14">
        <f t="shared" si="297"/>
        <v>0</v>
      </c>
      <c r="X1217" s="10"/>
      <c r="Y1217" s="28" t="e">
        <f t="shared" si="300"/>
        <v>#REF!</v>
      </c>
      <c r="Z1217" s="13"/>
      <c r="AA1217" s="13" t="e">
        <f t="shared" si="302"/>
        <v>#REF!</v>
      </c>
      <c r="AB1217" s="12"/>
      <c r="AC1217" s="12"/>
      <c r="AE1217" s="9" t="e">
        <f t="shared" si="293"/>
        <v>#REF!</v>
      </c>
      <c r="AG1217" s="1" t="str">
        <f t="shared" si="301"/>
        <v>38238210005204</v>
      </c>
      <c r="AH1217" s="9" t="e">
        <f>IF(AND(#REF!=2017,AE$4=1),-IFERROR(VLOOKUP(AG1217,#REF!,9,0),0),IF(AND(#REF!=2017,AE$4=2),-IFERROR(VLOOKUP(AG1217,#REF!,9,0),0),IFERROR(VLOOKUP(AG1217,#REF!,12,0),0)))</f>
        <v>#REF!</v>
      </c>
    </row>
    <row r="1218" spans="1:34" ht="15" customHeight="1" outlineLevel="2">
      <c r="A1218" s="7" t="s">
        <v>208</v>
      </c>
      <c r="B1218" s="36" t="s">
        <v>209</v>
      </c>
      <c r="C1218" s="7" t="s">
        <v>209</v>
      </c>
      <c r="D1218" s="7" t="s">
        <v>13</v>
      </c>
      <c r="E1218" s="35" t="s">
        <v>419</v>
      </c>
      <c r="F1218" s="7" t="s">
        <v>324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40">
        <v>0</v>
      </c>
      <c r="O1218" s="8">
        <v>0</v>
      </c>
      <c r="P1218" s="8"/>
      <c r="Q1218" s="8"/>
      <c r="R1218" s="8"/>
      <c r="S1218" s="8"/>
      <c r="T1218" s="8"/>
      <c r="U1218" s="8"/>
      <c r="V1218" s="8"/>
      <c r="W1218" s="14">
        <f t="shared" si="297"/>
        <v>0</v>
      </c>
      <c r="X1218" s="10"/>
      <c r="Y1218" s="28" t="e">
        <f t="shared" si="300"/>
        <v>#REF!</v>
      </c>
      <c r="Z1218" s="13"/>
      <c r="AA1218" s="13" t="e">
        <f t="shared" si="302"/>
        <v>#REF!</v>
      </c>
      <c r="AB1218" s="12"/>
      <c r="AC1218" s="12"/>
      <c r="AE1218" s="9" t="e">
        <f t="shared" si="293"/>
        <v>#REF!</v>
      </c>
      <c r="AG1218" s="1" t="str">
        <f t="shared" si="301"/>
        <v>38238210005459</v>
      </c>
      <c r="AH1218" s="9" t="e">
        <f>IF(AND(#REF!=2017,AE$4=1),-IFERROR(VLOOKUP(AG1218,#REF!,9,0),0),IF(AND(#REF!=2017,AE$4=2),-IFERROR(VLOOKUP(AG1218,#REF!,9,0),0),IFERROR(VLOOKUP(AG1218,#REF!,12,0),0)))</f>
        <v>#REF!</v>
      </c>
    </row>
    <row r="1219" spans="1:34" ht="15" customHeight="1" outlineLevel="2">
      <c r="A1219" s="7" t="s">
        <v>208</v>
      </c>
      <c r="B1219" s="36" t="s">
        <v>209</v>
      </c>
      <c r="C1219" s="7" t="s">
        <v>209</v>
      </c>
      <c r="D1219" s="7" t="s">
        <v>13</v>
      </c>
      <c r="E1219" s="35" t="s">
        <v>456</v>
      </c>
      <c r="F1219" s="7" t="s">
        <v>342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40">
        <v>0</v>
      </c>
      <c r="O1219" s="8">
        <v>0</v>
      </c>
      <c r="P1219" s="8"/>
      <c r="Q1219" s="8"/>
      <c r="R1219" s="8"/>
      <c r="S1219" s="8"/>
      <c r="T1219" s="8"/>
      <c r="U1219" s="8"/>
      <c r="V1219" s="8"/>
      <c r="W1219" s="14">
        <f t="shared" si="297"/>
        <v>0</v>
      </c>
      <c r="X1219" s="10"/>
      <c r="Y1219" s="28" t="e">
        <f t="shared" si="300"/>
        <v>#REF!</v>
      </c>
      <c r="Z1219" s="13"/>
      <c r="AA1219" s="13" t="e">
        <f t="shared" si="302"/>
        <v>#REF!</v>
      </c>
      <c r="AB1219" s="12">
        <v>1</v>
      </c>
      <c r="AC1219" s="12">
        <v>1</v>
      </c>
      <c r="AE1219" s="9" t="e">
        <f t="shared" ref="AE1219:AE1291" si="303">AA1219-W1219</f>
        <v>#REF!</v>
      </c>
      <c r="AG1219" s="1" t="str">
        <f t="shared" si="301"/>
        <v>38238210005461</v>
      </c>
      <c r="AH1219" s="9" t="e">
        <f>IF(AND(#REF!=2017,AE$4=1),-IFERROR(VLOOKUP(AG1219,#REF!,9,0),0),IF(AND(#REF!=2017,AE$4=2),-IFERROR(VLOOKUP(AG1219,#REF!,9,0),0),IFERROR(VLOOKUP(AG1219,#REF!,12,0),0)))</f>
        <v>#REF!</v>
      </c>
    </row>
    <row r="1220" spans="1:34" ht="15" customHeight="1" outlineLevel="2">
      <c r="A1220" s="7" t="s">
        <v>208</v>
      </c>
      <c r="B1220" s="36" t="s">
        <v>209</v>
      </c>
      <c r="C1220" s="7" t="s">
        <v>209</v>
      </c>
      <c r="D1220" s="7" t="s">
        <v>13</v>
      </c>
      <c r="E1220" s="35" t="s">
        <v>458</v>
      </c>
      <c r="F1220" s="7" t="s">
        <v>343</v>
      </c>
      <c r="G1220" s="8">
        <v>0</v>
      </c>
      <c r="H1220" s="8">
        <v>39416.410000000003</v>
      </c>
      <c r="I1220" s="8">
        <v>20302.550000000003</v>
      </c>
      <c r="J1220" s="8">
        <v>11239.380000000005</v>
      </c>
      <c r="K1220" s="8">
        <v>0</v>
      </c>
      <c r="L1220" s="8">
        <v>34748.39</v>
      </c>
      <c r="M1220" s="8">
        <v>11402.540000000008</v>
      </c>
      <c r="N1220" s="40">
        <v>12431.020000000004</v>
      </c>
      <c r="O1220" s="8">
        <v>9876.0999999999913</v>
      </c>
      <c r="P1220" s="8"/>
      <c r="Q1220" s="8"/>
      <c r="R1220" s="8"/>
      <c r="S1220" s="8"/>
      <c r="T1220" s="8"/>
      <c r="U1220" s="8"/>
      <c r="V1220" s="8"/>
      <c r="W1220" s="14">
        <f t="shared" si="297"/>
        <v>139416.39000000001</v>
      </c>
      <c r="X1220" s="10"/>
      <c r="Y1220" s="28" t="e">
        <f t="shared" si="300"/>
        <v>#REF!</v>
      </c>
      <c r="Z1220" s="13"/>
      <c r="AA1220" s="13" t="e">
        <f t="shared" si="302"/>
        <v>#REF!</v>
      </c>
      <c r="AB1220" s="12">
        <v>1</v>
      </c>
      <c r="AC1220" s="12">
        <v>1</v>
      </c>
      <c r="AE1220" s="9" t="e">
        <f t="shared" si="303"/>
        <v>#REF!</v>
      </c>
      <c r="AG1220" s="1" t="str">
        <f t="shared" si="301"/>
        <v>38238210005467</v>
      </c>
      <c r="AH1220" s="9" t="e">
        <f>IF(AND(#REF!=2017,AE$4=1),-IFERROR(VLOOKUP(AG1220,#REF!,9,0),0),IF(AND(#REF!=2017,AE$4=2),-IFERROR(VLOOKUP(AG1220,#REF!,9,0),0),IFERROR(VLOOKUP(AG1220,#REF!,12,0),0)))</f>
        <v>#REF!</v>
      </c>
    </row>
    <row r="1221" spans="1:34" ht="15" customHeight="1" outlineLevel="2">
      <c r="A1221" s="7" t="s">
        <v>208</v>
      </c>
      <c r="B1221" s="36" t="s">
        <v>209</v>
      </c>
      <c r="C1221" s="7" t="s">
        <v>209</v>
      </c>
      <c r="D1221" s="7" t="s">
        <v>13</v>
      </c>
      <c r="E1221" s="35" t="s">
        <v>460</v>
      </c>
      <c r="F1221" s="7" t="s">
        <v>344</v>
      </c>
      <c r="G1221" s="8">
        <v>35.29</v>
      </c>
      <c r="H1221" s="8">
        <v>49.43</v>
      </c>
      <c r="I1221" s="8">
        <v>13.120000000000005</v>
      </c>
      <c r="J1221" s="8">
        <v>32.449999999999989</v>
      </c>
      <c r="K1221" s="8">
        <v>0</v>
      </c>
      <c r="L1221" s="8">
        <v>34.870000000000005</v>
      </c>
      <c r="M1221" s="8">
        <v>16</v>
      </c>
      <c r="N1221" s="40">
        <v>0</v>
      </c>
      <c r="O1221" s="8">
        <v>54.460000000000008</v>
      </c>
      <c r="P1221" s="8"/>
      <c r="Q1221" s="8"/>
      <c r="R1221" s="8"/>
      <c r="S1221" s="8"/>
      <c r="T1221" s="8"/>
      <c r="U1221" s="8"/>
      <c r="V1221" s="8"/>
      <c r="W1221" s="14">
        <f t="shared" si="297"/>
        <v>235.62</v>
      </c>
      <c r="X1221" s="10"/>
      <c r="Y1221" s="28" t="e">
        <f t="shared" si="300"/>
        <v>#REF!</v>
      </c>
      <c r="Z1221" s="13"/>
      <c r="AA1221" s="13" t="e">
        <f t="shared" si="302"/>
        <v>#REF!</v>
      </c>
      <c r="AB1221" s="12">
        <v>1</v>
      </c>
      <c r="AC1221" s="12">
        <v>1</v>
      </c>
      <c r="AE1221" s="9" t="e">
        <f t="shared" si="303"/>
        <v>#REF!</v>
      </c>
      <c r="AG1221" s="1" t="str">
        <f t="shared" si="301"/>
        <v>38238210005474</v>
      </c>
      <c r="AH1221" s="9" t="e">
        <f>IF(AND(#REF!=2017,AE$4=1),-IFERROR(VLOOKUP(AG1221,#REF!,9,0),0),IF(AND(#REF!=2017,AE$4=2),-IFERROR(VLOOKUP(AG1221,#REF!,9,0),0),IFERROR(VLOOKUP(AG1221,#REF!,12,0),0)))</f>
        <v>#REF!</v>
      </c>
    </row>
    <row r="1222" spans="1:34" ht="15" customHeight="1" outlineLevel="2">
      <c r="A1222" s="7" t="s">
        <v>208</v>
      </c>
      <c r="B1222" s="36" t="s">
        <v>209</v>
      </c>
      <c r="C1222" s="7" t="s">
        <v>209</v>
      </c>
      <c r="D1222" s="7" t="s">
        <v>13</v>
      </c>
      <c r="E1222" s="35" t="s">
        <v>462</v>
      </c>
      <c r="F1222" s="7" t="s">
        <v>345</v>
      </c>
      <c r="G1222" s="8">
        <v>2</v>
      </c>
      <c r="H1222" s="8">
        <v>4.34</v>
      </c>
      <c r="I1222" s="8">
        <v>0</v>
      </c>
      <c r="J1222" s="8">
        <v>18.2</v>
      </c>
      <c r="K1222" s="8">
        <v>0</v>
      </c>
      <c r="L1222" s="8">
        <v>0</v>
      </c>
      <c r="M1222" s="8">
        <v>0</v>
      </c>
      <c r="N1222" s="40">
        <v>0</v>
      </c>
      <c r="O1222" s="8">
        <v>0</v>
      </c>
      <c r="P1222" s="8"/>
      <c r="Q1222" s="8"/>
      <c r="R1222" s="8"/>
      <c r="S1222" s="8"/>
      <c r="T1222" s="8"/>
      <c r="U1222" s="8"/>
      <c r="V1222" s="8"/>
      <c r="W1222" s="14">
        <f t="shared" si="297"/>
        <v>24.54</v>
      </c>
      <c r="X1222" s="10"/>
      <c r="Y1222" s="28" t="e">
        <f t="shared" si="300"/>
        <v>#REF!</v>
      </c>
      <c r="Z1222" s="13"/>
      <c r="AA1222" s="13" t="e">
        <f t="shared" si="302"/>
        <v>#REF!</v>
      </c>
      <c r="AB1222" s="12">
        <v>1</v>
      </c>
      <c r="AC1222" s="12">
        <v>1</v>
      </c>
      <c r="AE1222" s="9" t="e">
        <f t="shared" si="303"/>
        <v>#REF!</v>
      </c>
      <c r="AG1222" s="1" t="str">
        <f t="shared" si="301"/>
        <v>38238210005500</v>
      </c>
      <c r="AH1222" s="9" t="e">
        <f>IF(AND(#REF!=2017,AE$4=1),-IFERROR(VLOOKUP(AG1222,#REF!,9,0),0),IF(AND(#REF!=2017,AE$4=2),-IFERROR(VLOOKUP(AG1222,#REF!,9,0),0),IFERROR(VLOOKUP(AG1222,#REF!,12,0),0)))</f>
        <v>#REF!</v>
      </c>
    </row>
    <row r="1223" spans="1:34" ht="15" customHeight="1" outlineLevel="2">
      <c r="A1223" s="7" t="s">
        <v>208</v>
      </c>
      <c r="B1223" s="36" t="s">
        <v>209</v>
      </c>
      <c r="C1223" s="7" t="s">
        <v>209</v>
      </c>
      <c r="D1223" s="7" t="s">
        <v>13</v>
      </c>
      <c r="E1223" s="35" t="s">
        <v>391</v>
      </c>
      <c r="F1223" s="7" t="s">
        <v>306</v>
      </c>
      <c r="G1223" s="8">
        <v>0</v>
      </c>
      <c r="H1223" s="8">
        <v>0</v>
      </c>
      <c r="I1223" s="8">
        <v>0</v>
      </c>
      <c r="J1223" s="8">
        <v>16226.22</v>
      </c>
      <c r="K1223" s="8">
        <v>1164.7199999999993</v>
      </c>
      <c r="L1223" s="8">
        <v>0</v>
      </c>
      <c r="M1223" s="8">
        <v>15257.399999999998</v>
      </c>
      <c r="N1223" s="40">
        <v>271.19000000000233</v>
      </c>
      <c r="O1223" s="8">
        <v>261.19000000000233</v>
      </c>
      <c r="P1223" s="8"/>
      <c r="Q1223" s="8"/>
      <c r="R1223" s="8"/>
      <c r="S1223" s="8"/>
      <c r="T1223" s="8"/>
      <c r="U1223" s="8"/>
      <c r="V1223" s="8"/>
      <c r="W1223" s="14">
        <f t="shared" si="297"/>
        <v>33180.720000000001</v>
      </c>
      <c r="X1223" s="10"/>
      <c r="Y1223" s="28" t="e">
        <f t="shared" si="300"/>
        <v>#REF!</v>
      </c>
      <c r="Z1223" s="13"/>
      <c r="AA1223" s="13" t="e">
        <f t="shared" si="302"/>
        <v>#REF!</v>
      </c>
      <c r="AB1223" s="12">
        <v>1</v>
      </c>
      <c r="AC1223" s="12">
        <v>1</v>
      </c>
      <c r="AE1223" s="9" t="e">
        <f t="shared" si="303"/>
        <v>#REF!</v>
      </c>
      <c r="AG1223" s="1" t="str">
        <f t="shared" si="301"/>
        <v>38238210005537</v>
      </c>
      <c r="AH1223" s="9" t="e">
        <f>IF(AND(#REF!=2017,AE$4=1),-IFERROR(VLOOKUP(AG1223,#REF!,9,0),0),IF(AND(#REF!=2017,AE$4=2),-IFERROR(VLOOKUP(AG1223,#REF!,9,0),0),IFERROR(VLOOKUP(AG1223,#REF!,12,0),0)))</f>
        <v>#REF!</v>
      </c>
    </row>
    <row r="1224" spans="1:34" ht="15" customHeight="1" outlineLevel="2">
      <c r="A1224" s="7" t="s">
        <v>208</v>
      </c>
      <c r="B1224" s="36" t="s">
        <v>209</v>
      </c>
      <c r="C1224" s="7" t="s">
        <v>209</v>
      </c>
      <c r="D1224" s="7" t="s">
        <v>13</v>
      </c>
      <c r="E1224" s="35" t="s">
        <v>507</v>
      </c>
      <c r="F1224" s="7" t="s">
        <v>362</v>
      </c>
      <c r="G1224" s="8">
        <v>0</v>
      </c>
      <c r="H1224" s="8">
        <v>0</v>
      </c>
      <c r="I1224" s="8">
        <v>0</v>
      </c>
      <c r="J1224" s="8">
        <v>-1951.5</v>
      </c>
      <c r="K1224" s="8">
        <v>0</v>
      </c>
      <c r="L1224" s="8">
        <v>0</v>
      </c>
      <c r="M1224" s="8">
        <v>-1951.5</v>
      </c>
      <c r="N1224" s="40">
        <v>0</v>
      </c>
      <c r="O1224" s="8">
        <v>0</v>
      </c>
      <c r="P1224" s="8"/>
      <c r="Q1224" s="8"/>
      <c r="R1224" s="8"/>
      <c r="S1224" s="8"/>
      <c r="T1224" s="8"/>
      <c r="U1224" s="8"/>
      <c r="V1224" s="8"/>
      <c r="W1224" s="14">
        <f t="shared" si="297"/>
        <v>-3903</v>
      </c>
      <c r="X1224" s="10"/>
      <c r="Y1224" s="28" t="e">
        <f t="shared" si="300"/>
        <v>#REF!</v>
      </c>
      <c r="Z1224" s="13"/>
      <c r="AA1224" s="13" t="e">
        <f t="shared" si="302"/>
        <v>#REF!</v>
      </c>
      <c r="AB1224" s="12">
        <v>1</v>
      </c>
      <c r="AC1224" s="12">
        <v>1</v>
      </c>
      <c r="AE1224" s="9" t="e">
        <f t="shared" si="303"/>
        <v>#REF!</v>
      </c>
      <c r="AG1224" s="1" t="str">
        <f t="shared" si="301"/>
        <v>38238210007003</v>
      </c>
      <c r="AH1224" s="9" t="e">
        <f>IF(AND(#REF!=2017,AE$4=1),-IFERROR(VLOOKUP(AG1224,#REF!,9,0),0),IF(AND(#REF!=2017,AE$4=2),-IFERROR(VLOOKUP(AG1224,#REF!,9,0),0),IFERROR(VLOOKUP(AG1224,#REF!,12,0),0)))</f>
        <v>#REF!</v>
      </c>
    </row>
    <row r="1225" spans="1:34" ht="15" customHeight="1" outlineLevel="1">
      <c r="A1225" s="42" t="s">
        <v>638</v>
      </c>
      <c r="B1225" s="36"/>
      <c r="C1225" s="7"/>
      <c r="D1225" s="7"/>
      <c r="E1225" s="35"/>
      <c r="F1225" s="7"/>
      <c r="G1225" s="8">
        <f t="shared" ref="G1225:O1225" si="304">SUBTOTAL(9,G1178:G1224)</f>
        <v>82328.13999999997</v>
      </c>
      <c r="H1225" s="8">
        <f t="shared" si="304"/>
        <v>45285.71</v>
      </c>
      <c r="I1225" s="8">
        <f t="shared" si="304"/>
        <v>119700.64999999998</v>
      </c>
      <c r="J1225" s="8">
        <f t="shared" si="304"/>
        <v>513042.77</v>
      </c>
      <c r="K1225" s="8">
        <f t="shared" si="304"/>
        <v>24193.269999999997</v>
      </c>
      <c r="L1225" s="8">
        <f t="shared" si="304"/>
        <v>45624.540000000015</v>
      </c>
      <c r="M1225" s="8">
        <f t="shared" si="304"/>
        <v>645656.24999999988</v>
      </c>
      <c r="N1225" s="40">
        <f t="shared" si="304"/>
        <v>104738.00000000001</v>
      </c>
      <c r="O1225" s="8">
        <f t="shared" si="304"/>
        <v>28216.419999999955</v>
      </c>
      <c r="P1225" s="8"/>
      <c r="Q1225" s="8"/>
      <c r="R1225" s="8"/>
      <c r="S1225" s="8"/>
      <c r="T1225" s="8"/>
      <c r="U1225" s="8"/>
      <c r="V1225" s="8"/>
      <c r="W1225" s="14">
        <f>SUBTOTAL(9,W1178:W1224)</f>
        <v>1608785.7499999998</v>
      </c>
      <c r="X1225" s="10"/>
      <c r="Y1225" s="28"/>
      <c r="Z1225" s="13"/>
      <c r="AA1225" s="13"/>
      <c r="AB1225" s="12"/>
      <c r="AC1225" s="12"/>
      <c r="AE1225" s="9"/>
      <c r="AH1225" s="9"/>
    </row>
    <row r="1226" spans="1:34" ht="15" customHeight="1" outlineLevel="2">
      <c r="A1226" s="7" t="s">
        <v>210</v>
      </c>
      <c r="B1226" s="36" t="s">
        <v>211</v>
      </c>
      <c r="C1226" s="7" t="s">
        <v>211</v>
      </c>
      <c r="D1226" s="7" t="s">
        <v>13</v>
      </c>
      <c r="E1226" s="7" t="s">
        <v>366</v>
      </c>
      <c r="F1226" s="7" t="s">
        <v>307</v>
      </c>
      <c r="G1226" s="8">
        <v>0</v>
      </c>
      <c r="H1226" s="8">
        <v>0</v>
      </c>
      <c r="I1226" s="8">
        <v>0</v>
      </c>
      <c r="J1226" s="8">
        <v>13843.27</v>
      </c>
      <c r="K1226" s="8">
        <v>3656.66</v>
      </c>
      <c r="L1226" s="8">
        <v>0</v>
      </c>
      <c r="M1226" s="8">
        <v>10168.699999999997</v>
      </c>
      <c r="N1226" s="40">
        <v>2434.6700000000055</v>
      </c>
      <c r="O1226" s="8">
        <v>374.34999999999854</v>
      </c>
      <c r="P1226" s="8"/>
      <c r="Q1226" s="8"/>
      <c r="R1226" s="8"/>
      <c r="S1226" s="8"/>
      <c r="T1226" s="8"/>
      <c r="U1226" s="8"/>
      <c r="V1226" s="8"/>
      <c r="W1226" s="14">
        <f t="shared" ref="W1226:W1241" si="305">SUM(G1226:V1226)</f>
        <v>30477.65</v>
      </c>
      <c r="X1226" s="10"/>
      <c r="Y1226" s="28" t="e">
        <f t="shared" ref="Y1226:Y1241" si="306">IF(AE$2="Y",IF(RIGHT(A1226,4)="CITY",AH1226,0),AH1226)</f>
        <v>#REF!</v>
      </c>
      <c r="Z1226" s="13"/>
      <c r="AA1226" s="13" t="e">
        <f t="shared" si="302"/>
        <v>#REF!</v>
      </c>
      <c r="AB1226" s="12">
        <v>1</v>
      </c>
      <c r="AC1226" s="12">
        <v>1</v>
      </c>
      <c r="AE1226" s="9" t="e">
        <f t="shared" si="303"/>
        <v>#REF!</v>
      </c>
      <c r="AG1226" s="1" t="str">
        <f t="shared" ref="AG1226:AG1241" si="307">B1226&amp;C1226&amp;D1226&amp;E1226</f>
        <v>38338310004001</v>
      </c>
      <c r="AH1226" s="9" t="e">
        <f>IF(AND(#REF!=2017,AE$4=1),-IFERROR(VLOOKUP(AG1226,#REF!,9,0),0),IF(AND(#REF!=2017,AE$4=2),-IFERROR(VLOOKUP(AG1226,#REF!,9,0),0),IFERROR(VLOOKUP(AG1226,#REF!,12,0),0)))</f>
        <v>#REF!</v>
      </c>
    </row>
    <row r="1227" spans="1:34" ht="15" customHeight="1" outlineLevel="2">
      <c r="A1227" s="7" t="s">
        <v>210</v>
      </c>
      <c r="B1227" s="36" t="s">
        <v>211</v>
      </c>
      <c r="C1227" s="7" t="s">
        <v>211</v>
      </c>
      <c r="D1227" s="7" t="s">
        <v>13</v>
      </c>
      <c r="E1227" s="7" t="s">
        <v>387</v>
      </c>
      <c r="F1227" s="7" t="s">
        <v>359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40">
        <v>0</v>
      </c>
      <c r="O1227" s="8">
        <v>0</v>
      </c>
      <c r="P1227" s="8"/>
      <c r="Q1227" s="8"/>
      <c r="R1227" s="8"/>
      <c r="S1227" s="8"/>
      <c r="T1227" s="8"/>
      <c r="U1227" s="8"/>
      <c r="V1227" s="8"/>
      <c r="W1227" s="14">
        <f t="shared" si="305"/>
        <v>0</v>
      </c>
      <c r="X1227" s="10"/>
      <c r="Y1227" s="28" t="e">
        <f t="shared" si="306"/>
        <v>#REF!</v>
      </c>
      <c r="Z1227" s="13"/>
      <c r="AA1227" s="13" t="e">
        <f t="shared" si="302"/>
        <v>#REF!</v>
      </c>
      <c r="AB1227" s="12">
        <v>1</v>
      </c>
      <c r="AC1227" s="12">
        <v>1</v>
      </c>
      <c r="AE1227" s="9" t="e">
        <f t="shared" si="303"/>
        <v>#REF!</v>
      </c>
      <c r="AG1227" s="1" t="str">
        <f t="shared" si="307"/>
        <v>38338310004004</v>
      </c>
      <c r="AH1227" s="9" t="e">
        <f>IF(AND(#REF!=2017,AE$4=1),-IFERROR(VLOOKUP(AG1227,#REF!,9,0),0),IF(AND(#REF!=2017,AE$4=2),-IFERROR(VLOOKUP(AG1227,#REF!,9,0),0),IFERROR(VLOOKUP(AG1227,#REF!,12,0),0)))</f>
        <v>#REF!</v>
      </c>
    </row>
    <row r="1228" spans="1:34" ht="15" customHeight="1" outlineLevel="2">
      <c r="A1228" s="7" t="s">
        <v>210</v>
      </c>
      <c r="B1228" s="36" t="s">
        <v>211</v>
      </c>
      <c r="C1228" s="7" t="s">
        <v>211</v>
      </c>
      <c r="D1228" s="7" t="s">
        <v>13</v>
      </c>
      <c r="E1228" s="7" t="s">
        <v>368</v>
      </c>
      <c r="F1228" s="7" t="s">
        <v>308</v>
      </c>
      <c r="G1228" s="8">
        <v>0</v>
      </c>
      <c r="H1228" s="8">
        <v>0</v>
      </c>
      <c r="I1228" s="8">
        <v>0</v>
      </c>
      <c r="J1228" s="8">
        <v>1770.82</v>
      </c>
      <c r="K1228" s="8">
        <v>10.970000000000027</v>
      </c>
      <c r="L1228" s="8">
        <v>0</v>
      </c>
      <c r="M1228" s="8">
        <v>41.460000000000036</v>
      </c>
      <c r="N1228" s="40">
        <v>-3.2100000000000364</v>
      </c>
      <c r="O1228" s="8">
        <v>2.8299999999999272</v>
      </c>
      <c r="P1228" s="8"/>
      <c r="Q1228" s="8"/>
      <c r="R1228" s="8"/>
      <c r="S1228" s="8"/>
      <c r="T1228" s="8"/>
      <c r="U1228" s="8"/>
      <c r="V1228" s="8"/>
      <c r="W1228" s="14">
        <f t="shared" si="305"/>
        <v>1822.87</v>
      </c>
      <c r="X1228" s="10"/>
      <c r="Y1228" s="28" t="e">
        <f t="shared" si="306"/>
        <v>#REF!</v>
      </c>
      <c r="Z1228" s="13"/>
      <c r="AA1228" s="13" t="e">
        <f t="shared" si="302"/>
        <v>#REF!</v>
      </c>
      <c r="AB1228" s="12">
        <v>1</v>
      </c>
      <c r="AC1228" s="12">
        <v>1</v>
      </c>
      <c r="AE1228" s="9" t="e">
        <f t="shared" si="303"/>
        <v>#REF!</v>
      </c>
      <c r="AG1228" s="1" t="str">
        <f t="shared" si="307"/>
        <v>38338310004006</v>
      </c>
      <c r="AH1228" s="9" t="e">
        <f>IF(AND(#REF!=2017,AE$4=1),-IFERROR(VLOOKUP(AG1228,#REF!,9,0),0),IF(AND(#REF!=2017,AE$4=2),-IFERROR(VLOOKUP(AG1228,#REF!,9,0),0),IFERROR(VLOOKUP(AG1228,#REF!,12,0),0)))</f>
        <v>#REF!</v>
      </c>
    </row>
    <row r="1229" spans="1:34" ht="15" customHeight="1" outlineLevel="2">
      <c r="A1229" s="7" t="s">
        <v>210</v>
      </c>
      <c r="B1229" s="36" t="s">
        <v>211</v>
      </c>
      <c r="C1229" s="7" t="s">
        <v>211</v>
      </c>
      <c r="D1229" s="7" t="s">
        <v>13</v>
      </c>
      <c r="E1229" s="7" t="s">
        <v>370</v>
      </c>
      <c r="F1229" s="7" t="s">
        <v>309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40">
        <v>0</v>
      </c>
      <c r="O1229" s="8">
        <v>610.46</v>
      </c>
      <c r="P1229" s="8"/>
      <c r="Q1229" s="8"/>
      <c r="R1229" s="8"/>
      <c r="S1229" s="8"/>
      <c r="T1229" s="8"/>
      <c r="U1229" s="8"/>
      <c r="V1229" s="8"/>
      <c r="W1229" s="14">
        <f t="shared" si="305"/>
        <v>610.46</v>
      </c>
      <c r="X1229" s="10"/>
      <c r="Y1229" s="28" t="e">
        <f t="shared" si="306"/>
        <v>#REF!</v>
      </c>
      <c r="Z1229" s="13"/>
      <c r="AA1229" s="13" t="e">
        <f t="shared" si="302"/>
        <v>#REF!</v>
      </c>
      <c r="AB1229" s="12">
        <v>1</v>
      </c>
      <c r="AC1229" s="12">
        <v>1</v>
      </c>
      <c r="AE1229" s="9" t="e">
        <f t="shared" si="303"/>
        <v>#REF!</v>
      </c>
      <c r="AG1229" s="1" t="str">
        <f t="shared" si="307"/>
        <v>38338310004008</v>
      </c>
      <c r="AH1229" s="9" t="e">
        <f>IF(AND(#REF!=2017,AE$4=1),-IFERROR(VLOOKUP(AG1229,#REF!,9,0),0),IF(AND(#REF!=2017,AE$4=2),-IFERROR(VLOOKUP(AG1229,#REF!,9,0),0),IFERROR(VLOOKUP(AG1229,#REF!,12,0),0)))</f>
        <v>#REF!</v>
      </c>
    </row>
    <row r="1230" spans="1:34" ht="15" customHeight="1" outlineLevel="2">
      <c r="A1230" s="7" t="s">
        <v>210</v>
      </c>
      <c r="B1230" s="36" t="s">
        <v>211</v>
      </c>
      <c r="C1230" s="7" t="s">
        <v>211</v>
      </c>
      <c r="D1230" s="7" t="s">
        <v>13</v>
      </c>
      <c r="E1230" s="7" t="s">
        <v>372</v>
      </c>
      <c r="F1230" s="7" t="s">
        <v>310</v>
      </c>
      <c r="G1230" s="8">
        <v>0</v>
      </c>
      <c r="H1230" s="8">
        <v>0</v>
      </c>
      <c r="I1230" s="8">
        <v>0</v>
      </c>
      <c r="J1230" s="8">
        <v>0</v>
      </c>
      <c r="K1230" s="8">
        <v>16.89</v>
      </c>
      <c r="L1230" s="8">
        <v>0</v>
      </c>
      <c r="M1230" s="8">
        <v>0</v>
      </c>
      <c r="N1230" s="40">
        <v>11.880000000000003</v>
      </c>
      <c r="O1230" s="8">
        <v>26.380000000000003</v>
      </c>
      <c r="P1230" s="8"/>
      <c r="Q1230" s="8"/>
      <c r="R1230" s="8"/>
      <c r="S1230" s="8"/>
      <c r="T1230" s="8"/>
      <c r="U1230" s="8"/>
      <c r="V1230" s="8"/>
      <c r="W1230" s="14">
        <f t="shared" si="305"/>
        <v>55.150000000000006</v>
      </c>
      <c r="X1230" s="10"/>
      <c r="Y1230" s="28" t="e">
        <f t="shared" si="306"/>
        <v>#REF!</v>
      </c>
      <c r="Z1230" s="13"/>
      <c r="AA1230" s="13" t="e">
        <f t="shared" si="302"/>
        <v>#REF!</v>
      </c>
      <c r="AB1230" s="12">
        <v>1</v>
      </c>
      <c r="AC1230" s="12">
        <v>1</v>
      </c>
      <c r="AE1230" s="9" t="e">
        <f t="shared" si="303"/>
        <v>#REF!</v>
      </c>
      <c r="AG1230" s="1" t="str">
        <f t="shared" si="307"/>
        <v>38338310004009</v>
      </c>
      <c r="AH1230" s="9" t="e">
        <f>IF(AND(#REF!=2017,AE$4=1),-IFERROR(VLOOKUP(AG1230,#REF!,9,0),0),IF(AND(#REF!=2017,AE$4=2),-IFERROR(VLOOKUP(AG1230,#REF!,9,0),0),IFERROR(VLOOKUP(AG1230,#REF!,12,0),0)))</f>
        <v>#REF!</v>
      </c>
    </row>
    <row r="1231" spans="1:34" ht="15" customHeight="1" outlineLevel="2">
      <c r="A1231" s="7" t="s">
        <v>210</v>
      </c>
      <c r="B1231" s="36" t="s">
        <v>211</v>
      </c>
      <c r="C1231" s="7" t="s">
        <v>211</v>
      </c>
      <c r="D1231" s="7" t="s">
        <v>13</v>
      </c>
      <c r="E1231" s="7" t="s">
        <v>504</v>
      </c>
      <c r="F1231" s="7" t="s">
        <v>305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40">
        <v>0</v>
      </c>
      <c r="O1231" s="8">
        <v>0</v>
      </c>
      <c r="P1231" s="8"/>
      <c r="Q1231" s="8"/>
      <c r="R1231" s="8"/>
      <c r="S1231" s="8"/>
      <c r="T1231" s="8"/>
      <c r="U1231" s="8"/>
      <c r="V1231" s="8"/>
      <c r="W1231" s="14">
        <f t="shared" si="305"/>
        <v>0</v>
      </c>
      <c r="X1231" s="10"/>
      <c r="Y1231" s="28" t="e">
        <f t="shared" si="306"/>
        <v>#REF!</v>
      </c>
      <c r="Z1231" s="13"/>
      <c r="AA1231" s="13" t="e">
        <f t="shared" si="302"/>
        <v>#REF!</v>
      </c>
      <c r="AB1231" s="12"/>
      <c r="AC1231" s="12"/>
      <c r="AE1231" s="9" t="e">
        <f t="shared" si="303"/>
        <v>#REF!</v>
      </c>
      <c r="AG1231" s="1" t="str">
        <f t="shared" si="307"/>
        <v>38338310004014</v>
      </c>
      <c r="AH1231" s="9" t="e">
        <f>IF(AND(#REF!=2017,AE$4=1),-IFERROR(VLOOKUP(AG1231,#REF!,9,0),0),IF(AND(#REF!=2017,AE$4=2),-IFERROR(VLOOKUP(AG1231,#REF!,9,0),0),IFERROR(VLOOKUP(AG1231,#REF!,12,0),0)))</f>
        <v>#REF!</v>
      </c>
    </row>
    <row r="1232" spans="1:34" ht="15" customHeight="1" outlineLevel="2">
      <c r="A1232" s="7" t="s">
        <v>210</v>
      </c>
      <c r="B1232" s="36" t="s">
        <v>211</v>
      </c>
      <c r="C1232" s="7" t="s">
        <v>211</v>
      </c>
      <c r="D1232" s="7" t="s">
        <v>13</v>
      </c>
      <c r="E1232" s="7" t="s">
        <v>374</v>
      </c>
      <c r="F1232" s="7" t="s">
        <v>361</v>
      </c>
      <c r="G1232" s="8">
        <v>0</v>
      </c>
      <c r="H1232" s="8">
        <v>0</v>
      </c>
      <c r="I1232" s="8">
        <v>0</v>
      </c>
      <c r="J1232" s="8">
        <v>0</v>
      </c>
      <c r="K1232" s="8">
        <v>164.97</v>
      </c>
      <c r="L1232" s="8">
        <v>0</v>
      </c>
      <c r="M1232" s="8">
        <v>0</v>
      </c>
      <c r="N1232" s="40">
        <v>161.02000000000001</v>
      </c>
      <c r="O1232" s="8">
        <v>144.46999999999997</v>
      </c>
      <c r="P1232" s="8"/>
      <c r="Q1232" s="8"/>
      <c r="R1232" s="8"/>
      <c r="S1232" s="8"/>
      <c r="T1232" s="8"/>
      <c r="U1232" s="8"/>
      <c r="V1232" s="8"/>
      <c r="W1232" s="14">
        <f t="shared" si="305"/>
        <v>470.46</v>
      </c>
      <c r="X1232" s="10"/>
      <c r="Y1232" s="28" t="e">
        <f t="shared" si="306"/>
        <v>#REF!</v>
      </c>
      <c r="Z1232" s="13"/>
      <c r="AA1232" s="13" t="e">
        <f t="shared" si="302"/>
        <v>#REF!</v>
      </c>
      <c r="AB1232" s="12">
        <v>1</v>
      </c>
      <c r="AC1232" s="12">
        <v>1</v>
      </c>
      <c r="AE1232" s="9" t="e">
        <f t="shared" si="303"/>
        <v>#REF!</v>
      </c>
      <c r="AG1232" s="1" t="str">
        <f t="shared" si="307"/>
        <v>38338310004030</v>
      </c>
      <c r="AH1232" s="9" t="e">
        <f>IF(AND(#REF!=2017,AE$4=1),-IFERROR(VLOOKUP(AG1232,#REF!,9,0),0),IF(AND(#REF!=2017,AE$4=2),-IFERROR(VLOOKUP(AG1232,#REF!,9,0),0),IFERROR(VLOOKUP(AG1232,#REF!,12,0),0)))</f>
        <v>#REF!</v>
      </c>
    </row>
    <row r="1233" spans="1:34" ht="15" customHeight="1" outlineLevel="2">
      <c r="A1233" s="7" t="s">
        <v>210</v>
      </c>
      <c r="B1233" s="36" t="s">
        <v>211</v>
      </c>
      <c r="C1233" s="7" t="s">
        <v>211</v>
      </c>
      <c r="D1233" s="7" t="s">
        <v>13</v>
      </c>
      <c r="E1233" s="7" t="s">
        <v>389</v>
      </c>
      <c r="F1233" s="7" t="s">
        <v>360</v>
      </c>
      <c r="G1233" s="8">
        <v>0</v>
      </c>
      <c r="H1233" s="8">
        <v>0</v>
      </c>
      <c r="I1233" s="8">
        <v>0</v>
      </c>
      <c r="J1233" s="8">
        <v>0</v>
      </c>
      <c r="K1233" s="8">
        <v>2.3199999999999998</v>
      </c>
      <c r="L1233" s="8">
        <v>0</v>
      </c>
      <c r="M1233" s="8">
        <v>0</v>
      </c>
      <c r="N1233" s="40">
        <v>0.81999999999999984</v>
      </c>
      <c r="O1233" s="8">
        <v>50.74</v>
      </c>
      <c r="P1233" s="8"/>
      <c r="Q1233" s="8"/>
      <c r="R1233" s="8"/>
      <c r="S1233" s="8"/>
      <c r="T1233" s="8"/>
      <c r="U1233" s="8"/>
      <c r="V1233" s="8"/>
      <c r="W1233" s="14">
        <f t="shared" si="305"/>
        <v>53.88</v>
      </c>
      <c r="X1233" s="10"/>
      <c r="Y1233" s="28" t="e">
        <f t="shared" si="306"/>
        <v>#REF!</v>
      </c>
      <c r="Z1233" s="13"/>
      <c r="AA1233" s="13" t="e">
        <f t="shared" si="302"/>
        <v>#REF!</v>
      </c>
      <c r="AB1233" s="12">
        <v>1</v>
      </c>
      <c r="AC1233" s="12">
        <v>1</v>
      </c>
      <c r="AE1233" s="9" t="e">
        <f t="shared" si="303"/>
        <v>#REF!</v>
      </c>
      <c r="AG1233" s="1" t="str">
        <f t="shared" si="307"/>
        <v>38338310004033</v>
      </c>
      <c r="AH1233" s="9" t="e">
        <f>IF(AND(#REF!=2017,AE$4=1),-IFERROR(VLOOKUP(AG1233,#REF!,9,0),0),IF(AND(#REF!=2017,AE$4=2),-IFERROR(VLOOKUP(AG1233,#REF!,9,0),0),IFERROR(VLOOKUP(AG1233,#REF!,12,0),0)))</f>
        <v>#REF!</v>
      </c>
    </row>
    <row r="1234" spans="1:34" ht="15" customHeight="1" outlineLevel="2">
      <c r="A1234" s="7" t="s">
        <v>210</v>
      </c>
      <c r="B1234" s="36" t="s">
        <v>211</v>
      </c>
      <c r="C1234" s="7" t="s">
        <v>211</v>
      </c>
      <c r="D1234" s="7" t="s">
        <v>13</v>
      </c>
      <c r="E1234" s="7" t="s">
        <v>393</v>
      </c>
      <c r="F1234" s="7" t="s">
        <v>25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40">
        <v>0</v>
      </c>
      <c r="O1234" s="8">
        <v>0</v>
      </c>
      <c r="P1234" s="8"/>
      <c r="Q1234" s="8"/>
      <c r="R1234" s="8"/>
      <c r="S1234" s="8"/>
      <c r="T1234" s="8"/>
      <c r="U1234" s="8"/>
      <c r="V1234" s="8"/>
      <c r="W1234" s="14">
        <f t="shared" si="305"/>
        <v>0</v>
      </c>
      <c r="X1234" s="10"/>
      <c r="Y1234" s="28" t="e">
        <f t="shared" si="306"/>
        <v>#REF!</v>
      </c>
      <c r="Z1234" s="13"/>
      <c r="AA1234" s="13" t="e">
        <f t="shared" si="302"/>
        <v>#REF!</v>
      </c>
      <c r="AB1234" s="12">
        <v>1</v>
      </c>
      <c r="AC1234" s="12">
        <v>1</v>
      </c>
      <c r="AE1234" s="9" t="e">
        <f t="shared" si="303"/>
        <v>#REF!</v>
      </c>
      <c r="AG1234" s="1" t="str">
        <f t="shared" si="307"/>
        <v>38338310004052</v>
      </c>
      <c r="AH1234" s="9" t="e">
        <f>IF(AND(#REF!=2017,AE$4=1),-IFERROR(VLOOKUP(AG1234,#REF!,9,0),0),IF(AND(#REF!=2017,AE$4=2),-IFERROR(VLOOKUP(AG1234,#REF!,9,0),0),IFERROR(VLOOKUP(AG1234,#REF!,12,0),0)))</f>
        <v>#REF!</v>
      </c>
    </row>
    <row r="1235" spans="1:34" ht="15" customHeight="1" outlineLevel="2">
      <c r="A1235" s="7" t="s">
        <v>210</v>
      </c>
      <c r="B1235" s="36" t="s">
        <v>211</v>
      </c>
      <c r="C1235" s="20" t="s">
        <v>211</v>
      </c>
      <c r="D1235" s="7" t="s">
        <v>13</v>
      </c>
      <c r="E1235" s="7" t="s">
        <v>397</v>
      </c>
      <c r="F1235" s="7" t="s">
        <v>35</v>
      </c>
      <c r="G1235" s="8">
        <v>0</v>
      </c>
      <c r="H1235" s="8">
        <v>0</v>
      </c>
      <c r="I1235" s="8">
        <v>0</v>
      </c>
      <c r="J1235" s="8">
        <v>0</v>
      </c>
      <c r="K1235" s="8">
        <v>0</v>
      </c>
      <c r="L1235" s="8">
        <v>0</v>
      </c>
      <c r="M1235" s="8">
        <v>0</v>
      </c>
      <c r="N1235" s="40">
        <v>0</v>
      </c>
      <c r="O1235" s="8">
        <v>0</v>
      </c>
      <c r="P1235" s="8"/>
      <c r="Q1235" s="8"/>
      <c r="R1235" s="8"/>
      <c r="S1235" s="8"/>
      <c r="T1235" s="8"/>
      <c r="U1235" s="8"/>
      <c r="V1235" s="8"/>
      <c r="W1235" s="14">
        <f t="shared" si="305"/>
        <v>0</v>
      </c>
      <c r="X1235" s="10"/>
      <c r="Y1235" s="28" t="e">
        <f t="shared" si="306"/>
        <v>#REF!</v>
      </c>
      <c r="Z1235" s="13"/>
      <c r="AA1235" s="13" t="e">
        <f t="shared" si="302"/>
        <v>#REF!</v>
      </c>
      <c r="AB1235" s="12"/>
      <c r="AC1235" s="12"/>
      <c r="AE1235" s="9" t="e">
        <f t="shared" si="303"/>
        <v>#REF!</v>
      </c>
      <c r="AG1235" s="1" t="str">
        <f t="shared" si="307"/>
        <v>38338310004056</v>
      </c>
      <c r="AH1235" s="9" t="e">
        <f>IF(AND(#REF!=2017,AE$4=1),-IFERROR(VLOOKUP(AG1235,#REF!,9,0),0),IF(AND(#REF!=2017,AE$4=2),-IFERROR(VLOOKUP(AG1235,#REF!,9,0),0),IFERROR(VLOOKUP(AG1235,#REF!,12,0),0)))</f>
        <v>#REF!</v>
      </c>
    </row>
    <row r="1236" spans="1:34" ht="15" customHeight="1" outlineLevel="2">
      <c r="A1236" s="7" t="s">
        <v>210</v>
      </c>
      <c r="B1236" s="36" t="s">
        <v>211</v>
      </c>
      <c r="C1236" s="7" t="s">
        <v>211</v>
      </c>
      <c r="D1236" s="7" t="s">
        <v>13</v>
      </c>
      <c r="E1236" s="7" t="s">
        <v>380</v>
      </c>
      <c r="F1236" s="7" t="s">
        <v>17</v>
      </c>
      <c r="G1236" s="8">
        <v>0</v>
      </c>
      <c r="H1236" s="8">
        <v>0</v>
      </c>
      <c r="I1236" s="8">
        <v>0</v>
      </c>
      <c r="J1236" s="8">
        <v>12.53</v>
      </c>
      <c r="K1236" s="8">
        <v>0</v>
      </c>
      <c r="L1236" s="8">
        <v>0</v>
      </c>
      <c r="M1236" s="8">
        <v>33.39</v>
      </c>
      <c r="N1236" s="40">
        <v>0</v>
      </c>
      <c r="O1236" s="8">
        <v>87.59999999999998</v>
      </c>
      <c r="P1236" s="8"/>
      <c r="Q1236" s="8"/>
      <c r="R1236" s="8"/>
      <c r="S1236" s="8"/>
      <c r="T1236" s="8"/>
      <c r="U1236" s="8"/>
      <c r="V1236" s="8"/>
      <c r="W1236" s="14">
        <f t="shared" si="305"/>
        <v>133.51999999999998</v>
      </c>
      <c r="X1236" s="10"/>
      <c r="Y1236" s="28" t="e">
        <f t="shared" si="306"/>
        <v>#REF!</v>
      </c>
      <c r="Z1236" s="13"/>
      <c r="AA1236" s="13" t="e">
        <f t="shared" ref="AA1236:AA1266" si="308">Y1236+Z1236</f>
        <v>#REF!</v>
      </c>
      <c r="AB1236" s="12"/>
      <c r="AC1236" s="12"/>
      <c r="AE1236" s="9" t="e">
        <f t="shared" si="303"/>
        <v>#REF!</v>
      </c>
      <c r="AG1236" s="1" t="str">
        <f t="shared" si="307"/>
        <v>38338310004801</v>
      </c>
      <c r="AH1236" s="9" t="e">
        <f>IF(AND(#REF!=2017,AE$4=1),-IFERROR(VLOOKUP(AG1236,#REF!,9,0),0),IF(AND(#REF!=2017,AE$4=2),-IFERROR(VLOOKUP(AG1236,#REF!,9,0),0),IFERROR(VLOOKUP(AG1236,#REF!,12,0),0)))</f>
        <v>#REF!</v>
      </c>
    </row>
    <row r="1237" spans="1:34" ht="15" customHeight="1" outlineLevel="2">
      <c r="A1237" s="7" t="s">
        <v>210</v>
      </c>
      <c r="B1237" s="36" t="s">
        <v>211</v>
      </c>
      <c r="C1237" s="7" t="s">
        <v>211</v>
      </c>
      <c r="D1237" s="7" t="s">
        <v>13</v>
      </c>
      <c r="E1237" s="7" t="s">
        <v>381</v>
      </c>
      <c r="F1237" s="7" t="s">
        <v>311</v>
      </c>
      <c r="G1237" s="8">
        <v>0</v>
      </c>
      <c r="H1237" s="8">
        <v>0</v>
      </c>
      <c r="I1237" s="8">
        <v>0</v>
      </c>
      <c r="J1237" s="8">
        <v>0</v>
      </c>
      <c r="K1237" s="8">
        <v>142.91999999999999</v>
      </c>
      <c r="L1237" s="8">
        <v>0</v>
      </c>
      <c r="M1237" s="8">
        <v>0</v>
      </c>
      <c r="N1237" s="40">
        <v>0</v>
      </c>
      <c r="O1237" s="8">
        <v>142.91999999999999</v>
      </c>
      <c r="P1237" s="8"/>
      <c r="Q1237" s="8"/>
      <c r="R1237" s="8"/>
      <c r="S1237" s="8"/>
      <c r="T1237" s="8"/>
      <c r="U1237" s="8"/>
      <c r="V1237" s="8"/>
      <c r="W1237" s="14">
        <f t="shared" si="305"/>
        <v>285.83999999999997</v>
      </c>
      <c r="X1237" s="10"/>
      <c r="Y1237" s="28" t="e">
        <f t="shared" si="306"/>
        <v>#REF!</v>
      </c>
      <c r="Z1237" s="13"/>
      <c r="AA1237" s="13" t="e">
        <f t="shared" si="308"/>
        <v>#REF!</v>
      </c>
      <c r="AB1237" s="12">
        <v>1</v>
      </c>
      <c r="AC1237" s="12">
        <v>1</v>
      </c>
      <c r="AE1237" s="9" t="e">
        <f t="shared" si="303"/>
        <v>#REF!</v>
      </c>
      <c r="AG1237" s="1" t="str">
        <f t="shared" si="307"/>
        <v>38338310005050</v>
      </c>
      <c r="AH1237" s="9" t="e">
        <f>IF(AND(#REF!=2017,AE$4=1),-IFERROR(VLOOKUP(AG1237,#REF!,9,0),0),IF(AND(#REF!=2017,AE$4=2),-IFERROR(VLOOKUP(AG1237,#REF!,9,0),0),IFERROR(VLOOKUP(AG1237,#REF!,12,0),0)))</f>
        <v>#REF!</v>
      </c>
    </row>
    <row r="1238" spans="1:34" ht="15" customHeight="1" outlineLevel="2">
      <c r="A1238" s="7" t="s">
        <v>210</v>
      </c>
      <c r="B1238" s="36" t="s">
        <v>211</v>
      </c>
      <c r="C1238" s="7" t="s">
        <v>211</v>
      </c>
      <c r="D1238" s="7" t="s">
        <v>13</v>
      </c>
      <c r="E1238" s="7" t="s">
        <v>401</v>
      </c>
      <c r="F1238" s="7" t="s">
        <v>317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40">
        <v>0</v>
      </c>
      <c r="O1238" s="8">
        <v>0</v>
      </c>
      <c r="P1238" s="8"/>
      <c r="Q1238" s="8"/>
      <c r="R1238" s="8"/>
      <c r="S1238" s="8"/>
      <c r="T1238" s="8"/>
      <c r="U1238" s="8"/>
      <c r="V1238" s="8"/>
      <c r="W1238" s="14">
        <f t="shared" si="305"/>
        <v>0</v>
      </c>
      <c r="X1238" s="10"/>
      <c r="Y1238" s="28" t="e">
        <f t="shared" si="306"/>
        <v>#REF!</v>
      </c>
      <c r="Z1238" s="13"/>
      <c r="AA1238" s="13" t="e">
        <f t="shared" si="308"/>
        <v>#REF!</v>
      </c>
      <c r="AB1238" s="12">
        <v>1</v>
      </c>
      <c r="AC1238" s="12">
        <v>1</v>
      </c>
      <c r="AE1238" s="9" t="e">
        <f t="shared" si="303"/>
        <v>#REF!</v>
      </c>
      <c r="AG1238" s="1" t="str">
        <f t="shared" si="307"/>
        <v>38338310005054</v>
      </c>
      <c r="AH1238" s="9" t="e">
        <f>IF(AND(#REF!=2017,AE$4=1),-IFERROR(VLOOKUP(AG1238,#REF!,9,0),0),IF(AND(#REF!=2017,AE$4=2),-IFERROR(VLOOKUP(AG1238,#REF!,9,0),0),IFERROR(VLOOKUP(AG1238,#REF!,12,0),0)))</f>
        <v>#REF!</v>
      </c>
    </row>
    <row r="1239" spans="1:34" ht="15" customHeight="1" outlineLevel="2">
      <c r="A1239" s="7" t="s">
        <v>210</v>
      </c>
      <c r="B1239" s="36" t="s">
        <v>211</v>
      </c>
      <c r="C1239" s="7" t="s">
        <v>211</v>
      </c>
      <c r="D1239" s="7" t="s">
        <v>13</v>
      </c>
      <c r="E1239" s="7" t="s">
        <v>391</v>
      </c>
      <c r="F1239" s="7" t="s">
        <v>306</v>
      </c>
      <c r="G1239" s="8">
        <v>0</v>
      </c>
      <c r="H1239" s="8">
        <v>0</v>
      </c>
      <c r="I1239" s="8">
        <v>0</v>
      </c>
      <c r="J1239" s="8">
        <v>27197</v>
      </c>
      <c r="K1239" s="8">
        <v>5180</v>
      </c>
      <c r="L1239" s="8">
        <v>0</v>
      </c>
      <c r="M1239" s="8">
        <v>17657</v>
      </c>
      <c r="N1239" s="40">
        <v>2220</v>
      </c>
      <c r="O1239" s="8">
        <v>2889.6200000000026</v>
      </c>
      <c r="P1239" s="8"/>
      <c r="Q1239" s="8"/>
      <c r="R1239" s="8"/>
      <c r="S1239" s="8"/>
      <c r="T1239" s="8"/>
      <c r="U1239" s="8"/>
      <c r="V1239" s="8"/>
      <c r="W1239" s="14">
        <f t="shared" si="305"/>
        <v>55143.62</v>
      </c>
      <c r="X1239" s="10"/>
      <c r="Y1239" s="28" t="e">
        <f t="shared" si="306"/>
        <v>#REF!</v>
      </c>
      <c r="Z1239" s="13"/>
      <c r="AA1239" s="13" t="e">
        <f t="shared" si="308"/>
        <v>#REF!</v>
      </c>
      <c r="AB1239" s="12">
        <v>1</v>
      </c>
      <c r="AC1239" s="12">
        <v>1</v>
      </c>
      <c r="AE1239" s="9" t="e">
        <f t="shared" si="303"/>
        <v>#REF!</v>
      </c>
      <c r="AG1239" s="1" t="str">
        <f t="shared" si="307"/>
        <v>38338310005537</v>
      </c>
      <c r="AH1239" s="9" t="e">
        <f>IF(AND(#REF!=2017,AE$4=1),-IFERROR(VLOOKUP(AG1239,#REF!,9,0),0),IF(AND(#REF!=2017,AE$4=2),-IFERROR(VLOOKUP(AG1239,#REF!,9,0),0),IFERROR(VLOOKUP(AG1239,#REF!,12,0),0)))</f>
        <v>#REF!</v>
      </c>
    </row>
    <row r="1240" spans="1:34" ht="15" customHeight="1" outlineLevel="2">
      <c r="A1240" s="7" t="s">
        <v>210</v>
      </c>
      <c r="B1240" s="36" t="s">
        <v>211</v>
      </c>
      <c r="C1240" s="7" t="s">
        <v>211</v>
      </c>
      <c r="D1240" s="7" t="s">
        <v>13</v>
      </c>
      <c r="E1240" s="7" t="s">
        <v>507</v>
      </c>
      <c r="F1240" s="7" t="s">
        <v>362</v>
      </c>
      <c r="G1240" s="8">
        <v>0</v>
      </c>
      <c r="H1240" s="8">
        <v>0</v>
      </c>
      <c r="I1240" s="8">
        <v>0</v>
      </c>
      <c r="J1240" s="8">
        <v>-425.5</v>
      </c>
      <c r="K1240" s="8">
        <v>0</v>
      </c>
      <c r="L1240" s="8">
        <v>0</v>
      </c>
      <c r="M1240" s="8">
        <v>-425.5</v>
      </c>
      <c r="N1240" s="40">
        <v>0</v>
      </c>
      <c r="O1240" s="8">
        <v>0</v>
      </c>
      <c r="P1240" s="8"/>
      <c r="Q1240" s="8"/>
      <c r="R1240" s="8"/>
      <c r="S1240" s="8"/>
      <c r="T1240" s="8"/>
      <c r="U1240" s="8"/>
      <c r="V1240" s="8"/>
      <c r="W1240" s="14">
        <f t="shared" si="305"/>
        <v>-851</v>
      </c>
      <c r="X1240" s="10"/>
      <c r="Y1240" s="28" t="e">
        <f t="shared" si="306"/>
        <v>#REF!</v>
      </c>
      <c r="Z1240" s="13"/>
      <c r="AA1240" s="13" t="e">
        <f t="shared" si="308"/>
        <v>#REF!</v>
      </c>
      <c r="AB1240" s="12">
        <v>1</v>
      </c>
      <c r="AC1240" s="12">
        <v>1</v>
      </c>
      <c r="AE1240" s="9" t="e">
        <f t="shared" si="303"/>
        <v>#REF!</v>
      </c>
      <c r="AG1240" s="1" t="str">
        <f t="shared" si="307"/>
        <v>38338310007003</v>
      </c>
      <c r="AH1240" s="9" t="e">
        <f>IF(AND(#REF!=2017,AE$4=1),-IFERROR(VLOOKUP(AG1240,#REF!,9,0),0),IF(AND(#REF!=2017,AE$4=2),-IFERROR(VLOOKUP(AG1240,#REF!,9,0),0),IFERROR(VLOOKUP(AG1240,#REF!,12,0),0)))</f>
        <v>#REF!</v>
      </c>
    </row>
    <row r="1241" spans="1:34" ht="15" customHeight="1" outlineLevel="2">
      <c r="A1241" s="7" t="s">
        <v>210</v>
      </c>
      <c r="B1241" s="36" t="s">
        <v>211</v>
      </c>
      <c r="C1241" s="7" t="s">
        <v>211</v>
      </c>
      <c r="D1241" s="7" t="s">
        <v>212</v>
      </c>
      <c r="E1241" s="7" t="s">
        <v>391</v>
      </c>
      <c r="F1241" s="7" t="s">
        <v>306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40">
        <v>0</v>
      </c>
      <c r="O1241" s="8">
        <v>0</v>
      </c>
      <c r="P1241" s="8"/>
      <c r="Q1241" s="8"/>
      <c r="R1241" s="8"/>
      <c r="S1241" s="8"/>
      <c r="T1241" s="8"/>
      <c r="U1241" s="8"/>
      <c r="V1241" s="8"/>
      <c r="W1241" s="14">
        <f t="shared" si="305"/>
        <v>0</v>
      </c>
      <c r="X1241" s="10"/>
      <c r="Y1241" s="28" t="e">
        <f t="shared" si="306"/>
        <v>#REF!</v>
      </c>
      <c r="Z1241" s="13"/>
      <c r="AA1241" s="13" t="e">
        <f t="shared" si="308"/>
        <v>#REF!</v>
      </c>
      <c r="AB1241" s="12">
        <v>1</v>
      </c>
      <c r="AC1241" s="12">
        <v>1</v>
      </c>
      <c r="AE1241" s="9" t="e">
        <f t="shared" si="303"/>
        <v>#REF!</v>
      </c>
      <c r="AG1241" s="1" t="str">
        <f t="shared" si="307"/>
        <v>38338320005537</v>
      </c>
      <c r="AH1241" s="9" t="e">
        <f>IF(AND(#REF!=2017,AE$4=1),-IFERROR(VLOOKUP(AG1241,#REF!,9,0),0),IF(AND(#REF!=2017,AE$4=2),-IFERROR(VLOOKUP(AG1241,#REF!,9,0),0),IFERROR(VLOOKUP(AG1241,#REF!,12,0),0)))</f>
        <v>#REF!</v>
      </c>
    </row>
    <row r="1242" spans="1:34" ht="15" customHeight="1" outlineLevel="1">
      <c r="A1242" s="42" t="s">
        <v>639</v>
      </c>
      <c r="B1242" s="36"/>
      <c r="C1242" s="7"/>
      <c r="D1242" s="7"/>
      <c r="E1242" s="7"/>
      <c r="F1242" s="7"/>
      <c r="G1242" s="8">
        <f t="shared" ref="G1242:O1242" si="309">SUBTOTAL(9,G1226:G1241)</f>
        <v>0</v>
      </c>
      <c r="H1242" s="8">
        <f t="shared" si="309"/>
        <v>0</v>
      </c>
      <c r="I1242" s="8">
        <f t="shared" si="309"/>
        <v>0</v>
      </c>
      <c r="J1242" s="8">
        <f t="shared" si="309"/>
        <v>42398.12</v>
      </c>
      <c r="K1242" s="8">
        <f t="shared" si="309"/>
        <v>9174.73</v>
      </c>
      <c r="L1242" s="8">
        <f t="shared" si="309"/>
        <v>0</v>
      </c>
      <c r="M1242" s="8">
        <f t="shared" si="309"/>
        <v>27475.049999999996</v>
      </c>
      <c r="N1242" s="40">
        <f t="shared" si="309"/>
        <v>4825.1800000000057</v>
      </c>
      <c r="O1242" s="8">
        <f t="shared" si="309"/>
        <v>4329.3700000000008</v>
      </c>
      <c r="P1242" s="8"/>
      <c r="Q1242" s="8"/>
      <c r="R1242" s="8"/>
      <c r="S1242" s="8"/>
      <c r="T1242" s="8"/>
      <c r="U1242" s="8"/>
      <c r="V1242" s="8"/>
      <c r="W1242" s="14">
        <f>SUBTOTAL(9,W1226:W1241)</f>
        <v>88202.45</v>
      </c>
      <c r="X1242" s="10"/>
      <c r="Y1242" s="28"/>
      <c r="Z1242" s="13"/>
      <c r="AA1242" s="13"/>
      <c r="AB1242" s="12"/>
      <c r="AC1242" s="12"/>
      <c r="AE1242" s="9"/>
      <c r="AH1242" s="9"/>
    </row>
    <row r="1243" spans="1:34" ht="15" customHeight="1" outlineLevel="2">
      <c r="A1243" s="7" t="s">
        <v>215</v>
      </c>
      <c r="B1243" s="36" t="s">
        <v>216</v>
      </c>
      <c r="C1243" s="7" t="s">
        <v>216</v>
      </c>
      <c r="D1243" s="7" t="s">
        <v>13</v>
      </c>
      <c r="E1243" s="7" t="s">
        <v>380</v>
      </c>
      <c r="F1243" s="7" t="s">
        <v>17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40">
        <v>0</v>
      </c>
      <c r="O1243" s="8">
        <v>0</v>
      </c>
      <c r="P1243" s="8"/>
      <c r="Q1243" s="8"/>
      <c r="R1243" s="8"/>
      <c r="S1243" s="8"/>
      <c r="T1243" s="8"/>
      <c r="U1243" s="8"/>
      <c r="V1243" s="8"/>
      <c r="W1243" s="14">
        <f t="shared" ref="W1243:W1251" si="310">SUM(G1243:V1243)</f>
        <v>0</v>
      </c>
      <c r="X1243" s="10"/>
      <c r="Y1243" s="28" t="e">
        <f t="shared" ref="Y1243:Y1251" si="311">IF(AE$2="Y",IF(RIGHT(A1243,4)="CITY",AH1243,0),AH1243)</f>
        <v>#REF!</v>
      </c>
      <c r="Z1243" s="13"/>
      <c r="AA1243" s="13" t="e">
        <f t="shared" si="308"/>
        <v>#REF!</v>
      </c>
      <c r="AB1243" s="12">
        <v>1</v>
      </c>
      <c r="AC1243" s="12">
        <v>1</v>
      </c>
      <c r="AE1243" s="9" t="e">
        <f t="shared" si="303"/>
        <v>#REF!</v>
      </c>
      <c r="AG1243" s="1" t="str">
        <f t="shared" ref="AG1243:AG1251" si="312">B1243&amp;C1243&amp;D1243&amp;E1243</f>
        <v>38638610004801</v>
      </c>
      <c r="AH1243" s="9" t="e">
        <f>IF(AND(#REF!=2017,AE$4=1),-IFERROR(VLOOKUP(AG1243,#REF!,9,0),0),IF(AND(#REF!=2017,AE$4=2),-IFERROR(VLOOKUP(AG1243,#REF!,9,0),0),IFERROR(VLOOKUP(AG1243,#REF!,12,0),0)))</f>
        <v>#REF!</v>
      </c>
    </row>
    <row r="1244" spans="1:34" ht="15" customHeight="1" outlineLevel="2">
      <c r="A1244" s="7" t="s">
        <v>215</v>
      </c>
      <c r="B1244" s="36" t="s">
        <v>216</v>
      </c>
      <c r="C1244" s="7" t="s">
        <v>216</v>
      </c>
      <c r="D1244" s="7" t="s">
        <v>13</v>
      </c>
      <c r="E1244" s="7" t="s">
        <v>39</v>
      </c>
      <c r="F1244" s="7" t="s">
        <v>354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40">
        <v>0</v>
      </c>
      <c r="O1244" s="8">
        <v>0</v>
      </c>
      <c r="P1244" s="8"/>
      <c r="Q1244" s="8"/>
      <c r="R1244" s="8"/>
      <c r="S1244" s="8"/>
      <c r="T1244" s="8"/>
      <c r="U1244" s="8"/>
      <c r="V1244" s="8"/>
      <c r="W1244" s="14">
        <f t="shared" si="310"/>
        <v>0</v>
      </c>
      <c r="X1244" s="10"/>
      <c r="Y1244" s="28" t="e">
        <f t="shared" si="311"/>
        <v>#REF!</v>
      </c>
      <c r="Z1244" s="13"/>
      <c r="AA1244" s="13" t="e">
        <f t="shared" si="308"/>
        <v>#REF!</v>
      </c>
      <c r="AB1244" s="12">
        <v>1</v>
      </c>
      <c r="AC1244" s="12">
        <v>1</v>
      </c>
      <c r="AE1244" s="9" t="e">
        <f t="shared" si="303"/>
        <v>#REF!</v>
      </c>
      <c r="AG1244" s="1" t="str">
        <f t="shared" si="312"/>
        <v>38638610005400</v>
      </c>
      <c r="AH1244" s="9" t="e">
        <f>IF(AND(#REF!=2017,AE$4=1),-IFERROR(VLOOKUP(AG1244,#REF!,9,0),0),IF(AND(#REF!=2017,AE$4=2),-IFERROR(VLOOKUP(AG1244,#REF!,9,0),0),IFERROR(VLOOKUP(AG1244,#REF!,12,0),0)))</f>
        <v>#REF!</v>
      </c>
    </row>
    <row r="1245" spans="1:34" ht="15" customHeight="1" outlineLevel="1">
      <c r="A1245" s="42" t="s">
        <v>640</v>
      </c>
      <c r="B1245" s="36"/>
      <c r="C1245" s="7"/>
      <c r="D1245" s="7"/>
      <c r="E1245" s="7"/>
      <c r="F1245" s="7"/>
      <c r="G1245" s="8">
        <f t="shared" ref="G1245:O1245" si="313">SUBTOTAL(9,G1243:G1244)</f>
        <v>0</v>
      </c>
      <c r="H1245" s="8">
        <f t="shared" si="313"/>
        <v>0</v>
      </c>
      <c r="I1245" s="8">
        <f t="shared" si="313"/>
        <v>0</v>
      </c>
      <c r="J1245" s="8">
        <f t="shared" si="313"/>
        <v>0</v>
      </c>
      <c r="K1245" s="8">
        <f t="shared" si="313"/>
        <v>0</v>
      </c>
      <c r="L1245" s="8">
        <f t="shared" si="313"/>
        <v>0</v>
      </c>
      <c r="M1245" s="8">
        <f t="shared" si="313"/>
        <v>0</v>
      </c>
      <c r="N1245" s="40">
        <f t="shared" si="313"/>
        <v>0</v>
      </c>
      <c r="O1245" s="8">
        <f t="shared" si="313"/>
        <v>0</v>
      </c>
      <c r="P1245" s="8"/>
      <c r="Q1245" s="8"/>
      <c r="R1245" s="8"/>
      <c r="S1245" s="8"/>
      <c r="T1245" s="8"/>
      <c r="U1245" s="8"/>
      <c r="V1245" s="8"/>
      <c r="W1245" s="14">
        <f>SUBTOTAL(9,W1243:W1244)</f>
        <v>0</v>
      </c>
      <c r="X1245" s="10"/>
      <c r="Y1245" s="28"/>
      <c r="Z1245" s="13"/>
      <c r="AA1245" s="13"/>
      <c r="AB1245" s="12"/>
      <c r="AC1245" s="12"/>
      <c r="AE1245" s="9"/>
      <c r="AH1245" s="9"/>
    </row>
    <row r="1246" spans="1:34" ht="15" customHeight="1" outlineLevel="2">
      <c r="A1246" s="7" t="s">
        <v>218</v>
      </c>
      <c r="B1246" s="36" t="s">
        <v>219</v>
      </c>
      <c r="C1246" s="7" t="s">
        <v>219</v>
      </c>
      <c r="D1246" s="7" t="s">
        <v>13</v>
      </c>
      <c r="E1246" s="7" t="s">
        <v>503</v>
      </c>
      <c r="F1246" s="7" t="s">
        <v>357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40">
        <v>0</v>
      </c>
      <c r="O1246" s="8">
        <v>0</v>
      </c>
      <c r="P1246" s="8"/>
      <c r="Q1246" s="8"/>
      <c r="R1246" s="8"/>
      <c r="S1246" s="8"/>
      <c r="T1246" s="8"/>
      <c r="U1246" s="8"/>
      <c r="V1246" s="8"/>
      <c r="W1246" s="14">
        <f t="shared" si="310"/>
        <v>0</v>
      </c>
      <c r="X1246" s="10"/>
      <c r="Y1246" s="28" t="e">
        <f t="shared" si="311"/>
        <v>#REF!</v>
      </c>
      <c r="Z1246" s="13"/>
      <c r="AA1246" s="13" t="e">
        <f t="shared" si="308"/>
        <v>#REF!</v>
      </c>
      <c r="AB1246" s="12">
        <v>1</v>
      </c>
      <c r="AC1246" s="12">
        <v>1</v>
      </c>
      <c r="AE1246" s="9" t="e">
        <f t="shared" si="303"/>
        <v>#REF!</v>
      </c>
      <c r="AG1246" s="1" t="str">
        <f t="shared" si="312"/>
        <v>38838810004000</v>
      </c>
      <c r="AH1246" s="9" t="e">
        <f>IF(AND(#REF!=2017,AE$4=1),-IFERROR(VLOOKUP(AG1246,#REF!,9,0),0),IF(AND(#REF!=2017,AE$4=2),-IFERROR(VLOOKUP(AG1246,#REF!,9,0),0),IFERROR(VLOOKUP(AG1246,#REF!,12,0),0)))</f>
        <v>#REF!</v>
      </c>
    </row>
    <row r="1247" spans="1:34" ht="15" customHeight="1" outlineLevel="2">
      <c r="A1247" s="7" t="s">
        <v>218</v>
      </c>
      <c r="B1247" s="36" t="s">
        <v>219</v>
      </c>
      <c r="C1247" s="7" t="s">
        <v>219</v>
      </c>
      <c r="D1247" s="7" t="s">
        <v>13</v>
      </c>
      <c r="E1247" s="7" t="s">
        <v>380</v>
      </c>
      <c r="F1247" s="7" t="s">
        <v>17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40">
        <v>0</v>
      </c>
      <c r="O1247" s="8">
        <v>0</v>
      </c>
      <c r="P1247" s="8"/>
      <c r="Q1247" s="8"/>
      <c r="R1247" s="8"/>
      <c r="S1247" s="8"/>
      <c r="T1247" s="8"/>
      <c r="U1247" s="8"/>
      <c r="V1247" s="8"/>
      <c r="W1247" s="14">
        <f t="shared" si="310"/>
        <v>0</v>
      </c>
      <c r="X1247" s="10"/>
      <c r="Y1247" s="28" t="e">
        <f t="shared" si="311"/>
        <v>#REF!</v>
      </c>
      <c r="Z1247" s="13"/>
      <c r="AA1247" s="13" t="e">
        <f t="shared" si="308"/>
        <v>#REF!</v>
      </c>
      <c r="AB1247" s="12">
        <v>1</v>
      </c>
      <c r="AC1247" s="12">
        <v>1</v>
      </c>
      <c r="AE1247" s="9" t="e">
        <f t="shared" si="303"/>
        <v>#REF!</v>
      </c>
      <c r="AG1247" s="1" t="str">
        <f t="shared" si="312"/>
        <v>38838810004801</v>
      </c>
      <c r="AH1247" s="9" t="e">
        <f>IF(AND(#REF!=2017,AE$4=1),-IFERROR(VLOOKUP(AG1247,#REF!,9,0),0),IF(AND(#REF!=2017,AE$4=2),-IFERROR(VLOOKUP(AG1247,#REF!,9,0),0),IFERROR(VLOOKUP(AG1247,#REF!,12,0),0)))</f>
        <v>#REF!</v>
      </c>
    </row>
    <row r="1248" spans="1:34" ht="15" customHeight="1" outlineLevel="2">
      <c r="A1248" s="7" t="s">
        <v>218</v>
      </c>
      <c r="B1248" s="36" t="s">
        <v>219</v>
      </c>
      <c r="C1248" s="7" t="s">
        <v>219</v>
      </c>
      <c r="D1248" s="7" t="s">
        <v>13</v>
      </c>
      <c r="E1248" s="7" t="s">
        <v>39</v>
      </c>
      <c r="F1248" s="7" t="s">
        <v>354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40">
        <v>0</v>
      </c>
      <c r="O1248" s="8">
        <v>0</v>
      </c>
      <c r="P1248" s="8"/>
      <c r="Q1248" s="8"/>
      <c r="R1248" s="8"/>
      <c r="S1248" s="8"/>
      <c r="T1248" s="8"/>
      <c r="U1248" s="8"/>
      <c r="V1248" s="8"/>
      <c r="W1248" s="14">
        <f t="shared" si="310"/>
        <v>0</v>
      </c>
      <c r="X1248" s="10"/>
      <c r="Y1248" s="28" t="e">
        <f t="shared" si="311"/>
        <v>#REF!</v>
      </c>
      <c r="Z1248" s="13"/>
      <c r="AA1248" s="13" t="e">
        <f t="shared" si="308"/>
        <v>#REF!</v>
      </c>
      <c r="AB1248" s="12">
        <v>1</v>
      </c>
      <c r="AC1248" s="12">
        <v>1</v>
      </c>
      <c r="AE1248" s="9" t="e">
        <f t="shared" si="303"/>
        <v>#REF!</v>
      </c>
      <c r="AG1248" s="1" t="str">
        <f t="shared" si="312"/>
        <v>38838810005400</v>
      </c>
      <c r="AH1248" s="9" t="e">
        <f>IF(AND(#REF!=2017,AE$4=1),-IFERROR(VLOOKUP(AG1248,#REF!,9,0),0),IF(AND(#REF!=2017,AE$4=2),-IFERROR(VLOOKUP(AG1248,#REF!,9,0),0),IFERROR(VLOOKUP(AG1248,#REF!,12,0),0)))</f>
        <v>#REF!</v>
      </c>
    </row>
    <row r="1249" spans="1:34" ht="15" customHeight="1" outlineLevel="1">
      <c r="A1249" s="42" t="s">
        <v>641</v>
      </c>
      <c r="B1249" s="36"/>
      <c r="C1249" s="7"/>
      <c r="D1249" s="7"/>
      <c r="E1249" s="7"/>
      <c r="F1249" s="7"/>
      <c r="G1249" s="8">
        <f t="shared" ref="G1249:O1249" si="314">SUBTOTAL(9,G1246:G1248)</f>
        <v>0</v>
      </c>
      <c r="H1249" s="8">
        <f t="shared" si="314"/>
        <v>0</v>
      </c>
      <c r="I1249" s="8">
        <f t="shared" si="314"/>
        <v>0</v>
      </c>
      <c r="J1249" s="8">
        <f t="shared" si="314"/>
        <v>0</v>
      </c>
      <c r="K1249" s="8">
        <f t="shared" si="314"/>
        <v>0</v>
      </c>
      <c r="L1249" s="8">
        <f t="shared" si="314"/>
        <v>0</v>
      </c>
      <c r="M1249" s="8">
        <f t="shared" si="314"/>
        <v>0</v>
      </c>
      <c r="N1249" s="40">
        <f t="shared" si="314"/>
        <v>0</v>
      </c>
      <c r="O1249" s="8">
        <f t="shared" si="314"/>
        <v>0</v>
      </c>
      <c r="P1249" s="8"/>
      <c r="Q1249" s="8"/>
      <c r="R1249" s="8"/>
      <c r="S1249" s="8"/>
      <c r="T1249" s="8"/>
      <c r="U1249" s="8"/>
      <c r="V1249" s="8"/>
      <c r="W1249" s="14">
        <f>SUBTOTAL(9,W1246:W1248)</f>
        <v>0</v>
      </c>
      <c r="X1249" s="10"/>
      <c r="Y1249" s="28"/>
      <c r="Z1249" s="13"/>
      <c r="AA1249" s="13"/>
      <c r="AB1249" s="12"/>
      <c r="AC1249" s="12"/>
      <c r="AE1249" s="9"/>
      <c r="AH1249" s="9"/>
    </row>
    <row r="1250" spans="1:34" ht="15" customHeight="1" outlineLevel="2">
      <c r="A1250" s="7" t="s">
        <v>220</v>
      </c>
      <c r="B1250" s="36" t="s">
        <v>221</v>
      </c>
      <c r="C1250" s="7" t="s">
        <v>221</v>
      </c>
      <c r="D1250" s="7" t="s">
        <v>13</v>
      </c>
      <c r="E1250" s="7" t="s">
        <v>380</v>
      </c>
      <c r="F1250" s="7" t="s">
        <v>17</v>
      </c>
      <c r="G1250" s="8">
        <v>0</v>
      </c>
      <c r="H1250" s="8">
        <v>0</v>
      </c>
      <c r="I1250" s="8">
        <v>0</v>
      </c>
      <c r="J1250" s="8">
        <v>2.95</v>
      </c>
      <c r="K1250" s="8">
        <v>0</v>
      </c>
      <c r="L1250" s="8">
        <v>0</v>
      </c>
      <c r="M1250" s="8">
        <v>33.82</v>
      </c>
      <c r="N1250" s="40">
        <v>0</v>
      </c>
      <c r="O1250" s="8">
        <v>118.53999999999999</v>
      </c>
      <c r="P1250" s="8"/>
      <c r="Q1250" s="8"/>
      <c r="R1250" s="8"/>
      <c r="S1250" s="8"/>
      <c r="T1250" s="8"/>
      <c r="U1250" s="8"/>
      <c r="V1250" s="8"/>
      <c r="W1250" s="14">
        <f t="shared" si="310"/>
        <v>155.31</v>
      </c>
      <c r="X1250" s="10"/>
      <c r="Y1250" s="28" t="e">
        <f t="shared" si="311"/>
        <v>#REF!</v>
      </c>
      <c r="Z1250" s="13"/>
      <c r="AA1250" s="13" t="e">
        <f t="shared" si="308"/>
        <v>#REF!</v>
      </c>
      <c r="AB1250" s="12">
        <v>1</v>
      </c>
      <c r="AC1250" s="12">
        <v>1</v>
      </c>
      <c r="AE1250" s="9" t="e">
        <f t="shared" si="303"/>
        <v>#REF!</v>
      </c>
      <c r="AG1250" s="1" t="str">
        <f t="shared" si="312"/>
        <v>38938910004801</v>
      </c>
      <c r="AH1250" s="9" t="e">
        <f>IF(AND(#REF!=2017,AE$4=1),-IFERROR(VLOOKUP(AG1250,#REF!,9,0),0),IF(AND(#REF!=2017,AE$4=2),-IFERROR(VLOOKUP(AG1250,#REF!,9,0),0),IFERROR(VLOOKUP(AG1250,#REF!,12,0),0)))</f>
        <v>#REF!</v>
      </c>
    </row>
    <row r="1251" spans="1:34" ht="15" customHeight="1" outlineLevel="2">
      <c r="A1251" s="7" t="s">
        <v>220</v>
      </c>
      <c r="B1251" s="36" t="s">
        <v>221</v>
      </c>
      <c r="C1251" s="7" t="s">
        <v>221</v>
      </c>
      <c r="D1251" s="7" t="s">
        <v>13</v>
      </c>
      <c r="E1251" s="7" t="s">
        <v>391</v>
      </c>
      <c r="F1251" s="7" t="s">
        <v>306</v>
      </c>
      <c r="G1251" s="8">
        <v>0</v>
      </c>
      <c r="H1251" s="8">
        <v>0</v>
      </c>
      <c r="I1251" s="8">
        <v>0</v>
      </c>
      <c r="J1251" s="8">
        <v>53989.84</v>
      </c>
      <c r="K1251" s="8">
        <v>4410</v>
      </c>
      <c r="L1251" s="8">
        <v>0</v>
      </c>
      <c r="M1251" s="8">
        <v>37349.760000000009</v>
      </c>
      <c r="N1251" s="40">
        <v>4043.820000000007</v>
      </c>
      <c r="O1251" s="8">
        <v>2519.9999999999854</v>
      </c>
      <c r="P1251" s="8"/>
      <c r="Q1251" s="8"/>
      <c r="R1251" s="8"/>
      <c r="S1251" s="8"/>
      <c r="T1251" s="8"/>
      <c r="U1251" s="8"/>
      <c r="V1251" s="8"/>
      <c r="W1251" s="14">
        <f t="shared" si="310"/>
        <v>102313.42</v>
      </c>
      <c r="X1251" s="10"/>
      <c r="Y1251" s="28" t="e">
        <f t="shared" si="311"/>
        <v>#REF!</v>
      </c>
      <c r="Z1251" s="13"/>
      <c r="AA1251" s="13" t="e">
        <f t="shared" si="308"/>
        <v>#REF!</v>
      </c>
      <c r="AB1251" s="12">
        <v>1</v>
      </c>
      <c r="AC1251" s="12">
        <v>0</v>
      </c>
      <c r="AE1251" s="9" t="e">
        <f t="shared" si="303"/>
        <v>#REF!</v>
      </c>
      <c r="AG1251" s="1" t="str">
        <f t="shared" si="312"/>
        <v>38938910005537</v>
      </c>
      <c r="AH1251" s="9" t="e">
        <f>IF(AND(#REF!=2017,AE$4=1),-IFERROR(VLOOKUP(AG1251,#REF!,9,0),0),IF(AND(#REF!=2017,AE$4=2),-IFERROR(VLOOKUP(AG1251,#REF!,9,0),0),IFERROR(VLOOKUP(AG1251,#REF!,12,0),0)))</f>
        <v>#REF!</v>
      </c>
    </row>
    <row r="1252" spans="1:34" ht="15" customHeight="1" outlineLevel="1">
      <c r="A1252" s="42" t="s">
        <v>642</v>
      </c>
      <c r="B1252" s="36"/>
      <c r="C1252" s="7"/>
      <c r="D1252" s="7"/>
      <c r="E1252" s="7"/>
      <c r="F1252" s="7"/>
      <c r="G1252" s="8">
        <f t="shared" ref="G1252:O1252" si="315">SUBTOTAL(9,G1250:G1251)</f>
        <v>0</v>
      </c>
      <c r="H1252" s="8">
        <f t="shared" si="315"/>
        <v>0</v>
      </c>
      <c r="I1252" s="8">
        <f t="shared" si="315"/>
        <v>0</v>
      </c>
      <c r="J1252" s="8">
        <f t="shared" si="315"/>
        <v>53992.789999999994</v>
      </c>
      <c r="K1252" s="8">
        <f t="shared" si="315"/>
        <v>4410</v>
      </c>
      <c r="L1252" s="8">
        <f t="shared" si="315"/>
        <v>0</v>
      </c>
      <c r="M1252" s="8">
        <f t="shared" si="315"/>
        <v>37383.580000000009</v>
      </c>
      <c r="N1252" s="40">
        <f t="shared" si="315"/>
        <v>4043.820000000007</v>
      </c>
      <c r="O1252" s="8">
        <f t="shared" si="315"/>
        <v>2638.5399999999854</v>
      </c>
      <c r="P1252" s="8"/>
      <c r="Q1252" s="8"/>
      <c r="R1252" s="8"/>
      <c r="S1252" s="8"/>
      <c r="T1252" s="8"/>
      <c r="U1252" s="8"/>
      <c r="V1252" s="8"/>
      <c r="W1252" s="14">
        <f>SUBTOTAL(9,W1250:W1251)</f>
        <v>102468.73</v>
      </c>
      <c r="X1252" s="10"/>
      <c r="Y1252" s="28"/>
      <c r="Z1252" s="13"/>
      <c r="AA1252" s="13"/>
      <c r="AB1252" s="12"/>
      <c r="AC1252" s="12"/>
      <c r="AE1252" s="9"/>
      <c r="AH1252" s="9"/>
    </row>
    <row r="1253" spans="1:34" ht="15" customHeight="1" outlineLevel="2">
      <c r="A1253" s="7" t="s">
        <v>222</v>
      </c>
      <c r="B1253" s="36" t="s">
        <v>223</v>
      </c>
      <c r="C1253" s="7" t="s">
        <v>223</v>
      </c>
      <c r="D1253" s="7" t="s">
        <v>13</v>
      </c>
      <c r="E1253" s="7" t="s">
        <v>366</v>
      </c>
      <c r="F1253" s="7" t="s">
        <v>307</v>
      </c>
      <c r="G1253" s="8">
        <v>0</v>
      </c>
      <c r="H1253" s="8">
        <v>0</v>
      </c>
      <c r="I1253" s="8">
        <v>0</v>
      </c>
      <c r="J1253" s="8">
        <v>4270.8</v>
      </c>
      <c r="K1253" s="8">
        <v>1282.71</v>
      </c>
      <c r="L1253" s="8">
        <v>0</v>
      </c>
      <c r="M1253" s="8">
        <v>3137.1499999999996</v>
      </c>
      <c r="N1253" s="40">
        <v>897.11000000000058</v>
      </c>
      <c r="O1253" s="8">
        <v>117.28000000000065</v>
      </c>
      <c r="P1253" s="8"/>
      <c r="Q1253" s="8"/>
      <c r="R1253" s="8"/>
      <c r="S1253" s="8"/>
      <c r="T1253" s="8"/>
      <c r="U1253" s="8"/>
      <c r="V1253" s="8"/>
      <c r="W1253" s="14">
        <f t="shared" ref="W1253:W1278" si="316">SUM(G1253:V1253)</f>
        <v>9705.0500000000011</v>
      </c>
      <c r="X1253" s="10"/>
      <c r="Y1253" s="28" t="e">
        <f t="shared" ref="Y1253:Y1275" si="317">IF(AE$2="Y",IF(RIGHT(A1253,4)="CITY",AH1253,0),AH1253)</f>
        <v>#REF!</v>
      </c>
      <c r="Z1253" s="13"/>
      <c r="AA1253" s="13" t="e">
        <f t="shared" si="308"/>
        <v>#REF!</v>
      </c>
      <c r="AB1253" s="12">
        <v>1</v>
      </c>
      <c r="AC1253" s="12">
        <v>1</v>
      </c>
      <c r="AE1253" s="9" t="e">
        <f t="shared" si="303"/>
        <v>#REF!</v>
      </c>
      <c r="AG1253" s="1" t="str">
        <f t="shared" ref="AG1253:AG1275" si="318">B1253&amp;C1253&amp;D1253&amp;E1253</f>
        <v>39039010004001</v>
      </c>
      <c r="AH1253" s="9" t="e">
        <f>IF(AND(#REF!=2017,AE$4=1),-IFERROR(VLOOKUP(AG1253,#REF!,9,0),0),IF(AND(#REF!=2017,AE$4=2),-IFERROR(VLOOKUP(AG1253,#REF!,9,0),0),IFERROR(VLOOKUP(AG1253,#REF!,12,0),0)))</f>
        <v>#REF!</v>
      </c>
    </row>
    <row r="1254" spans="1:34" ht="15" customHeight="1" outlineLevel="2">
      <c r="A1254" s="7" t="s">
        <v>222</v>
      </c>
      <c r="B1254" s="36" t="s">
        <v>223</v>
      </c>
      <c r="C1254" s="7" t="s">
        <v>223</v>
      </c>
      <c r="D1254" s="7" t="s">
        <v>13</v>
      </c>
      <c r="E1254" s="7" t="s">
        <v>387</v>
      </c>
      <c r="F1254" s="7" t="s">
        <v>359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40">
        <v>0</v>
      </c>
      <c r="O1254" s="8">
        <v>0</v>
      </c>
      <c r="P1254" s="8"/>
      <c r="Q1254" s="8"/>
      <c r="R1254" s="8"/>
      <c r="S1254" s="8"/>
      <c r="T1254" s="8"/>
      <c r="U1254" s="8"/>
      <c r="V1254" s="8"/>
      <c r="W1254" s="14">
        <f t="shared" si="316"/>
        <v>0</v>
      </c>
      <c r="X1254" s="10"/>
      <c r="Y1254" s="28" t="e">
        <f t="shared" si="317"/>
        <v>#REF!</v>
      </c>
      <c r="Z1254" s="13"/>
      <c r="AA1254" s="13" t="e">
        <f t="shared" si="308"/>
        <v>#REF!</v>
      </c>
      <c r="AB1254" s="12">
        <v>1</v>
      </c>
      <c r="AC1254" s="12">
        <v>1</v>
      </c>
      <c r="AE1254" s="9" t="e">
        <f t="shared" si="303"/>
        <v>#REF!</v>
      </c>
      <c r="AG1254" s="1" t="str">
        <f t="shared" si="318"/>
        <v>39039010004004</v>
      </c>
      <c r="AH1254" s="9" t="e">
        <f>IF(AND(#REF!=2017,AE$4=1),-IFERROR(VLOOKUP(AG1254,#REF!,9,0),0),IF(AND(#REF!=2017,AE$4=2),-IFERROR(VLOOKUP(AG1254,#REF!,9,0),0),IFERROR(VLOOKUP(AG1254,#REF!,12,0),0)))</f>
        <v>#REF!</v>
      </c>
    </row>
    <row r="1255" spans="1:34" ht="15" customHeight="1" outlineLevel="2">
      <c r="A1255" s="7" t="s">
        <v>222</v>
      </c>
      <c r="B1255" s="36" t="s">
        <v>223</v>
      </c>
      <c r="C1255" s="7" t="s">
        <v>223</v>
      </c>
      <c r="D1255" s="7" t="s">
        <v>13</v>
      </c>
      <c r="E1255" s="7" t="s">
        <v>368</v>
      </c>
      <c r="F1255" s="7" t="s">
        <v>308</v>
      </c>
      <c r="G1255" s="8">
        <v>0</v>
      </c>
      <c r="H1255" s="8">
        <v>0</v>
      </c>
      <c r="I1255" s="8">
        <v>0</v>
      </c>
      <c r="J1255" s="8">
        <v>546.32000000000005</v>
      </c>
      <c r="K1255" s="8">
        <v>3.3799999999999955</v>
      </c>
      <c r="L1255" s="8">
        <v>0</v>
      </c>
      <c r="M1255" s="8">
        <v>12.789999999999964</v>
      </c>
      <c r="N1255" s="40">
        <v>-0.99000000000000909</v>
      </c>
      <c r="O1255" s="8">
        <v>0.87000000000000455</v>
      </c>
      <c r="P1255" s="8"/>
      <c r="Q1255" s="8"/>
      <c r="R1255" s="8"/>
      <c r="S1255" s="8"/>
      <c r="T1255" s="8"/>
      <c r="U1255" s="8"/>
      <c r="V1255" s="8"/>
      <c r="W1255" s="14">
        <f t="shared" si="316"/>
        <v>562.37</v>
      </c>
      <c r="X1255" s="10"/>
      <c r="Y1255" s="28" t="e">
        <f t="shared" si="317"/>
        <v>#REF!</v>
      </c>
      <c r="Z1255" s="13"/>
      <c r="AA1255" s="13" t="e">
        <f t="shared" si="308"/>
        <v>#REF!</v>
      </c>
      <c r="AB1255" s="12">
        <v>1</v>
      </c>
      <c r="AC1255" s="12">
        <v>1</v>
      </c>
      <c r="AE1255" s="9" t="e">
        <f t="shared" si="303"/>
        <v>#REF!</v>
      </c>
      <c r="AG1255" s="1" t="str">
        <f t="shared" si="318"/>
        <v>39039010004006</v>
      </c>
      <c r="AH1255" s="9" t="e">
        <f>IF(AND(#REF!=2017,AE$4=1),-IFERROR(VLOOKUP(AG1255,#REF!,9,0),0),IF(AND(#REF!=2017,AE$4=2),-IFERROR(VLOOKUP(AG1255,#REF!,9,0),0),IFERROR(VLOOKUP(AG1255,#REF!,12,0),0)))</f>
        <v>#REF!</v>
      </c>
    </row>
    <row r="1256" spans="1:34" ht="15" customHeight="1" outlineLevel="2">
      <c r="A1256" s="7" t="s">
        <v>222</v>
      </c>
      <c r="B1256" s="36" t="s">
        <v>223</v>
      </c>
      <c r="C1256" s="7" t="s">
        <v>223</v>
      </c>
      <c r="D1256" s="7" t="s">
        <v>13</v>
      </c>
      <c r="E1256" s="7" t="s">
        <v>370</v>
      </c>
      <c r="F1256" s="7" t="s">
        <v>309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40">
        <v>0</v>
      </c>
      <c r="O1256" s="8">
        <v>196.92</v>
      </c>
      <c r="P1256" s="8"/>
      <c r="Q1256" s="8"/>
      <c r="R1256" s="8"/>
      <c r="S1256" s="8"/>
      <c r="T1256" s="8"/>
      <c r="U1256" s="8"/>
      <c r="V1256" s="8"/>
      <c r="W1256" s="14">
        <f t="shared" si="316"/>
        <v>196.92</v>
      </c>
      <c r="X1256" s="10"/>
      <c r="Y1256" s="28" t="e">
        <f t="shared" si="317"/>
        <v>#REF!</v>
      </c>
      <c r="Z1256" s="13"/>
      <c r="AA1256" s="13" t="e">
        <f t="shared" si="308"/>
        <v>#REF!</v>
      </c>
      <c r="AB1256" s="12"/>
      <c r="AC1256" s="12"/>
      <c r="AE1256" s="9" t="e">
        <f t="shared" si="303"/>
        <v>#REF!</v>
      </c>
      <c r="AG1256" s="1" t="str">
        <f t="shared" si="318"/>
        <v>39039010004008</v>
      </c>
      <c r="AH1256" s="9" t="e">
        <f>IF(AND(#REF!=2017,AE$4=1),-IFERROR(VLOOKUP(AG1256,#REF!,9,0),0),IF(AND(#REF!=2017,AE$4=2),-IFERROR(VLOOKUP(AG1256,#REF!,9,0),0),IFERROR(VLOOKUP(AG1256,#REF!,12,0),0)))</f>
        <v>#REF!</v>
      </c>
    </row>
    <row r="1257" spans="1:34" ht="15" customHeight="1" outlineLevel="2">
      <c r="A1257" s="7" t="s">
        <v>222</v>
      </c>
      <c r="B1257" s="36" t="s">
        <v>223</v>
      </c>
      <c r="C1257" s="7" t="s">
        <v>223</v>
      </c>
      <c r="D1257" s="7" t="s">
        <v>13</v>
      </c>
      <c r="E1257" s="7" t="s">
        <v>372</v>
      </c>
      <c r="F1257" s="7" t="s">
        <v>310</v>
      </c>
      <c r="G1257" s="8">
        <v>0</v>
      </c>
      <c r="H1257" s="8">
        <v>0</v>
      </c>
      <c r="I1257" s="8">
        <v>0</v>
      </c>
      <c r="J1257" s="8">
        <v>0</v>
      </c>
      <c r="K1257" s="8">
        <v>5.45</v>
      </c>
      <c r="L1257" s="8">
        <v>0</v>
      </c>
      <c r="M1257" s="8">
        <v>0</v>
      </c>
      <c r="N1257" s="40">
        <v>3.830000000000001</v>
      </c>
      <c r="O1257" s="8">
        <v>8.509999999999998</v>
      </c>
      <c r="P1257" s="8"/>
      <c r="Q1257" s="8"/>
      <c r="R1257" s="8"/>
      <c r="S1257" s="8"/>
      <c r="T1257" s="8"/>
      <c r="U1257" s="8"/>
      <c r="V1257" s="8"/>
      <c r="W1257" s="14">
        <f t="shared" si="316"/>
        <v>17.79</v>
      </c>
      <c r="X1257" s="10"/>
      <c r="Y1257" s="28" t="e">
        <f t="shared" si="317"/>
        <v>#REF!</v>
      </c>
      <c r="Z1257" s="13"/>
      <c r="AA1257" s="13" t="e">
        <f t="shared" si="308"/>
        <v>#REF!</v>
      </c>
      <c r="AB1257" s="12"/>
      <c r="AC1257" s="12"/>
      <c r="AE1257" s="9" t="e">
        <f t="shared" si="303"/>
        <v>#REF!</v>
      </c>
      <c r="AG1257" s="1" t="str">
        <f t="shared" si="318"/>
        <v>39039010004009</v>
      </c>
      <c r="AH1257" s="9" t="e">
        <f>IF(AND(#REF!=2017,AE$4=1),-IFERROR(VLOOKUP(AG1257,#REF!,9,0),0),IF(AND(#REF!=2017,AE$4=2),-IFERROR(VLOOKUP(AG1257,#REF!,9,0),0),IFERROR(VLOOKUP(AG1257,#REF!,12,0),0)))</f>
        <v>#REF!</v>
      </c>
    </row>
    <row r="1258" spans="1:34" ht="15" customHeight="1" outlineLevel="2">
      <c r="A1258" s="7" t="s">
        <v>222</v>
      </c>
      <c r="B1258" s="36" t="s">
        <v>223</v>
      </c>
      <c r="C1258" s="7" t="s">
        <v>223</v>
      </c>
      <c r="D1258" s="7" t="s">
        <v>13</v>
      </c>
      <c r="E1258" s="7" t="s">
        <v>16</v>
      </c>
      <c r="F1258" s="7" t="s">
        <v>315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40">
        <v>0</v>
      </c>
      <c r="O1258" s="8">
        <v>0</v>
      </c>
      <c r="P1258" s="8"/>
      <c r="Q1258" s="8"/>
      <c r="R1258" s="8"/>
      <c r="S1258" s="8"/>
      <c r="T1258" s="8"/>
      <c r="U1258" s="8"/>
      <c r="V1258" s="8"/>
      <c r="W1258" s="14">
        <f t="shared" si="316"/>
        <v>0</v>
      </c>
      <c r="X1258" s="10"/>
      <c r="Y1258" s="28" t="e">
        <f t="shared" si="317"/>
        <v>#REF!</v>
      </c>
      <c r="Z1258" s="13"/>
      <c r="AA1258" s="13" t="e">
        <f t="shared" si="308"/>
        <v>#REF!</v>
      </c>
      <c r="AB1258" s="12"/>
      <c r="AC1258" s="12"/>
      <c r="AE1258" s="9" t="e">
        <f t="shared" si="303"/>
        <v>#REF!</v>
      </c>
      <c r="AG1258" s="1" t="str">
        <f t="shared" si="318"/>
        <v>39039010004010</v>
      </c>
      <c r="AH1258" s="9" t="e">
        <f>IF(AND(#REF!=2017,AE$4=1),-IFERROR(VLOOKUP(AG1258,#REF!,9,0),0),IF(AND(#REF!=2017,AE$4=2),-IFERROR(VLOOKUP(AG1258,#REF!,9,0),0),IFERROR(VLOOKUP(AG1258,#REF!,12,0),0)))</f>
        <v>#REF!</v>
      </c>
    </row>
    <row r="1259" spans="1:34" ht="15" customHeight="1" outlineLevel="2">
      <c r="A1259" s="7" t="s">
        <v>222</v>
      </c>
      <c r="B1259" s="36" t="s">
        <v>223</v>
      </c>
      <c r="C1259" s="7" t="s">
        <v>223</v>
      </c>
      <c r="D1259" s="7" t="s">
        <v>13</v>
      </c>
      <c r="E1259" s="7" t="s">
        <v>504</v>
      </c>
      <c r="F1259" s="7" t="s">
        <v>305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40">
        <v>0</v>
      </c>
      <c r="O1259" s="8">
        <v>0</v>
      </c>
      <c r="P1259" s="8"/>
      <c r="Q1259" s="8"/>
      <c r="R1259" s="8"/>
      <c r="S1259" s="8"/>
      <c r="T1259" s="8"/>
      <c r="U1259" s="8"/>
      <c r="V1259" s="8"/>
      <c r="W1259" s="14">
        <f t="shared" si="316"/>
        <v>0</v>
      </c>
      <c r="X1259" s="10"/>
      <c r="Y1259" s="28" t="e">
        <f t="shared" si="317"/>
        <v>#REF!</v>
      </c>
      <c r="Z1259" s="13"/>
      <c r="AA1259" s="13" t="e">
        <f t="shared" si="308"/>
        <v>#REF!</v>
      </c>
      <c r="AB1259" s="12">
        <v>1</v>
      </c>
      <c r="AC1259" s="12">
        <v>1</v>
      </c>
      <c r="AE1259" s="9" t="e">
        <f t="shared" si="303"/>
        <v>#REF!</v>
      </c>
      <c r="AG1259" s="1" t="str">
        <f t="shared" si="318"/>
        <v>39039010004014</v>
      </c>
      <c r="AH1259" s="9" t="e">
        <f>IF(AND(#REF!=2017,AE$4=1),-IFERROR(VLOOKUP(AG1259,#REF!,9,0),0),IF(AND(#REF!=2017,AE$4=2),-IFERROR(VLOOKUP(AG1259,#REF!,9,0),0),IFERROR(VLOOKUP(AG1259,#REF!,12,0),0)))</f>
        <v>#REF!</v>
      </c>
    </row>
    <row r="1260" spans="1:34" ht="15" customHeight="1" outlineLevel="2">
      <c r="A1260" s="7" t="s">
        <v>222</v>
      </c>
      <c r="B1260" s="36" t="s">
        <v>223</v>
      </c>
      <c r="C1260" s="7" t="s">
        <v>223</v>
      </c>
      <c r="D1260" s="7" t="s">
        <v>13</v>
      </c>
      <c r="E1260" s="7" t="s">
        <v>374</v>
      </c>
      <c r="F1260" s="7" t="s">
        <v>361</v>
      </c>
      <c r="G1260" s="8">
        <v>0</v>
      </c>
      <c r="H1260" s="8">
        <v>0</v>
      </c>
      <c r="I1260" s="8">
        <v>0</v>
      </c>
      <c r="J1260" s="8">
        <v>0</v>
      </c>
      <c r="K1260" s="8">
        <v>459.8</v>
      </c>
      <c r="L1260" s="8">
        <v>0</v>
      </c>
      <c r="M1260" s="8">
        <v>0</v>
      </c>
      <c r="N1260" s="40">
        <v>445.71</v>
      </c>
      <c r="O1260" s="8">
        <v>398.1099999999999</v>
      </c>
      <c r="P1260" s="8"/>
      <c r="Q1260" s="8"/>
      <c r="R1260" s="8"/>
      <c r="S1260" s="8"/>
      <c r="T1260" s="8"/>
      <c r="U1260" s="8"/>
      <c r="V1260" s="8"/>
      <c r="W1260" s="14">
        <f t="shared" si="316"/>
        <v>1303.6199999999999</v>
      </c>
      <c r="X1260" s="10"/>
      <c r="Y1260" s="28" t="e">
        <f t="shared" si="317"/>
        <v>#REF!</v>
      </c>
      <c r="Z1260" s="13"/>
      <c r="AA1260" s="13" t="e">
        <f t="shared" si="308"/>
        <v>#REF!</v>
      </c>
      <c r="AB1260" s="12">
        <v>1</v>
      </c>
      <c r="AC1260" s="12">
        <v>1</v>
      </c>
      <c r="AE1260" s="9" t="e">
        <f t="shared" si="303"/>
        <v>#REF!</v>
      </c>
      <c r="AG1260" s="1" t="str">
        <f t="shared" si="318"/>
        <v>39039010004030</v>
      </c>
      <c r="AH1260" s="9" t="e">
        <f>IF(AND(#REF!=2017,AE$4=1),-IFERROR(VLOOKUP(AG1260,#REF!,9,0),0),IF(AND(#REF!=2017,AE$4=2),-IFERROR(VLOOKUP(AG1260,#REF!,9,0),0),IFERROR(VLOOKUP(AG1260,#REF!,12,0),0)))</f>
        <v>#REF!</v>
      </c>
    </row>
    <row r="1261" spans="1:34" ht="15" customHeight="1" outlineLevel="2">
      <c r="A1261" s="7" t="s">
        <v>222</v>
      </c>
      <c r="B1261" s="36" t="s">
        <v>223</v>
      </c>
      <c r="C1261" s="7" t="s">
        <v>223</v>
      </c>
      <c r="D1261" s="7" t="s">
        <v>13</v>
      </c>
      <c r="E1261" s="7" t="s">
        <v>389</v>
      </c>
      <c r="F1261" s="7" t="s">
        <v>360</v>
      </c>
      <c r="G1261" s="8">
        <v>0</v>
      </c>
      <c r="H1261" s="8">
        <v>0</v>
      </c>
      <c r="I1261" s="8">
        <v>0</v>
      </c>
      <c r="J1261" s="8">
        <v>0</v>
      </c>
      <c r="K1261" s="8">
        <v>6.42</v>
      </c>
      <c r="L1261" s="8">
        <v>0</v>
      </c>
      <c r="M1261" s="8">
        <v>0</v>
      </c>
      <c r="N1261" s="40">
        <v>2.17</v>
      </c>
      <c r="O1261" s="8">
        <v>137.37</v>
      </c>
      <c r="P1261" s="8"/>
      <c r="Q1261" s="8"/>
      <c r="R1261" s="8"/>
      <c r="S1261" s="8"/>
      <c r="T1261" s="8"/>
      <c r="U1261" s="8"/>
      <c r="V1261" s="8"/>
      <c r="W1261" s="14">
        <f t="shared" si="316"/>
        <v>145.96</v>
      </c>
      <c r="X1261" s="10"/>
      <c r="Y1261" s="28" t="e">
        <f t="shared" si="317"/>
        <v>#REF!</v>
      </c>
      <c r="Z1261" s="13"/>
      <c r="AA1261" s="13" t="e">
        <f t="shared" si="308"/>
        <v>#REF!</v>
      </c>
      <c r="AB1261" s="12">
        <v>1</v>
      </c>
      <c r="AC1261" s="12">
        <v>1</v>
      </c>
      <c r="AE1261" s="9" t="e">
        <f t="shared" si="303"/>
        <v>#REF!</v>
      </c>
      <c r="AG1261" s="1" t="str">
        <f t="shared" si="318"/>
        <v>39039010004033</v>
      </c>
      <c r="AH1261" s="9" t="e">
        <f>IF(AND(#REF!=2017,AE$4=1),-IFERROR(VLOOKUP(AG1261,#REF!,9,0),0),IF(AND(#REF!=2017,AE$4=2),-IFERROR(VLOOKUP(AG1261,#REF!,9,0),0),IFERROR(VLOOKUP(AG1261,#REF!,12,0),0)))</f>
        <v>#REF!</v>
      </c>
    </row>
    <row r="1262" spans="1:34" ht="15" customHeight="1" outlineLevel="2">
      <c r="A1262" s="7" t="s">
        <v>222</v>
      </c>
      <c r="B1262" s="36" t="s">
        <v>223</v>
      </c>
      <c r="C1262" s="7" t="s">
        <v>223</v>
      </c>
      <c r="D1262" s="7" t="s">
        <v>13</v>
      </c>
      <c r="E1262" s="7" t="s">
        <v>393</v>
      </c>
      <c r="F1262" s="7" t="s">
        <v>25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40">
        <v>0</v>
      </c>
      <c r="O1262" s="8">
        <v>0</v>
      </c>
      <c r="P1262" s="8"/>
      <c r="Q1262" s="8"/>
      <c r="R1262" s="8"/>
      <c r="S1262" s="8"/>
      <c r="T1262" s="8"/>
      <c r="U1262" s="8"/>
      <c r="V1262" s="8"/>
      <c r="W1262" s="14">
        <f t="shared" si="316"/>
        <v>0</v>
      </c>
      <c r="X1262" s="10"/>
      <c r="Y1262" s="28" t="e">
        <f t="shared" si="317"/>
        <v>#REF!</v>
      </c>
      <c r="Z1262" s="13"/>
      <c r="AA1262" s="13" t="e">
        <f t="shared" si="308"/>
        <v>#REF!</v>
      </c>
      <c r="AB1262" s="12"/>
      <c r="AC1262" s="12"/>
      <c r="AE1262" s="9" t="e">
        <f t="shared" si="303"/>
        <v>#REF!</v>
      </c>
      <c r="AG1262" s="1" t="str">
        <f t="shared" si="318"/>
        <v>39039010004052</v>
      </c>
      <c r="AH1262" s="9" t="e">
        <f>IF(AND(#REF!=2017,AE$4=1),-IFERROR(VLOOKUP(AG1262,#REF!,9,0),0),IF(AND(#REF!=2017,AE$4=2),-IFERROR(VLOOKUP(AG1262,#REF!,9,0),0),IFERROR(VLOOKUP(AG1262,#REF!,12,0),0)))</f>
        <v>#REF!</v>
      </c>
    </row>
    <row r="1263" spans="1:34" ht="15" customHeight="1" outlineLevel="2">
      <c r="A1263" s="7" t="s">
        <v>222</v>
      </c>
      <c r="B1263" s="36" t="s">
        <v>223</v>
      </c>
      <c r="C1263" s="20" t="s">
        <v>223</v>
      </c>
      <c r="D1263" s="7" t="s">
        <v>13</v>
      </c>
      <c r="E1263" s="7" t="s">
        <v>397</v>
      </c>
      <c r="F1263" s="7" t="s">
        <v>35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40">
        <v>0</v>
      </c>
      <c r="O1263" s="8">
        <v>0</v>
      </c>
      <c r="P1263" s="8"/>
      <c r="Q1263" s="8"/>
      <c r="R1263" s="8"/>
      <c r="S1263" s="8"/>
      <c r="T1263" s="8"/>
      <c r="U1263" s="8"/>
      <c r="V1263" s="8"/>
      <c r="W1263" s="14">
        <f t="shared" si="316"/>
        <v>0</v>
      </c>
      <c r="X1263" s="10"/>
      <c r="Y1263" s="28" t="e">
        <f t="shared" si="317"/>
        <v>#REF!</v>
      </c>
      <c r="Z1263" s="13"/>
      <c r="AA1263" s="13" t="e">
        <f t="shared" si="308"/>
        <v>#REF!</v>
      </c>
      <c r="AB1263" s="12">
        <v>1</v>
      </c>
      <c r="AC1263" s="12">
        <v>1</v>
      </c>
      <c r="AE1263" s="9" t="e">
        <f t="shared" si="303"/>
        <v>#REF!</v>
      </c>
      <c r="AG1263" s="1" t="str">
        <f t="shared" si="318"/>
        <v>39039010004056</v>
      </c>
      <c r="AH1263" s="9" t="e">
        <f>IF(AND(#REF!=2017,AE$4=1),-IFERROR(VLOOKUP(AG1263,#REF!,9,0),0),IF(AND(#REF!=2017,AE$4=2),-IFERROR(VLOOKUP(AG1263,#REF!,9,0),0),IFERROR(VLOOKUP(AG1263,#REF!,12,0),0)))</f>
        <v>#REF!</v>
      </c>
    </row>
    <row r="1264" spans="1:34" ht="15" customHeight="1" outlineLevel="2">
      <c r="A1264" s="7" t="s">
        <v>222</v>
      </c>
      <c r="B1264" s="36" t="s">
        <v>223</v>
      </c>
      <c r="C1264" s="7" t="s">
        <v>223</v>
      </c>
      <c r="D1264" s="7" t="s">
        <v>13</v>
      </c>
      <c r="E1264" s="7" t="s">
        <v>472</v>
      </c>
      <c r="F1264" s="7" t="s">
        <v>350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40">
        <v>0</v>
      </c>
      <c r="O1264" s="8">
        <v>0</v>
      </c>
      <c r="P1264" s="8"/>
      <c r="Q1264" s="8"/>
      <c r="R1264" s="8"/>
      <c r="S1264" s="8"/>
      <c r="T1264" s="8"/>
      <c r="U1264" s="8"/>
      <c r="V1264" s="8"/>
      <c r="W1264" s="14">
        <f t="shared" si="316"/>
        <v>0</v>
      </c>
      <c r="X1264" s="10"/>
      <c r="Y1264" s="28" t="e">
        <f t="shared" si="317"/>
        <v>#REF!</v>
      </c>
      <c r="Z1264" s="13"/>
      <c r="AA1264" s="13" t="e">
        <f t="shared" si="308"/>
        <v>#REF!</v>
      </c>
      <c r="AB1264" s="12">
        <v>1</v>
      </c>
      <c r="AC1264" s="12">
        <v>1</v>
      </c>
      <c r="AE1264" s="9" t="e">
        <f t="shared" si="303"/>
        <v>#REF!</v>
      </c>
      <c r="AG1264" s="1" t="str">
        <f t="shared" si="318"/>
        <v>39039010004057</v>
      </c>
      <c r="AH1264" s="9" t="e">
        <f>IF(AND(#REF!=2017,AE$4=1),-IFERROR(VLOOKUP(AG1264,#REF!,9,0),0),IF(AND(#REF!=2017,AE$4=2),-IFERROR(VLOOKUP(AG1264,#REF!,9,0),0),IFERROR(VLOOKUP(AG1264,#REF!,12,0),0)))</f>
        <v>#REF!</v>
      </c>
    </row>
    <row r="1265" spans="1:34" ht="15" customHeight="1" outlineLevel="2">
      <c r="A1265" s="7" t="s">
        <v>222</v>
      </c>
      <c r="B1265" s="36" t="s">
        <v>223</v>
      </c>
      <c r="C1265" s="7">
        <v>390</v>
      </c>
      <c r="D1265" s="7" t="s">
        <v>13</v>
      </c>
      <c r="E1265" s="7" t="s">
        <v>376</v>
      </c>
      <c r="F1265" s="7" t="s">
        <v>247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40">
        <v>0</v>
      </c>
      <c r="O1265" s="8">
        <v>0</v>
      </c>
      <c r="P1265" s="8"/>
      <c r="Q1265" s="8"/>
      <c r="R1265" s="8"/>
      <c r="S1265" s="8"/>
      <c r="T1265" s="8"/>
      <c r="U1265" s="8"/>
      <c r="V1265" s="8"/>
      <c r="W1265" s="14">
        <f t="shared" si="316"/>
        <v>0</v>
      </c>
      <c r="X1265" s="10"/>
      <c r="Y1265" s="28" t="e">
        <f t="shared" si="317"/>
        <v>#REF!</v>
      </c>
      <c r="Z1265" s="13"/>
      <c r="AA1265" s="13" t="e">
        <f t="shared" si="308"/>
        <v>#REF!</v>
      </c>
      <c r="AB1265" s="12">
        <v>1</v>
      </c>
      <c r="AC1265" s="12">
        <v>1</v>
      </c>
      <c r="AE1265" s="9" t="e">
        <f t="shared" si="303"/>
        <v>#REF!</v>
      </c>
      <c r="AG1265" s="1" t="str">
        <f t="shared" si="318"/>
        <v>39039010004060</v>
      </c>
      <c r="AH1265" s="9" t="e">
        <f>IF(AND(#REF!=2017,AE$4=1),-IFERROR(VLOOKUP(AG1265,#REF!,9,0),0),IF(AND(#REF!=2017,AE$4=2),-IFERROR(VLOOKUP(AG1265,#REF!,9,0),0),IFERROR(VLOOKUP(AG1265,#REF!,12,0),0)))</f>
        <v>#REF!</v>
      </c>
    </row>
    <row r="1266" spans="1:34" ht="15" customHeight="1" outlineLevel="2">
      <c r="A1266" s="7" t="s">
        <v>222</v>
      </c>
      <c r="B1266" s="36" t="s">
        <v>223</v>
      </c>
      <c r="C1266" s="7">
        <v>390</v>
      </c>
      <c r="D1266" s="7" t="s">
        <v>13</v>
      </c>
      <c r="E1266" s="7" t="s">
        <v>378</v>
      </c>
      <c r="F1266" s="7" t="s">
        <v>312</v>
      </c>
      <c r="G1266" s="8">
        <v>0</v>
      </c>
      <c r="H1266" s="8">
        <v>0</v>
      </c>
      <c r="I1266" s="8">
        <v>0</v>
      </c>
      <c r="J1266" s="8">
        <v>40913</v>
      </c>
      <c r="K1266" s="8">
        <v>0</v>
      </c>
      <c r="L1266" s="8">
        <v>0</v>
      </c>
      <c r="M1266" s="8">
        <v>0</v>
      </c>
      <c r="N1266" s="40">
        <v>38517</v>
      </c>
      <c r="O1266" s="8">
        <v>0</v>
      </c>
      <c r="P1266" s="8"/>
      <c r="Q1266" s="8"/>
      <c r="R1266" s="8"/>
      <c r="S1266" s="8"/>
      <c r="T1266" s="8"/>
      <c r="U1266" s="8"/>
      <c r="V1266" s="8"/>
      <c r="W1266" s="14">
        <f t="shared" si="316"/>
        <v>79430</v>
      </c>
      <c r="X1266" s="10"/>
      <c r="Y1266" s="28" t="e">
        <f t="shared" si="317"/>
        <v>#REF!</v>
      </c>
      <c r="Z1266" s="13"/>
      <c r="AA1266" s="13" t="e">
        <f t="shared" si="308"/>
        <v>#REF!</v>
      </c>
      <c r="AB1266" s="12"/>
      <c r="AC1266" s="12"/>
      <c r="AE1266" s="9" t="e">
        <f t="shared" si="303"/>
        <v>#REF!</v>
      </c>
      <c r="AG1266" s="1" t="str">
        <f t="shared" si="318"/>
        <v>39039010004069</v>
      </c>
      <c r="AH1266" s="9" t="e">
        <f>IF(AND(#REF!=2017,AE$4=1),-IFERROR(VLOOKUP(AG1266,#REF!,9,0),0),IF(AND(#REF!=2017,AE$4=2),-IFERROR(VLOOKUP(AG1266,#REF!,9,0),0),IFERROR(VLOOKUP(AG1266,#REF!,12,0),0)))</f>
        <v>#REF!</v>
      </c>
    </row>
    <row r="1267" spans="1:34" ht="15" customHeight="1" outlineLevel="2">
      <c r="A1267" s="7" t="s">
        <v>222</v>
      </c>
      <c r="B1267" s="36" t="s">
        <v>223</v>
      </c>
      <c r="C1267" s="7" t="s">
        <v>223</v>
      </c>
      <c r="D1267" s="7" t="s">
        <v>13</v>
      </c>
      <c r="E1267" s="7" t="s">
        <v>494</v>
      </c>
      <c r="F1267" s="7" t="s">
        <v>363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40">
        <v>0</v>
      </c>
      <c r="O1267" s="8">
        <v>0</v>
      </c>
      <c r="P1267" s="8"/>
      <c r="Q1267" s="8"/>
      <c r="R1267" s="8"/>
      <c r="S1267" s="8"/>
      <c r="T1267" s="8"/>
      <c r="U1267" s="8"/>
      <c r="V1267" s="8"/>
      <c r="W1267" s="14">
        <f t="shared" si="316"/>
        <v>0</v>
      </c>
      <c r="X1267" s="10"/>
      <c r="Y1267" s="28" t="e">
        <f t="shared" si="317"/>
        <v>#REF!</v>
      </c>
      <c r="Z1267" s="13"/>
      <c r="AA1267" s="13" t="e">
        <f t="shared" ref="AA1267:AA1288" si="319">Y1267+Z1267</f>
        <v>#REF!</v>
      </c>
      <c r="AB1267" s="12">
        <v>1</v>
      </c>
      <c r="AC1267" s="12">
        <v>1</v>
      </c>
      <c r="AE1267" s="9" t="e">
        <f t="shared" si="303"/>
        <v>#REF!</v>
      </c>
      <c r="AG1267" s="1" t="str">
        <f t="shared" si="318"/>
        <v>39039010004075</v>
      </c>
      <c r="AH1267" s="9" t="e">
        <f>IF(AND(#REF!=2017,AE$4=1),-IFERROR(VLOOKUP(AG1267,#REF!,9,0),0),IF(AND(#REF!=2017,AE$4=2),-IFERROR(VLOOKUP(AG1267,#REF!,9,0),0),IFERROR(VLOOKUP(AG1267,#REF!,12,0),0)))</f>
        <v>#REF!</v>
      </c>
    </row>
    <row r="1268" spans="1:34" ht="15" customHeight="1" outlineLevel="2">
      <c r="A1268" s="7" t="s">
        <v>222</v>
      </c>
      <c r="B1268" s="36" t="s">
        <v>223</v>
      </c>
      <c r="C1268" s="7" t="s">
        <v>223</v>
      </c>
      <c r="D1268" s="7" t="s">
        <v>13</v>
      </c>
      <c r="E1268" s="7" t="s">
        <v>489</v>
      </c>
      <c r="F1268" s="7" t="s">
        <v>364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40">
        <v>0</v>
      </c>
      <c r="O1268" s="8">
        <v>0</v>
      </c>
      <c r="P1268" s="8"/>
      <c r="Q1268" s="8"/>
      <c r="R1268" s="8"/>
      <c r="S1268" s="8"/>
      <c r="T1268" s="8"/>
      <c r="U1268" s="8"/>
      <c r="V1268" s="8"/>
      <c r="W1268" s="14">
        <f t="shared" si="316"/>
        <v>0</v>
      </c>
      <c r="X1268" s="10"/>
      <c r="Y1268" s="28" t="e">
        <f t="shared" si="317"/>
        <v>#REF!</v>
      </c>
      <c r="Z1268" s="13"/>
      <c r="AA1268" s="13" t="e">
        <f t="shared" si="319"/>
        <v>#REF!</v>
      </c>
      <c r="AB1268" s="12"/>
      <c r="AC1268" s="12"/>
      <c r="AE1268" s="9" t="e">
        <f t="shared" si="303"/>
        <v>#REF!</v>
      </c>
      <c r="AG1268" s="1" t="str">
        <f t="shared" si="318"/>
        <v>39039010004076</v>
      </c>
      <c r="AH1268" s="9" t="e">
        <f>IF(AND(#REF!=2017,AE$4=1),-IFERROR(VLOOKUP(AG1268,#REF!,9,0),0),IF(AND(#REF!=2017,AE$4=2),-IFERROR(VLOOKUP(AG1268,#REF!,9,0),0),IFERROR(VLOOKUP(AG1268,#REF!,12,0),0)))</f>
        <v>#REF!</v>
      </c>
    </row>
    <row r="1269" spans="1:34" ht="15" customHeight="1" outlineLevel="2">
      <c r="A1269" s="7" t="s">
        <v>222</v>
      </c>
      <c r="B1269" s="36" t="s">
        <v>223</v>
      </c>
      <c r="C1269" s="7" t="s">
        <v>223</v>
      </c>
      <c r="D1269" s="7" t="s">
        <v>13</v>
      </c>
      <c r="E1269" s="7" t="s">
        <v>380</v>
      </c>
      <c r="F1269" s="7" t="s">
        <v>17</v>
      </c>
      <c r="G1269" s="8">
        <v>0</v>
      </c>
      <c r="H1269" s="8">
        <v>0</v>
      </c>
      <c r="I1269" s="8">
        <v>0</v>
      </c>
      <c r="J1269" s="8">
        <v>1.9</v>
      </c>
      <c r="K1269" s="8">
        <v>0</v>
      </c>
      <c r="L1269" s="8">
        <v>0</v>
      </c>
      <c r="M1269" s="8">
        <v>40.17</v>
      </c>
      <c r="N1269" s="40">
        <v>0</v>
      </c>
      <c r="O1269" s="8">
        <v>52.99</v>
      </c>
      <c r="P1269" s="8"/>
      <c r="Q1269" s="8"/>
      <c r="R1269" s="8"/>
      <c r="S1269" s="8"/>
      <c r="T1269" s="8"/>
      <c r="U1269" s="8"/>
      <c r="V1269" s="8"/>
      <c r="W1269" s="14">
        <f t="shared" si="316"/>
        <v>95.06</v>
      </c>
      <c r="X1269" s="10"/>
      <c r="Y1269" s="28" t="e">
        <f t="shared" si="317"/>
        <v>#REF!</v>
      </c>
      <c r="Z1269" s="13"/>
      <c r="AA1269" s="13" t="e">
        <f t="shared" si="319"/>
        <v>#REF!</v>
      </c>
      <c r="AB1269" s="12">
        <v>1</v>
      </c>
      <c r="AC1269" s="12">
        <v>1</v>
      </c>
      <c r="AE1269" s="9" t="e">
        <f t="shared" si="303"/>
        <v>#REF!</v>
      </c>
      <c r="AG1269" s="1" t="str">
        <f t="shared" si="318"/>
        <v>39039010004801</v>
      </c>
      <c r="AH1269" s="9" t="e">
        <f>IF(AND(#REF!=2017,AE$4=1),-IFERROR(VLOOKUP(AG1269,#REF!,9,0),0),IF(AND(#REF!=2017,AE$4=2),-IFERROR(VLOOKUP(AG1269,#REF!,9,0),0),IFERROR(VLOOKUP(AG1269,#REF!,12,0),0)))</f>
        <v>#REF!</v>
      </c>
    </row>
    <row r="1270" spans="1:34" ht="15" customHeight="1" outlineLevel="2">
      <c r="A1270" s="7" t="s">
        <v>222</v>
      </c>
      <c r="B1270" s="36" t="s">
        <v>223</v>
      </c>
      <c r="C1270" s="7" t="s">
        <v>223</v>
      </c>
      <c r="D1270" s="7" t="s">
        <v>13</v>
      </c>
      <c r="E1270" s="7" t="s">
        <v>381</v>
      </c>
      <c r="F1270" s="7" t="s">
        <v>311</v>
      </c>
      <c r="G1270" s="8">
        <v>0</v>
      </c>
      <c r="H1270" s="8">
        <v>0</v>
      </c>
      <c r="I1270" s="8">
        <v>0</v>
      </c>
      <c r="J1270" s="8">
        <v>0</v>
      </c>
      <c r="K1270" s="8">
        <v>48.65</v>
      </c>
      <c r="L1270" s="8">
        <v>0</v>
      </c>
      <c r="M1270" s="8">
        <v>0</v>
      </c>
      <c r="N1270" s="40">
        <v>0</v>
      </c>
      <c r="O1270" s="8">
        <v>48.65</v>
      </c>
      <c r="P1270" s="8"/>
      <c r="Q1270" s="8"/>
      <c r="R1270" s="8"/>
      <c r="S1270" s="8"/>
      <c r="T1270" s="8"/>
      <c r="U1270" s="8"/>
      <c r="V1270" s="8"/>
      <c r="W1270" s="14">
        <f t="shared" si="316"/>
        <v>97.3</v>
      </c>
      <c r="X1270" s="10"/>
      <c r="Y1270" s="28" t="e">
        <f t="shared" si="317"/>
        <v>#REF!</v>
      </c>
      <c r="Z1270" s="13"/>
      <c r="AA1270" s="13" t="e">
        <f t="shared" si="319"/>
        <v>#REF!</v>
      </c>
      <c r="AB1270" s="12">
        <v>1</v>
      </c>
      <c r="AC1270" s="12">
        <v>1</v>
      </c>
      <c r="AE1270" s="9" t="e">
        <f t="shared" si="303"/>
        <v>#REF!</v>
      </c>
      <c r="AG1270" s="1" t="str">
        <f t="shared" si="318"/>
        <v>39039010005050</v>
      </c>
      <c r="AH1270" s="9" t="e">
        <f>IF(AND(#REF!=2017,AE$4=1),-IFERROR(VLOOKUP(AG1270,#REF!,9,0),0),IF(AND(#REF!=2017,AE$4=2),-IFERROR(VLOOKUP(AG1270,#REF!,9,0),0),IFERROR(VLOOKUP(AG1270,#REF!,12,0),0)))</f>
        <v>#REF!</v>
      </c>
    </row>
    <row r="1271" spans="1:34" ht="15" customHeight="1" outlineLevel="2">
      <c r="A1271" s="7" t="s">
        <v>222</v>
      </c>
      <c r="B1271" s="36" t="s">
        <v>223</v>
      </c>
      <c r="C1271" s="7" t="s">
        <v>223</v>
      </c>
      <c r="D1271" s="7" t="s">
        <v>13</v>
      </c>
      <c r="E1271" s="7" t="s">
        <v>401</v>
      </c>
      <c r="F1271" s="7" t="s">
        <v>317</v>
      </c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40">
        <v>0</v>
      </c>
      <c r="O1271" s="8">
        <v>0</v>
      </c>
      <c r="P1271" s="8"/>
      <c r="Q1271" s="8"/>
      <c r="R1271" s="8"/>
      <c r="S1271" s="8"/>
      <c r="T1271" s="8"/>
      <c r="U1271" s="8"/>
      <c r="V1271" s="8"/>
      <c r="W1271" s="14">
        <f t="shared" si="316"/>
        <v>0</v>
      </c>
      <c r="X1271" s="10"/>
      <c r="Y1271" s="28" t="e">
        <f t="shared" si="317"/>
        <v>#REF!</v>
      </c>
      <c r="Z1271" s="13"/>
      <c r="AA1271" s="13" t="e">
        <f t="shared" si="319"/>
        <v>#REF!</v>
      </c>
      <c r="AB1271" s="12">
        <v>1</v>
      </c>
      <c r="AC1271" s="12">
        <v>1</v>
      </c>
      <c r="AE1271" s="9" t="e">
        <f t="shared" si="303"/>
        <v>#REF!</v>
      </c>
      <c r="AG1271" s="1" t="str">
        <f t="shared" si="318"/>
        <v>39039010005054</v>
      </c>
      <c r="AH1271" s="9" t="e">
        <f>IF(AND(#REF!=2017,AE$4=1),-IFERROR(VLOOKUP(AG1271,#REF!,9,0),0),IF(AND(#REF!=2017,AE$4=2),-IFERROR(VLOOKUP(AG1271,#REF!,9,0),0),IFERROR(VLOOKUP(AG1271,#REF!,12,0),0)))</f>
        <v>#REF!</v>
      </c>
    </row>
    <row r="1272" spans="1:34" ht="15" customHeight="1" outlineLevel="2">
      <c r="A1272" s="7" t="s">
        <v>222</v>
      </c>
      <c r="B1272" s="36" t="s">
        <v>223</v>
      </c>
      <c r="C1272" s="7" t="s">
        <v>223</v>
      </c>
      <c r="D1272" s="7" t="s">
        <v>13</v>
      </c>
      <c r="E1272" s="7" t="s">
        <v>391</v>
      </c>
      <c r="F1272" s="7" t="s">
        <v>306</v>
      </c>
      <c r="G1272" s="8">
        <v>0</v>
      </c>
      <c r="H1272" s="8">
        <v>0</v>
      </c>
      <c r="I1272" s="8">
        <v>0</v>
      </c>
      <c r="J1272" s="8">
        <v>31587.3</v>
      </c>
      <c r="K1272" s="8">
        <v>7126.5600000000013</v>
      </c>
      <c r="L1272" s="8">
        <v>0</v>
      </c>
      <c r="M1272" s="8">
        <v>22398.53</v>
      </c>
      <c r="N1272" s="40">
        <v>5057.1999999999971</v>
      </c>
      <c r="O1272" s="8">
        <v>4209.5200000000041</v>
      </c>
      <c r="P1272" s="8"/>
      <c r="Q1272" s="8"/>
      <c r="R1272" s="8"/>
      <c r="S1272" s="8"/>
      <c r="T1272" s="8"/>
      <c r="U1272" s="8"/>
      <c r="V1272" s="8"/>
      <c r="W1272" s="14">
        <f t="shared" si="316"/>
        <v>70379.11</v>
      </c>
      <c r="X1272" s="10"/>
      <c r="Y1272" s="28" t="e">
        <f t="shared" si="317"/>
        <v>#REF!</v>
      </c>
      <c r="Z1272" s="13"/>
      <c r="AA1272" s="13" t="e">
        <f t="shared" si="319"/>
        <v>#REF!</v>
      </c>
      <c r="AB1272" s="12">
        <v>1</v>
      </c>
      <c r="AC1272" s="12">
        <v>1</v>
      </c>
      <c r="AE1272" s="9" t="e">
        <f t="shared" si="303"/>
        <v>#REF!</v>
      </c>
      <c r="AG1272" s="1" t="str">
        <f t="shared" si="318"/>
        <v>39039010005537</v>
      </c>
      <c r="AH1272" s="9" t="e">
        <f>IF(AND(#REF!=2017,AE$4=1),-IFERROR(VLOOKUP(AG1272,#REF!,9,0),0),IF(AND(#REF!=2017,AE$4=2),-IFERROR(VLOOKUP(AG1272,#REF!,9,0),0),IFERROR(VLOOKUP(AG1272,#REF!,12,0),0)))</f>
        <v>#REF!</v>
      </c>
    </row>
    <row r="1273" spans="1:34" ht="15" customHeight="1" outlineLevel="2">
      <c r="A1273" s="7" t="s">
        <v>222</v>
      </c>
      <c r="B1273" s="36" t="s">
        <v>223</v>
      </c>
      <c r="C1273" s="7" t="s">
        <v>223</v>
      </c>
      <c r="D1273" s="7" t="s">
        <v>13</v>
      </c>
      <c r="E1273" s="7" t="s">
        <v>396</v>
      </c>
      <c r="F1273" s="7" t="s">
        <v>245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40">
        <v>0</v>
      </c>
      <c r="O1273" s="8">
        <v>0</v>
      </c>
      <c r="P1273" s="8"/>
      <c r="Q1273" s="8"/>
      <c r="R1273" s="8"/>
      <c r="S1273" s="8"/>
      <c r="T1273" s="8"/>
      <c r="U1273" s="8"/>
      <c r="V1273" s="8"/>
      <c r="W1273" s="14">
        <f t="shared" si="316"/>
        <v>0</v>
      </c>
      <c r="X1273" s="10"/>
      <c r="Y1273" s="28" t="e">
        <f t="shared" si="317"/>
        <v>#REF!</v>
      </c>
      <c r="Z1273" s="13"/>
      <c r="AA1273" s="13" t="e">
        <f t="shared" si="319"/>
        <v>#REF!</v>
      </c>
      <c r="AB1273" s="12"/>
      <c r="AC1273" s="12"/>
      <c r="AE1273" s="9" t="e">
        <f t="shared" si="303"/>
        <v>#REF!</v>
      </c>
      <c r="AG1273" s="1" t="str">
        <f t="shared" si="318"/>
        <v>39039010005801</v>
      </c>
      <c r="AH1273" s="9" t="e">
        <f>IF(AND(#REF!=2017,AE$4=1),-IFERROR(VLOOKUP(AG1273,#REF!,9,0),0),IF(AND(#REF!=2017,AE$4=2),-IFERROR(VLOOKUP(AG1273,#REF!,9,0),0),IFERROR(VLOOKUP(AG1273,#REF!,12,0),0)))</f>
        <v>#REF!</v>
      </c>
    </row>
    <row r="1274" spans="1:34" ht="15" customHeight="1" outlineLevel="2">
      <c r="A1274" s="7" t="s">
        <v>222</v>
      </c>
      <c r="B1274" s="36" t="s">
        <v>223</v>
      </c>
      <c r="C1274" s="7" t="s">
        <v>223</v>
      </c>
      <c r="D1274" s="7" t="s">
        <v>13</v>
      </c>
      <c r="E1274" s="7" t="s">
        <v>506</v>
      </c>
      <c r="F1274" s="7" t="s">
        <v>358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40">
        <v>0</v>
      </c>
      <c r="O1274" s="8">
        <v>0</v>
      </c>
      <c r="P1274" s="8"/>
      <c r="Q1274" s="8"/>
      <c r="R1274" s="8"/>
      <c r="S1274" s="8"/>
      <c r="T1274" s="8"/>
      <c r="U1274" s="8"/>
      <c r="V1274" s="8"/>
      <c r="W1274" s="14">
        <f t="shared" si="316"/>
        <v>0</v>
      </c>
      <c r="X1274" s="10"/>
      <c r="Y1274" s="28" t="e">
        <f t="shared" si="317"/>
        <v>#REF!</v>
      </c>
      <c r="Z1274" s="13"/>
      <c r="AA1274" s="13" t="e">
        <f t="shared" si="319"/>
        <v>#REF!</v>
      </c>
      <c r="AB1274" s="12"/>
      <c r="AC1274" s="12"/>
      <c r="AE1274" s="9" t="e">
        <f t="shared" si="303"/>
        <v>#REF!</v>
      </c>
      <c r="AG1274" s="1" t="str">
        <f t="shared" si="318"/>
        <v>39039010005802</v>
      </c>
      <c r="AH1274" s="9" t="e">
        <f>IF(AND(#REF!=2017,AE$4=1),-IFERROR(VLOOKUP(AG1274,#REF!,9,0),0),IF(AND(#REF!=2017,AE$4=2),-IFERROR(VLOOKUP(AG1274,#REF!,9,0),0),IFERROR(VLOOKUP(AG1274,#REF!,12,0),0)))</f>
        <v>#REF!</v>
      </c>
    </row>
    <row r="1275" spans="1:34" ht="15" customHeight="1" outlineLevel="2">
      <c r="A1275" s="7" t="s">
        <v>222</v>
      </c>
      <c r="B1275" s="36" t="s">
        <v>223</v>
      </c>
      <c r="C1275" s="7" t="s">
        <v>223</v>
      </c>
      <c r="D1275" s="7" t="s">
        <v>13</v>
      </c>
      <c r="E1275" s="7" t="s">
        <v>507</v>
      </c>
      <c r="F1275" s="7" t="s">
        <v>362</v>
      </c>
      <c r="G1275" s="8">
        <v>0</v>
      </c>
      <c r="H1275" s="8">
        <v>0</v>
      </c>
      <c r="I1275" s="8">
        <v>0</v>
      </c>
      <c r="J1275" s="8">
        <v>-136</v>
      </c>
      <c r="K1275" s="8">
        <v>0</v>
      </c>
      <c r="L1275" s="8">
        <v>0</v>
      </c>
      <c r="M1275" s="8">
        <v>-136</v>
      </c>
      <c r="N1275" s="40">
        <v>0</v>
      </c>
      <c r="O1275" s="8">
        <v>0</v>
      </c>
      <c r="P1275" s="8"/>
      <c r="Q1275" s="8"/>
      <c r="R1275" s="8"/>
      <c r="S1275" s="8"/>
      <c r="T1275" s="8"/>
      <c r="U1275" s="8"/>
      <c r="V1275" s="8"/>
      <c r="W1275" s="14">
        <f t="shared" si="316"/>
        <v>-272</v>
      </c>
      <c r="X1275" s="10"/>
      <c r="Y1275" s="28" t="e">
        <f t="shared" si="317"/>
        <v>#REF!</v>
      </c>
      <c r="Z1275" s="13"/>
      <c r="AA1275" s="13" t="e">
        <f t="shared" si="319"/>
        <v>#REF!</v>
      </c>
      <c r="AB1275" s="12">
        <v>1</v>
      </c>
      <c r="AC1275" s="12">
        <v>1</v>
      </c>
      <c r="AE1275" s="9" t="e">
        <f t="shared" si="303"/>
        <v>#REF!</v>
      </c>
      <c r="AG1275" s="1" t="str">
        <f t="shared" si="318"/>
        <v>39039010007003</v>
      </c>
      <c r="AH1275" s="9" t="e">
        <f>IF(AND(#REF!=2017,AE$4=1),-IFERROR(VLOOKUP(AG1275,#REF!,9,0),0),IF(AND(#REF!=2017,AE$4=2),-IFERROR(VLOOKUP(AG1275,#REF!,9,0),0),IFERROR(VLOOKUP(AG1275,#REF!,12,0),0)))</f>
        <v>#REF!</v>
      </c>
    </row>
    <row r="1276" spans="1:34" ht="15" customHeight="1" outlineLevel="1">
      <c r="A1276" s="42" t="s">
        <v>643</v>
      </c>
      <c r="B1276" s="36"/>
      <c r="C1276" s="7"/>
      <c r="D1276" s="7"/>
      <c r="E1276" s="7"/>
      <c r="F1276" s="7"/>
      <c r="G1276" s="8">
        <f t="shared" ref="G1276:O1276" si="320">SUBTOTAL(9,G1253:G1275)</f>
        <v>0</v>
      </c>
      <c r="H1276" s="8">
        <f t="shared" si="320"/>
        <v>0</v>
      </c>
      <c r="I1276" s="8">
        <f t="shared" si="320"/>
        <v>0</v>
      </c>
      <c r="J1276" s="8">
        <f t="shared" si="320"/>
        <v>77183.320000000007</v>
      </c>
      <c r="K1276" s="8">
        <f t="shared" si="320"/>
        <v>8932.9700000000012</v>
      </c>
      <c r="L1276" s="8">
        <f t="shared" si="320"/>
        <v>0</v>
      </c>
      <c r="M1276" s="8">
        <f t="shared" si="320"/>
        <v>25452.639999999999</v>
      </c>
      <c r="N1276" s="40">
        <f t="shared" si="320"/>
        <v>44922.03</v>
      </c>
      <c r="O1276" s="8">
        <f t="shared" si="320"/>
        <v>5170.2200000000048</v>
      </c>
      <c r="P1276" s="8"/>
      <c r="Q1276" s="8"/>
      <c r="R1276" s="8"/>
      <c r="S1276" s="8"/>
      <c r="T1276" s="8"/>
      <c r="U1276" s="8"/>
      <c r="V1276" s="8"/>
      <c r="W1276" s="14">
        <f>SUBTOTAL(9,W1253:W1275)</f>
        <v>161661.18</v>
      </c>
      <c r="X1276" s="10"/>
      <c r="Y1276" s="28"/>
      <c r="Z1276" s="13"/>
      <c r="AA1276" s="13"/>
      <c r="AB1276" s="12"/>
      <c r="AC1276" s="12"/>
      <c r="AE1276" s="9"/>
      <c r="AH1276" s="9"/>
    </row>
    <row r="1277" spans="1:34" ht="15" customHeight="1" outlineLevel="2">
      <c r="A1277" s="7" t="s">
        <v>563</v>
      </c>
      <c r="B1277" s="35" t="s">
        <v>555</v>
      </c>
      <c r="C1277" s="7">
        <v>393</v>
      </c>
      <c r="D1277" s="7" t="s">
        <v>13</v>
      </c>
      <c r="E1277" s="7" t="s">
        <v>380</v>
      </c>
      <c r="F1277" s="7" t="s">
        <v>17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19.11</v>
      </c>
      <c r="N1277" s="40">
        <v>0</v>
      </c>
      <c r="O1277" s="8">
        <v>7.740000000000002</v>
      </c>
      <c r="P1277" s="8"/>
      <c r="Q1277" s="8"/>
      <c r="R1277" s="8"/>
      <c r="S1277" s="8"/>
      <c r="T1277" s="8"/>
      <c r="U1277" s="8"/>
      <c r="V1277" s="8"/>
      <c r="W1277" s="14">
        <f t="shared" si="316"/>
        <v>26.85</v>
      </c>
      <c r="X1277" s="10"/>
      <c r="Y1277" s="28"/>
      <c r="Z1277" s="13"/>
      <c r="AA1277" s="13"/>
      <c r="AB1277" s="12"/>
      <c r="AC1277" s="12"/>
      <c r="AE1277" s="9"/>
      <c r="AH1277" s="9"/>
    </row>
    <row r="1278" spans="1:34" ht="15" customHeight="1" outlineLevel="2">
      <c r="A1278" s="7" t="s">
        <v>563</v>
      </c>
      <c r="B1278" s="35" t="s">
        <v>555</v>
      </c>
      <c r="C1278" s="7">
        <v>393</v>
      </c>
      <c r="D1278" s="7" t="s">
        <v>13</v>
      </c>
      <c r="E1278" s="7" t="s">
        <v>391</v>
      </c>
      <c r="F1278" s="7" t="s">
        <v>306</v>
      </c>
      <c r="G1278" s="8">
        <v>0</v>
      </c>
      <c r="H1278" s="8">
        <v>0</v>
      </c>
      <c r="I1278" s="8">
        <v>0</v>
      </c>
      <c r="J1278" s="8">
        <v>38843.410000000003</v>
      </c>
      <c r="K1278" s="8">
        <v>19937.770000000004</v>
      </c>
      <c r="L1278" s="8">
        <v>0</v>
      </c>
      <c r="M1278" s="8">
        <v>10179.779999999999</v>
      </c>
      <c r="N1278" s="40">
        <v>3895.8500000000058</v>
      </c>
      <c r="O1278" s="8">
        <v>3382.570000000007</v>
      </c>
      <c r="P1278" s="8"/>
      <c r="Q1278" s="8"/>
      <c r="R1278" s="8"/>
      <c r="S1278" s="8"/>
      <c r="T1278" s="8"/>
      <c r="U1278" s="8"/>
      <c r="V1278" s="8"/>
      <c r="W1278" s="14">
        <f t="shared" si="316"/>
        <v>76239.380000000019</v>
      </c>
      <c r="X1278" s="10"/>
      <c r="Y1278" s="28"/>
      <c r="Z1278" s="13"/>
      <c r="AA1278" s="13"/>
      <c r="AB1278" s="12"/>
      <c r="AC1278" s="12"/>
      <c r="AE1278" s="9"/>
      <c r="AH1278" s="9"/>
    </row>
    <row r="1279" spans="1:34" ht="15" customHeight="1" outlineLevel="1">
      <c r="A1279" s="42" t="s">
        <v>644</v>
      </c>
      <c r="B1279" s="35"/>
      <c r="C1279" s="7"/>
      <c r="D1279" s="7"/>
      <c r="E1279" s="7"/>
      <c r="F1279" s="7"/>
      <c r="G1279" s="8">
        <f t="shared" ref="G1279:O1279" si="321">SUBTOTAL(9,G1277:G1278)</f>
        <v>0</v>
      </c>
      <c r="H1279" s="8">
        <f t="shared" si="321"/>
        <v>0</v>
      </c>
      <c r="I1279" s="8">
        <f t="shared" si="321"/>
        <v>0</v>
      </c>
      <c r="J1279" s="8">
        <f t="shared" si="321"/>
        <v>38843.410000000003</v>
      </c>
      <c r="K1279" s="8">
        <f t="shared" si="321"/>
        <v>19937.770000000004</v>
      </c>
      <c r="L1279" s="8">
        <f t="shared" si="321"/>
        <v>0</v>
      </c>
      <c r="M1279" s="8">
        <f t="shared" si="321"/>
        <v>10198.89</v>
      </c>
      <c r="N1279" s="40">
        <f t="shared" si="321"/>
        <v>3895.8500000000058</v>
      </c>
      <c r="O1279" s="8">
        <f t="shared" si="321"/>
        <v>3390.3100000000068</v>
      </c>
      <c r="P1279" s="8"/>
      <c r="Q1279" s="8"/>
      <c r="R1279" s="8"/>
      <c r="S1279" s="8"/>
      <c r="T1279" s="8"/>
      <c r="U1279" s="8"/>
      <c r="V1279" s="8"/>
      <c r="W1279" s="14">
        <f>SUBTOTAL(9,W1277:W1278)</f>
        <v>76266.230000000025</v>
      </c>
      <c r="X1279" s="10"/>
      <c r="Y1279" s="28"/>
      <c r="Z1279" s="13"/>
      <c r="AA1279" s="13"/>
      <c r="AB1279" s="12"/>
      <c r="AC1279" s="12"/>
      <c r="AE1279" s="9"/>
      <c r="AH1279" s="9"/>
    </row>
    <row r="1280" spans="1:34" ht="15" customHeight="1" outlineLevel="2">
      <c r="A1280" s="7" t="s">
        <v>227</v>
      </c>
      <c r="B1280" s="36" t="s">
        <v>228</v>
      </c>
      <c r="C1280" s="7" t="s">
        <v>228</v>
      </c>
      <c r="D1280" s="7" t="s">
        <v>13</v>
      </c>
      <c r="E1280" s="7" t="s">
        <v>366</v>
      </c>
      <c r="F1280" s="7" t="s">
        <v>307</v>
      </c>
      <c r="G1280" s="8">
        <v>0</v>
      </c>
      <c r="H1280" s="8">
        <v>0</v>
      </c>
      <c r="I1280" s="8">
        <v>0</v>
      </c>
      <c r="J1280" s="8">
        <v>30</v>
      </c>
      <c r="K1280" s="8">
        <v>0</v>
      </c>
      <c r="L1280" s="8">
        <v>0</v>
      </c>
      <c r="M1280" s="8">
        <v>0</v>
      </c>
      <c r="N1280" s="40">
        <f>5.48+5.63</f>
        <v>11.11</v>
      </c>
      <c r="O1280" s="8">
        <v>7.000000000000739E-2</v>
      </c>
      <c r="P1280" s="8"/>
      <c r="Q1280" s="8"/>
      <c r="R1280" s="8"/>
      <c r="S1280" s="8"/>
      <c r="T1280" s="8"/>
      <c r="U1280" s="8"/>
      <c r="V1280" s="8"/>
      <c r="W1280" s="14">
        <f t="shared" ref="W1280:W1297" si="322">SUM(G1280:V1280)</f>
        <v>41.180000000000007</v>
      </c>
      <c r="X1280" s="10"/>
      <c r="Y1280" s="28" t="e">
        <f t="shared" ref="Y1280:Y1297" si="323">IF(AE$2="Y",IF(RIGHT(A1280,4)="CITY",AH1280,0),AH1280)</f>
        <v>#REF!</v>
      </c>
      <c r="Z1280" s="13"/>
      <c r="AA1280" s="13" t="e">
        <f t="shared" si="319"/>
        <v>#REF!</v>
      </c>
      <c r="AB1280" s="12">
        <v>1</v>
      </c>
      <c r="AC1280" s="12">
        <v>1</v>
      </c>
      <c r="AE1280" s="9" t="e">
        <f t="shared" si="303"/>
        <v>#REF!</v>
      </c>
      <c r="AG1280" s="1" t="str">
        <f t="shared" ref="AG1280:AG1297" si="324">B1280&amp;C1280&amp;D1280&amp;E1280</f>
        <v>39539510004001</v>
      </c>
      <c r="AH1280" s="9" t="e">
        <f>IF(AND(#REF!=2017,AE$4=1),-IFERROR(VLOOKUP(AG1280,#REF!,9,0),0),IF(AND(#REF!=2017,AE$4=2),-IFERROR(VLOOKUP(AG1280,#REF!,9,0),0),IFERROR(VLOOKUP(AG1280,#REF!,12,0),0)))</f>
        <v>#REF!</v>
      </c>
    </row>
    <row r="1281" spans="1:34" ht="15" customHeight="1" outlineLevel="2">
      <c r="A1281" s="7" t="s">
        <v>227</v>
      </c>
      <c r="B1281" s="36" t="s">
        <v>228</v>
      </c>
      <c r="C1281" s="7" t="s">
        <v>228</v>
      </c>
      <c r="D1281" s="7" t="s">
        <v>13</v>
      </c>
      <c r="E1281" s="7" t="s">
        <v>368</v>
      </c>
      <c r="F1281" s="7" t="s">
        <v>308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40">
        <v>0</v>
      </c>
      <c r="O1281" s="8">
        <v>0</v>
      </c>
      <c r="P1281" s="8"/>
      <c r="Q1281" s="8"/>
      <c r="R1281" s="8"/>
      <c r="S1281" s="8"/>
      <c r="T1281" s="8"/>
      <c r="U1281" s="8"/>
      <c r="V1281" s="8"/>
      <c r="W1281" s="14">
        <f t="shared" si="322"/>
        <v>0</v>
      </c>
      <c r="X1281" s="10"/>
      <c r="Y1281" s="28" t="e">
        <f t="shared" si="323"/>
        <v>#REF!</v>
      </c>
      <c r="Z1281" s="13"/>
      <c r="AA1281" s="13" t="e">
        <f t="shared" si="319"/>
        <v>#REF!</v>
      </c>
      <c r="AB1281" s="12">
        <v>1</v>
      </c>
      <c r="AC1281" s="12">
        <v>1</v>
      </c>
      <c r="AE1281" s="9" t="e">
        <f t="shared" si="303"/>
        <v>#REF!</v>
      </c>
      <c r="AG1281" s="1" t="str">
        <f t="shared" si="324"/>
        <v>39539510004006</v>
      </c>
      <c r="AH1281" s="9" t="e">
        <f>IF(AND(#REF!=2017,AE$4=1),-IFERROR(VLOOKUP(AG1281,#REF!,9,0),0),IF(AND(#REF!=2017,AE$4=2),-IFERROR(VLOOKUP(AG1281,#REF!,9,0),0),IFERROR(VLOOKUP(AG1281,#REF!,12,0),0)))</f>
        <v>#REF!</v>
      </c>
    </row>
    <row r="1282" spans="1:34" ht="15" customHeight="1" outlineLevel="2">
      <c r="A1282" s="7" t="s">
        <v>227</v>
      </c>
      <c r="B1282" s="36" t="s">
        <v>228</v>
      </c>
      <c r="C1282" s="7" t="s">
        <v>228</v>
      </c>
      <c r="D1282" s="7" t="s">
        <v>13</v>
      </c>
      <c r="E1282" s="7" t="s">
        <v>370</v>
      </c>
      <c r="F1282" s="7" t="s">
        <v>309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40">
        <v>0</v>
      </c>
      <c r="O1282" s="8">
        <v>0</v>
      </c>
      <c r="P1282" s="8"/>
      <c r="Q1282" s="8"/>
      <c r="R1282" s="8"/>
      <c r="S1282" s="8"/>
      <c r="T1282" s="8"/>
      <c r="U1282" s="8"/>
      <c r="V1282" s="8"/>
      <c r="W1282" s="14">
        <f t="shared" si="322"/>
        <v>0</v>
      </c>
      <c r="X1282" s="10"/>
      <c r="Y1282" s="28" t="e">
        <f t="shared" si="323"/>
        <v>#REF!</v>
      </c>
      <c r="Z1282" s="13"/>
      <c r="AA1282" s="13" t="e">
        <f t="shared" si="319"/>
        <v>#REF!</v>
      </c>
      <c r="AB1282" s="12"/>
      <c r="AC1282" s="12"/>
      <c r="AE1282" s="9" t="e">
        <f t="shared" si="303"/>
        <v>#REF!</v>
      </c>
      <c r="AG1282" s="1" t="str">
        <f t="shared" si="324"/>
        <v>39539510004008</v>
      </c>
      <c r="AH1282" s="9" t="e">
        <f>IF(AND(#REF!=2017,AE$4=1),-IFERROR(VLOOKUP(AG1282,#REF!,9,0),0),IF(AND(#REF!=2017,AE$4=2),-IFERROR(VLOOKUP(AG1282,#REF!,9,0),0),IFERROR(VLOOKUP(AG1282,#REF!,12,0),0)))</f>
        <v>#REF!</v>
      </c>
    </row>
    <row r="1283" spans="1:34" ht="15" customHeight="1" outlineLevel="2">
      <c r="A1283" s="7" t="s">
        <v>227</v>
      </c>
      <c r="B1283" s="36" t="s">
        <v>228</v>
      </c>
      <c r="C1283" s="7" t="s">
        <v>228</v>
      </c>
      <c r="D1283" s="7" t="s">
        <v>13</v>
      </c>
      <c r="E1283" s="7" t="s">
        <v>372</v>
      </c>
      <c r="F1283" s="7" t="s">
        <v>310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40">
        <v>0</v>
      </c>
      <c r="O1283" s="8">
        <v>0</v>
      </c>
      <c r="P1283" s="8"/>
      <c r="Q1283" s="8"/>
      <c r="R1283" s="8"/>
      <c r="S1283" s="8"/>
      <c r="T1283" s="8"/>
      <c r="U1283" s="8"/>
      <c r="V1283" s="8"/>
      <c r="W1283" s="14">
        <f t="shared" si="322"/>
        <v>0</v>
      </c>
      <c r="X1283" s="10"/>
      <c r="Y1283" s="28" t="e">
        <f t="shared" si="323"/>
        <v>#REF!</v>
      </c>
      <c r="Z1283" s="13"/>
      <c r="AA1283" s="13" t="e">
        <f t="shared" si="319"/>
        <v>#REF!</v>
      </c>
      <c r="AB1283" s="12"/>
      <c r="AC1283" s="12"/>
      <c r="AE1283" s="9" t="e">
        <f t="shared" si="303"/>
        <v>#REF!</v>
      </c>
      <c r="AG1283" s="1" t="str">
        <f t="shared" si="324"/>
        <v>39539510004009</v>
      </c>
      <c r="AH1283" s="9" t="e">
        <f>IF(AND(#REF!=2017,AE$4=1),-IFERROR(VLOOKUP(AG1283,#REF!,9,0),0),IF(AND(#REF!=2017,AE$4=2),-IFERROR(VLOOKUP(AG1283,#REF!,9,0),0),IFERROR(VLOOKUP(AG1283,#REF!,12,0),0)))</f>
        <v>#REF!</v>
      </c>
    </row>
    <row r="1284" spans="1:34" ht="15" customHeight="1" outlineLevel="2">
      <c r="A1284" s="7" t="s">
        <v>227</v>
      </c>
      <c r="B1284" s="36" t="s">
        <v>228</v>
      </c>
      <c r="C1284" s="7" t="s">
        <v>228</v>
      </c>
      <c r="D1284" s="7" t="s">
        <v>13</v>
      </c>
      <c r="E1284" s="7" t="s">
        <v>16</v>
      </c>
      <c r="F1284" s="7" t="s">
        <v>315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40">
        <v>0</v>
      </c>
      <c r="O1284" s="8">
        <v>0</v>
      </c>
      <c r="P1284" s="8"/>
      <c r="Q1284" s="8"/>
      <c r="R1284" s="8"/>
      <c r="S1284" s="8"/>
      <c r="T1284" s="8"/>
      <c r="U1284" s="8"/>
      <c r="V1284" s="8"/>
      <c r="W1284" s="14">
        <f t="shared" si="322"/>
        <v>0</v>
      </c>
      <c r="X1284" s="10"/>
      <c r="Y1284" s="28" t="e">
        <f t="shared" si="323"/>
        <v>#REF!</v>
      </c>
      <c r="Z1284" s="13"/>
      <c r="AA1284" s="13" t="e">
        <f t="shared" si="319"/>
        <v>#REF!</v>
      </c>
      <c r="AB1284" s="12"/>
      <c r="AC1284" s="12"/>
      <c r="AE1284" s="9" t="e">
        <f t="shared" si="303"/>
        <v>#REF!</v>
      </c>
      <c r="AG1284" s="1" t="str">
        <f t="shared" si="324"/>
        <v>39539510004010</v>
      </c>
      <c r="AH1284" s="9" t="e">
        <f>IF(AND(#REF!=2017,AE$4=1),-IFERROR(VLOOKUP(AG1284,#REF!,9,0),0),IF(AND(#REF!=2017,AE$4=2),-IFERROR(VLOOKUP(AG1284,#REF!,9,0),0),IFERROR(VLOOKUP(AG1284,#REF!,12,0),0)))</f>
        <v>#REF!</v>
      </c>
    </row>
    <row r="1285" spans="1:34" ht="15" customHeight="1" outlineLevel="2">
      <c r="A1285" s="7" t="s">
        <v>227</v>
      </c>
      <c r="B1285" s="36" t="s">
        <v>228</v>
      </c>
      <c r="C1285" s="20" t="s">
        <v>228</v>
      </c>
      <c r="D1285" s="7" t="s">
        <v>13</v>
      </c>
      <c r="E1285" s="7" t="s">
        <v>504</v>
      </c>
      <c r="F1285" s="7" t="s">
        <v>305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40">
        <v>0</v>
      </c>
      <c r="O1285" s="8">
        <v>0</v>
      </c>
      <c r="P1285" s="8"/>
      <c r="Q1285" s="8"/>
      <c r="R1285" s="8"/>
      <c r="S1285" s="8"/>
      <c r="T1285" s="8"/>
      <c r="U1285" s="8"/>
      <c r="V1285" s="8"/>
      <c r="W1285" s="14">
        <f t="shared" si="322"/>
        <v>0</v>
      </c>
      <c r="X1285" s="10"/>
      <c r="Y1285" s="28" t="e">
        <f t="shared" si="323"/>
        <v>#REF!</v>
      </c>
      <c r="Z1285" s="13"/>
      <c r="AA1285" s="13" t="e">
        <f t="shared" si="319"/>
        <v>#REF!</v>
      </c>
      <c r="AB1285" s="12">
        <v>1</v>
      </c>
      <c r="AC1285" s="12">
        <v>1</v>
      </c>
      <c r="AE1285" s="9" t="e">
        <f t="shared" si="303"/>
        <v>#REF!</v>
      </c>
      <c r="AG1285" s="1" t="str">
        <f t="shared" si="324"/>
        <v>39539510004014</v>
      </c>
      <c r="AH1285" s="9" t="e">
        <f>IF(AND(#REF!=2017,AE$4=1),-IFERROR(VLOOKUP(AG1285,#REF!,9,0),0),IF(AND(#REF!=2017,AE$4=2),-IFERROR(VLOOKUP(AG1285,#REF!,9,0),0),IFERROR(VLOOKUP(AG1285,#REF!,12,0),0)))</f>
        <v>#REF!</v>
      </c>
    </row>
    <row r="1286" spans="1:34" ht="15" customHeight="1" outlineLevel="2">
      <c r="A1286" s="7" t="s">
        <v>227</v>
      </c>
      <c r="B1286" s="36" t="s">
        <v>228</v>
      </c>
      <c r="C1286" s="7" t="s">
        <v>228</v>
      </c>
      <c r="D1286" s="7" t="s">
        <v>13</v>
      </c>
      <c r="E1286" s="7" t="s">
        <v>374</v>
      </c>
      <c r="F1286" s="7" t="s">
        <v>361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40">
        <f>1.72+1.78</f>
        <v>3.5</v>
      </c>
      <c r="O1286" s="8">
        <v>1.5300000000000002</v>
      </c>
      <c r="P1286" s="8"/>
      <c r="Q1286" s="8"/>
      <c r="R1286" s="8"/>
      <c r="S1286" s="8"/>
      <c r="T1286" s="8"/>
      <c r="U1286" s="8"/>
      <c r="V1286" s="8"/>
      <c r="W1286" s="14">
        <f t="shared" si="322"/>
        <v>5.03</v>
      </c>
      <c r="X1286" s="10"/>
      <c r="Y1286" s="28" t="e">
        <f t="shared" si="323"/>
        <v>#REF!</v>
      </c>
      <c r="Z1286" s="13"/>
      <c r="AA1286" s="13" t="e">
        <f t="shared" si="319"/>
        <v>#REF!</v>
      </c>
      <c r="AB1286" s="12">
        <v>1</v>
      </c>
      <c r="AC1286" s="12">
        <v>1</v>
      </c>
      <c r="AE1286" s="9" t="e">
        <f t="shared" si="303"/>
        <v>#REF!</v>
      </c>
      <c r="AG1286" s="1" t="str">
        <f t="shared" si="324"/>
        <v>39539510004030</v>
      </c>
      <c r="AH1286" s="9" t="e">
        <f>IF(AND(#REF!=2017,AE$4=1),-IFERROR(VLOOKUP(AG1286,#REF!,9,0),0),IF(AND(#REF!=2017,AE$4=2),-IFERROR(VLOOKUP(AG1286,#REF!,9,0),0),IFERROR(VLOOKUP(AG1286,#REF!,12,0),0)))</f>
        <v>#REF!</v>
      </c>
    </row>
    <row r="1287" spans="1:34" ht="15" customHeight="1" outlineLevel="2">
      <c r="A1287" s="7" t="s">
        <v>227</v>
      </c>
      <c r="B1287" s="36" t="s">
        <v>228</v>
      </c>
      <c r="C1287" s="7" t="s">
        <v>228</v>
      </c>
      <c r="D1287" s="7" t="s">
        <v>13</v>
      </c>
      <c r="E1287" s="7" t="s">
        <v>389</v>
      </c>
      <c r="F1287" s="7" t="s">
        <v>360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0.02</v>
      </c>
      <c r="O1287" s="8">
        <v>0.49</v>
      </c>
      <c r="P1287" s="8"/>
      <c r="Q1287" s="8"/>
      <c r="R1287" s="8"/>
      <c r="S1287" s="8"/>
      <c r="T1287" s="8"/>
      <c r="U1287" s="8"/>
      <c r="V1287" s="8"/>
      <c r="W1287" s="14">
        <f t="shared" si="322"/>
        <v>0.51</v>
      </c>
      <c r="X1287" s="10"/>
      <c r="Y1287" s="28" t="e">
        <f t="shared" si="323"/>
        <v>#REF!</v>
      </c>
      <c r="Z1287" s="13"/>
      <c r="AA1287" s="13" t="e">
        <f t="shared" si="319"/>
        <v>#REF!</v>
      </c>
      <c r="AB1287" s="12">
        <v>1</v>
      </c>
      <c r="AC1287" s="12">
        <v>1</v>
      </c>
      <c r="AE1287" s="9" t="e">
        <f t="shared" si="303"/>
        <v>#REF!</v>
      </c>
      <c r="AG1287" s="1" t="str">
        <f t="shared" si="324"/>
        <v>39539510004033</v>
      </c>
      <c r="AH1287" s="9" t="e">
        <f>IF(AND(#REF!=2017,AE$4=1),-IFERROR(VLOOKUP(AG1287,#REF!,9,0),0),IF(AND(#REF!=2017,AE$4=2),-IFERROR(VLOOKUP(AG1287,#REF!,9,0),0),IFERROR(VLOOKUP(AG1287,#REF!,12,0),0)))</f>
        <v>#REF!</v>
      </c>
    </row>
    <row r="1288" spans="1:34" ht="15" customHeight="1" outlineLevel="2">
      <c r="A1288" s="7" t="s">
        <v>227</v>
      </c>
      <c r="B1288" s="36" t="s">
        <v>228</v>
      </c>
      <c r="C1288" s="7">
        <v>395</v>
      </c>
      <c r="D1288" s="7" t="s">
        <v>13</v>
      </c>
      <c r="E1288" s="7" t="s">
        <v>376</v>
      </c>
      <c r="F1288" s="7" t="s">
        <v>247</v>
      </c>
      <c r="G1288" s="8">
        <v>0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40">
        <v>0</v>
      </c>
      <c r="O1288" s="8">
        <v>0</v>
      </c>
      <c r="P1288" s="8"/>
      <c r="Q1288" s="8"/>
      <c r="R1288" s="8"/>
      <c r="S1288" s="8"/>
      <c r="T1288" s="8"/>
      <c r="U1288" s="8"/>
      <c r="V1288" s="8"/>
      <c r="W1288" s="14">
        <f t="shared" si="322"/>
        <v>0</v>
      </c>
      <c r="X1288" s="10"/>
      <c r="Y1288" s="28" t="e">
        <f t="shared" si="323"/>
        <v>#REF!</v>
      </c>
      <c r="Z1288" s="13"/>
      <c r="AA1288" s="13" t="e">
        <f t="shared" si="319"/>
        <v>#REF!</v>
      </c>
      <c r="AB1288" s="12"/>
      <c r="AC1288" s="12"/>
      <c r="AE1288" s="9" t="e">
        <f t="shared" si="303"/>
        <v>#REF!</v>
      </c>
      <c r="AG1288" s="1" t="str">
        <f t="shared" si="324"/>
        <v>39539510004060</v>
      </c>
      <c r="AH1288" s="9" t="e">
        <f>IF(AND(#REF!=2017,AE$4=1),-IFERROR(VLOOKUP(AG1288,#REF!,9,0),0),IF(AND(#REF!=2017,AE$4=2),-IFERROR(VLOOKUP(AG1288,#REF!,9,0),0),IFERROR(VLOOKUP(AG1288,#REF!,12,0),0)))</f>
        <v>#REF!</v>
      </c>
    </row>
    <row r="1289" spans="1:34" ht="15" customHeight="1" outlineLevel="2">
      <c r="A1289" s="7" t="s">
        <v>227</v>
      </c>
      <c r="B1289" s="36" t="s">
        <v>228</v>
      </c>
      <c r="C1289" s="7">
        <v>395</v>
      </c>
      <c r="D1289" s="7" t="s">
        <v>13</v>
      </c>
      <c r="E1289" s="7" t="s">
        <v>378</v>
      </c>
      <c r="F1289" s="7" t="s">
        <v>312</v>
      </c>
      <c r="G1289" s="8">
        <v>0</v>
      </c>
      <c r="H1289" s="8">
        <v>0</v>
      </c>
      <c r="I1289" s="8">
        <v>0</v>
      </c>
      <c r="J1289" s="8">
        <v>117</v>
      </c>
      <c r="K1289" s="8">
        <v>0</v>
      </c>
      <c r="L1289" s="8">
        <v>0</v>
      </c>
      <c r="M1289" s="8">
        <v>0</v>
      </c>
      <c r="N1289" s="40">
        <v>112</v>
      </c>
      <c r="O1289" s="8">
        <v>0</v>
      </c>
      <c r="P1289" s="8"/>
      <c r="Q1289" s="8"/>
      <c r="R1289" s="8"/>
      <c r="S1289" s="8"/>
      <c r="T1289" s="8"/>
      <c r="U1289" s="8"/>
      <c r="V1289" s="8"/>
      <c r="W1289" s="14">
        <f t="shared" si="322"/>
        <v>229</v>
      </c>
      <c r="X1289" s="10"/>
      <c r="Y1289" s="28" t="e">
        <f t="shared" si="323"/>
        <v>#REF!</v>
      </c>
      <c r="Z1289" s="13"/>
      <c r="AA1289" s="13" t="e">
        <f t="shared" ref="AA1289:AA1307" si="325">Y1289+Z1289</f>
        <v>#REF!</v>
      </c>
      <c r="AB1289" s="12">
        <v>1</v>
      </c>
      <c r="AC1289" s="12">
        <v>1</v>
      </c>
      <c r="AE1289" s="9" t="e">
        <f t="shared" si="303"/>
        <v>#REF!</v>
      </c>
      <c r="AG1289" s="1" t="str">
        <f t="shared" si="324"/>
        <v>39539510004069</v>
      </c>
      <c r="AH1289" s="9" t="e">
        <f>IF(AND(#REF!=2017,AE$4=1),-IFERROR(VLOOKUP(AG1289,#REF!,9,0),0),IF(AND(#REF!=2017,AE$4=2),-IFERROR(VLOOKUP(AG1289,#REF!,9,0),0),IFERROR(VLOOKUP(AG1289,#REF!,12,0),0)))</f>
        <v>#REF!</v>
      </c>
    </row>
    <row r="1290" spans="1:34" ht="15" customHeight="1" outlineLevel="2">
      <c r="A1290" s="7" t="s">
        <v>227</v>
      </c>
      <c r="B1290" s="36" t="s">
        <v>228</v>
      </c>
      <c r="C1290" s="7" t="s">
        <v>228</v>
      </c>
      <c r="D1290" s="7" t="s">
        <v>13</v>
      </c>
      <c r="E1290" s="7" t="s">
        <v>494</v>
      </c>
      <c r="F1290" s="7" t="s">
        <v>363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40">
        <v>0</v>
      </c>
      <c r="O1290" s="8">
        <v>0</v>
      </c>
      <c r="P1290" s="8"/>
      <c r="Q1290" s="8"/>
      <c r="R1290" s="8"/>
      <c r="S1290" s="8"/>
      <c r="T1290" s="8"/>
      <c r="U1290" s="8"/>
      <c r="V1290" s="8"/>
      <c r="W1290" s="14">
        <f t="shared" si="322"/>
        <v>0</v>
      </c>
      <c r="X1290" s="10"/>
      <c r="Y1290" s="28" t="e">
        <f t="shared" si="323"/>
        <v>#REF!</v>
      </c>
      <c r="Z1290" s="13"/>
      <c r="AA1290" s="13" t="e">
        <f t="shared" si="325"/>
        <v>#REF!</v>
      </c>
      <c r="AB1290" s="12">
        <v>1</v>
      </c>
      <c r="AC1290" s="12">
        <v>1</v>
      </c>
      <c r="AE1290" s="9" t="e">
        <f t="shared" si="303"/>
        <v>#REF!</v>
      </c>
      <c r="AG1290" s="1" t="str">
        <f t="shared" si="324"/>
        <v>39539510004075</v>
      </c>
      <c r="AH1290" s="9" t="e">
        <f>IF(AND(#REF!=2017,AE$4=1),-IFERROR(VLOOKUP(AG1290,#REF!,9,0),0),IF(AND(#REF!=2017,AE$4=2),-IFERROR(VLOOKUP(AG1290,#REF!,9,0),0),IFERROR(VLOOKUP(AG1290,#REF!,12,0),0)))</f>
        <v>#REF!</v>
      </c>
    </row>
    <row r="1291" spans="1:34" ht="15" customHeight="1" outlineLevel="2">
      <c r="A1291" s="7" t="s">
        <v>227</v>
      </c>
      <c r="B1291" s="36" t="s">
        <v>228</v>
      </c>
      <c r="C1291" s="7">
        <v>395</v>
      </c>
      <c r="D1291" s="7" t="s">
        <v>13</v>
      </c>
      <c r="E1291" s="7" t="s">
        <v>489</v>
      </c>
      <c r="F1291" s="7" t="s">
        <v>364</v>
      </c>
      <c r="G1291" s="8">
        <v>0</v>
      </c>
      <c r="H1291" s="8">
        <v>0</v>
      </c>
      <c r="I1291" s="8">
        <v>0</v>
      </c>
      <c r="J1291" s="8">
        <v>0</v>
      </c>
      <c r="K1291" s="8">
        <v>0</v>
      </c>
      <c r="L1291" s="8">
        <v>0</v>
      </c>
      <c r="M1291" s="8">
        <v>0</v>
      </c>
      <c r="N1291" s="40">
        <v>0</v>
      </c>
      <c r="O1291" s="8">
        <v>0</v>
      </c>
      <c r="P1291" s="8"/>
      <c r="Q1291" s="8"/>
      <c r="R1291" s="8"/>
      <c r="S1291" s="8"/>
      <c r="T1291" s="8"/>
      <c r="U1291" s="8"/>
      <c r="V1291" s="8"/>
      <c r="W1291" s="14">
        <f t="shared" si="322"/>
        <v>0</v>
      </c>
      <c r="X1291" s="10"/>
      <c r="Y1291" s="28" t="e">
        <f t="shared" si="323"/>
        <v>#REF!</v>
      </c>
      <c r="Z1291" s="13"/>
      <c r="AA1291" s="13" t="e">
        <f t="shared" si="325"/>
        <v>#REF!</v>
      </c>
      <c r="AB1291" s="12"/>
      <c r="AC1291" s="12"/>
      <c r="AE1291" s="9" t="e">
        <f t="shared" si="303"/>
        <v>#REF!</v>
      </c>
      <c r="AG1291" s="1" t="str">
        <f t="shared" si="324"/>
        <v>39539510004076</v>
      </c>
      <c r="AH1291" s="9" t="e">
        <f>IF(AND(#REF!=2017,AE$4=1),-IFERROR(VLOOKUP(AG1291,#REF!,9,0),0),IF(AND(#REF!=2017,AE$4=2),-IFERROR(VLOOKUP(AG1291,#REF!,9,0),0),IFERROR(VLOOKUP(AG1291,#REF!,12,0),0)))</f>
        <v>#REF!</v>
      </c>
    </row>
    <row r="1292" spans="1:34" ht="15" customHeight="1" outlineLevel="2">
      <c r="A1292" s="7" t="s">
        <v>227</v>
      </c>
      <c r="B1292" s="36" t="s">
        <v>228</v>
      </c>
      <c r="C1292" s="7" t="s">
        <v>228</v>
      </c>
      <c r="D1292" s="7" t="s">
        <v>13</v>
      </c>
      <c r="E1292" s="7" t="s">
        <v>380</v>
      </c>
      <c r="F1292" s="7" t="s">
        <v>17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0.14000000000000001</v>
      </c>
      <c r="O1292" s="8">
        <v>0.16000000000000003</v>
      </c>
      <c r="P1292" s="8"/>
      <c r="Q1292" s="8"/>
      <c r="R1292" s="8"/>
      <c r="S1292" s="8"/>
      <c r="T1292" s="8"/>
      <c r="U1292" s="8"/>
      <c r="V1292" s="8"/>
      <c r="W1292" s="14">
        <f t="shared" si="322"/>
        <v>0.30000000000000004</v>
      </c>
      <c r="X1292" s="10"/>
      <c r="Y1292" s="28" t="e">
        <f t="shared" si="323"/>
        <v>#REF!</v>
      </c>
      <c r="Z1292" s="13"/>
      <c r="AA1292" s="13" t="e">
        <f t="shared" si="325"/>
        <v>#REF!</v>
      </c>
      <c r="AB1292" s="12">
        <v>1</v>
      </c>
      <c r="AC1292" s="12">
        <v>1</v>
      </c>
      <c r="AE1292" s="9" t="e">
        <f t="shared" ref="AE1292:AE1361" si="326">AA1292-W1292</f>
        <v>#REF!</v>
      </c>
      <c r="AG1292" s="1" t="str">
        <f t="shared" si="324"/>
        <v>39539510004801</v>
      </c>
      <c r="AH1292" s="9" t="e">
        <f>IF(AND(#REF!=2017,AE$4=1),-IFERROR(VLOOKUP(AG1292,#REF!,9,0),0),IF(AND(#REF!=2017,AE$4=2),-IFERROR(VLOOKUP(AG1292,#REF!,9,0),0),IFERROR(VLOOKUP(AG1292,#REF!,12,0),0)))</f>
        <v>#REF!</v>
      </c>
    </row>
    <row r="1293" spans="1:34" ht="15" customHeight="1" outlineLevel="2">
      <c r="A1293" s="7" t="s">
        <v>227</v>
      </c>
      <c r="B1293" s="36" t="s">
        <v>228</v>
      </c>
      <c r="C1293" s="7" t="s">
        <v>228</v>
      </c>
      <c r="D1293" s="7" t="s">
        <v>13</v>
      </c>
      <c r="E1293" s="7" t="s">
        <v>381</v>
      </c>
      <c r="F1293" s="7" t="s">
        <v>311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40">
        <v>0</v>
      </c>
      <c r="O1293" s="8">
        <v>0</v>
      </c>
      <c r="P1293" s="8"/>
      <c r="Q1293" s="8"/>
      <c r="R1293" s="8"/>
      <c r="S1293" s="8"/>
      <c r="T1293" s="8"/>
      <c r="U1293" s="8"/>
      <c r="V1293" s="8"/>
      <c r="W1293" s="14">
        <f t="shared" si="322"/>
        <v>0</v>
      </c>
      <c r="X1293" s="10"/>
      <c r="Y1293" s="28" t="e">
        <f t="shared" si="323"/>
        <v>#REF!</v>
      </c>
      <c r="Z1293" s="13"/>
      <c r="AA1293" s="13" t="e">
        <f t="shared" si="325"/>
        <v>#REF!</v>
      </c>
      <c r="AB1293" s="12">
        <v>1</v>
      </c>
      <c r="AC1293" s="12">
        <v>1</v>
      </c>
      <c r="AE1293" s="9" t="e">
        <f t="shared" si="326"/>
        <v>#REF!</v>
      </c>
      <c r="AG1293" s="1" t="str">
        <f t="shared" si="324"/>
        <v>39539510005050</v>
      </c>
      <c r="AH1293" s="9" t="e">
        <f>IF(AND(#REF!=2017,AE$4=1),-IFERROR(VLOOKUP(AG1293,#REF!,9,0),0),IF(AND(#REF!=2017,AE$4=2),-IFERROR(VLOOKUP(AG1293,#REF!,9,0),0),IFERROR(VLOOKUP(AG1293,#REF!,12,0),0)))</f>
        <v>#REF!</v>
      </c>
    </row>
    <row r="1294" spans="1:34" ht="15" customHeight="1" outlineLevel="2">
      <c r="A1294" s="7" t="s">
        <v>227</v>
      </c>
      <c r="B1294" s="36" t="s">
        <v>228</v>
      </c>
      <c r="C1294" s="7" t="s">
        <v>228</v>
      </c>
      <c r="D1294" s="7" t="s">
        <v>13</v>
      </c>
      <c r="E1294" s="7" t="s">
        <v>401</v>
      </c>
      <c r="F1294" s="7" t="s">
        <v>317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40">
        <v>0</v>
      </c>
      <c r="O1294" s="8">
        <v>0</v>
      </c>
      <c r="P1294" s="8"/>
      <c r="Q1294" s="8"/>
      <c r="R1294" s="8"/>
      <c r="S1294" s="8"/>
      <c r="T1294" s="8"/>
      <c r="U1294" s="8"/>
      <c r="V1294" s="8"/>
      <c r="W1294" s="14">
        <f t="shared" si="322"/>
        <v>0</v>
      </c>
      <c r="X1294" s="10"/>
      <c r="Y1294" s="28" t="e">
        <f t="shared" si="323"/>
        <v>#REF!</v>
      </c>
      <c r="Z1294" s="13"/>
      <c r="AA1294" s="13" t="e">
        <f t="shared" si="325"/>
        <v>#REF!</v>
      </c>
      <c r="AB1294" s="12">
        <v>1</v>
      </c>
      <c r="AC1294" s="12">
        <v>1</v>
      </c>
      <c r="AE1294" s="9" t="e">
        <f t="shared" si="326"/>
        <v>#REF!</v>
      </c>
      <c r="AG1294" s="1" t="str">
        <f t="shared" si="324"/>
        <v>39539510005054</v>
      </c>
      <c r="AH1294" s="9" t="e">
        <f>IF(AND(#REF!=2017,AE$4=1),-IFERROR(VLOOKUP(AG1294,#REF!,9,0),0),IF(AND(#REF!=2017,AE$4=2),-IFERROR(VLOOKUP(AG1294,#REF!,9,0),0),IFERROR(VLOOKUP(AG1294,#REF!,12,0),0)))</f>
        <v>#REF!</v>
      </c>
    </row>
    <row r="1295" spans="1:34" ht="15" customHeight="1" outlineLevel="2">
      <c r="A1295" s="7" t="s">
        <v>227</v>
      </c>
      <c r="B1295" s="36" t="s">
        <v>228</v>
      </c>
      <c r="C1295" s="7" t="s">
        <v>228</v>
      </c>
      <c r="D1295" s="7" t="s">
        <v>13</v>
      </c>
      <c r="E1295" s="7" t="s">
        <v>396</v>
      </c>
      <c r="F1295" s="7" t="s">
        <v>245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40">
        <v>0</v>
      </c>
      <c r="O1295" s="8">
        <v>0</v>
      </c>
      <c r="P1295" s="8"/>
      <c r="Q1295" s="8"/>
      <c r="R1295" s="8"/>
      <c r="S1295" s="8"/>
      <c r="T1295" s="8"/>
      <c r="U1295" s="8"/>
      <c r="V1295" s="8"/>
      <c r="W1295" s="14">
        <f t="shared" si="322"/>
        <v>0</v>
      </c>
      <c r="X1295" s="10"/>
      <c r="Y1295" s="28" t="e">
        <f t="shared" si="323"/>
        <v>#REF!</v>
      </c>
      <c r="Z1295" s="13"/>
      <c r="AA1295" s="13" t="e">
        <f t="shared" si="325"/>
        <v>#REF!</v>
      </c>
      <c r="AB1295" s="12">
        <v>1</v>
      </c>
      <c r="AC1295" s="12">
        <v>1</v>
      </c>
      <c r="AE1295" s="9" t="e">
        <f t="shared" si="326"/>
        <v>#REF!</v>
      </c>
      <c r="AG1295" s="1" t="str">
        <f t="shared" si="324"/>
        <v>39539510005801</v>
      </c>
      <c r="AH1295" s="9" t="e">
        <f>IF(AND(#REF!=2017,AE$4=1),-IFERROR(VLOOKUP(AG1295,#REF!,9,0),0),IF(AND(#REF!=2017,AE$4=2),-IFERROR(VLOOKUP(AG1295,#REF!,9,0),0),IFERROR(VLOOKUP(AG1295,#REF!,12,0),0)))</f>
        <v>#REF!</v>
      </c>
    </row>
    <row r="1296" spans="1:34" ht="15" customHeight="1" outlineLevel="2">
      <c r="A1296" s="7" t="s">
        <v>227</v>
      </c>
      <c r="B1296" s="36" t="s">
        <v>228</v>
      </c>
      <c r="C1296" s="7" t="s">
        <v>228</v>
      </c>
      <c r="D1296" s="7" t="s">
        <v>13</v>
      </c>
      <c r="E1296" s="7" t="s">
        <v>506</v>
      </c>
      <c r="F1296" s="7" t="s">
        <v>358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40">
        <v>0</v>
      </c>
      <c r="O1296" s="8">
        <v>0</v>
      </c>
      <c r="P1296" s="8"/>
      <c r="Q1296" s="8"/>
      <c r="R1296" s="8"/>
      <c r="S1296" s="8"/>
      <c r="T1296" s="8"/>
      <c r="U1296" s="8"/>
      <c r="V1296" s="8"/>
      <c r="W1296" s="14">
        <f t="shared" si="322"/>
        <v>0</v>
      </c>
      <c r="X1296" s="10"/>
      <c r="Y1296" s="28" t="e">
        <f t="shared" si="323"/>
        <v>#REF!</v>
      </c>
      <c r="Z1296" s="13"/>
      <c r="AA1296" s="13" t="e">
        <f t="shared" si="325"/>
        <v>#REF!</v>
      </c>
      <c r="AB1296" s="12"/>
      <c r="AC1296" s="12"/>
      <c r="AE1296" s="9" t="e">
        <f t="shared" si="326"/>
        <v>#REF!</v>
      </c>
      <c r="AG1296" s="1" t="str">
        <f t="shared" si="324"/>
        <v>39539510005802</v>
      </c>
      <c r="AH1296" s="9" t="e">
        <f>IF(AND(#REF!=2017,AE$4=1),-IFERROR(VLOOKUP(AG1296,#REF!,9,0),0),IF(AND(#REF!=2017,AE$4=2),-IFERROR(VLOOKUP(AG1296,#REF!,9,0),0),IFERROR(VLOOKUP(AG1296,#REF!,12,0),0)))</f>
        <v>#REF!</v>
      </c>
    </row>
    <row r="1297" spans="1:34" ht="15" customHeight="1" outlineLevel="2">
      <c r="A1297" s="7" t="s">
        <v>227</v>
      </c>
      <c r="B1297" s="36" t="s">
        <v>228</v>
      </c>
      <c r="C1297" s="7" t="s">
        <v>228</v>
      </c>
      <c r="D1297" s="7" t="s">
        <v>13</v>
      </c>
      <c r="E1297" s="7" t="s">
        <v>507</v>
      </c>
      <c r="F1297" s="7" t="s">
        <v>362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40">
        <v>0</v>
      </c>
      <c r="O1297" s="8">
        <v>0</v>
      </c>
      <c r="P1297" s="8"/>
      <c r="Q1297" s="8"/>
      <c r="R1297" s="8"/>
      <c r="S1297" s="8"/>
      <c r="T1297" s="8"/>
      <c r="U1297" s="8"/>
      <c r="V1297" s="8"/>
      <c r="W1297" s="14">
        <f t="shared" si="322"/>
        <v>0</v>
      </c>
      <c r="X1297" s="10"/>
      <c r="Y1297" s="28" t="e">
        <f t="shared" si="323"/>
        <v>#REF!</v>
      </c>
      <c r="Z1297" s="13"/>
      <c r="AA1297" s="13" t="e">
        <f t="shared" si="325"/>
        <v>#REF!</v>
      </c>
      <c r="AB1297" s="12"/>
      <c r="AC1297" s="12"/>
      <c r="AE1297" s="9" t="e">
        <f t="shared" si="326"/>
        <v>#REF!</v>
      </c>
      <c r="AG1297" s="1" t="str">
        <f t="shared" si="324"/>
        <v>39539510007003</v>
      </c>
      <c r="AH1297" s="9" t="e">
        <f>IF(AND(#REF!=2017,AE$4=1),-IFERROR(VLOOKUP(AG1297,#REF!,9,0),0),IF(AND(#REF!=2017,AE$4=2),-IFERROR(VLOOKUP(AG1297,#REF!,9,0),0),IFERROR(VLOOKUP(AG1297,#REF!,12,0),0)))</f>
        <v>#REF!</v>
      </c>
    </row>
    <row r="1298" spans="1:34" ht="15" customHeight="1" outlineLevel="1">
      <c r="A1298" s="42" t="s">
        <v>645</v>
      </c>
      <c r="B1298" s="36"/>
      <c r="C1298" s="7"/>
      <c r="D1298" s="7"/>
      <c r="E1298" s="7"/>
      <c r="F1298" s="7"/>
      <c r="G1298" s="8">
        <f t="shared" ref="G1298:O1298" si="327">SUBTOTAL(9,G1280:G1297)</f>
        <v>0</v>
      </c>
      <c r="H1298" s="8">
        <f t="shared" si="327"/>
        <v>0</v>
      </c>
      <c r="I1298" s="8">
        <f t="shared" si="327"/>
        <v>0</v>
      </c>
      <c r="J1298" s="8">
        <f t="shared" si="327"/>
        <v>147</v>
      </c>
      <c r="K1298" s="8">
        <f t="shared" si="327"/>
        <v>0</v>
      </c>
      <c r="L1298" s="8">
        <f t="shared" si="327"/>
        <v>0</v>
      </c>
      <c r="M1298" s="8">
        <f t="shared" si="327"/>
        <v>0</v>
      </c>
      <c r="N1298" s="40">
        <f t="shared" si="327"/>
        <v>126.77</v>
      </c>
      <c r="O1298" s="8">
        <f t="shared" si="327"/>
        <v>2.250000000000008</v>
      </c>
      <c r="P1298" s="8"/>
      <c r="Q1298" s="8"/>
      <c r="R1298" s="8"/>
      <c r="S1298" s="8"/>
      <c r="T1298" s="8"/>
      <c r="U1298" s="8"/>
      <c r="V1298" s="8"/>
      <c r="W1298" s="14">
        <f>SUBTOTAL(9,W1280:W1297)</f>
        <v>276.02000000000004</v>
      </c>
      <c r="X1298" s="10"/>
      <c r="Y1298" s="28"/>
      <c r="Z1298" s="13"/>
      <c r="AA1298" s="13"/>
      <c r="AB1298" s="12"/>
      <c r="AC1298" s="12"/>
      <c r="AE1298" s="9"/>
      <c r="AH1298" s="9"/>
    </row>
    <row r="1299" spans="1:34" ht="15" customHeight="1" outlineLevel="2">
      <c r="A1299" s="7" t="s">
        <v>229</v>
      </c>
      <c r="B1299" s="36" t="s">
        <v>230</v>
      </c>
      <c r="C1299" s="7" t="s">
        <v>230</v>
      </c>
      <c r="D1299" s="7" t="s">
        <v>13</v>
      </c>
      <c r="E1299" s="7" t="s">
        <v>366</v>
      </c>
      <c r="F1299" s="7" t="s">
        <v>307</v>
      </c>
      <c r="G1299" s="8">
        <v>0</v>
      </c>
      <c r="H1299" s="8">
        <v>0</v>
      </c>
      <c r="I1299" s="8">
        <v>0</v>
      </c>
      <c r="J1299" s="8">
        <v>5154.41</v>
      </c>
      <c r="K1299" s="8">
        <v>1730.4400000000005</v>
      </c>
      <c r="L1299" s="8">
        <v>0</v>
      </c>
      <c r="M1299" s="8">
        <v>3786.2199999999993</v>
      </c>
      <c r="N1299" s="40">
        <v>1263.17</v>
      </c>
      <c r="O1299" s="8">
        <v>143.51000000000022</v>
      </c>
      <c r="P1299" s="8"/>
      <c r="Q1299" s="8"/>
      <c r="R1299" s="8"/>
      <c r="S1299" s="8"/>
      <c r="T1299" s="8"/>
      <c r="U1299" s="8"/>
      <c r="V1299" s="8"/>
      <c r="W1299" s="14">
        <f t="shared" ref="W1299:W1311" si="328">SUM(G1299:V1299)</f>
        <v>12077.75</v>
      </c>
      <c r="X1299" s="10"/>
      <c r="Y1299" s="28" t="e">
        <f t="shared" ref="Y1299:Y1311" si="329">IF(AE$2="Y",IF(RIGHT(A1299,4)="CITY",AH1299,0),AH1299)</f>
        <v>#REF!</v>
      </c>
      <c r="Z1299" s="13"/>
      <c r="AA1299" s="13" t="e">
        <f t="shared" si="325"/>
        <v>#REF!</v>
      </c>
      <c r="AB1299" s="12">
        <v>1</v>
      </c>
      <c r="AC1299" s="12">
        <v>1</v>
      </c>
      <c r="AE1299" s="9" t="e">
        <f t="shared" si="326"/>
        <v>#REF!</v>
      </c>
      <c r="AG1299" s="1" t="str">
        <f t="shared" ref="AG1299:AG1311" si="330">B1299&amp;C1299&amp;D1299&amp;E1299</f>
        <v>39639610004001</v>
      </c>
      <c r="AH1299" s="9" t="e">
        <f>IF(AND(#REF!=2017,AE$4=1),-IFERROR(VLOOKUP(AG1299,#REF!,9,0),0),IF(AND(#REF!=2017,AE$4=2),-IFERROR(VLOOKUP(AG1299,#REF!,9,0),0),IFERROR(VLOOKUP(AG1299,#REF!,12,0),0)))</f>
        <v>#REF!</v>
      </c>
    </row>
    <row r="1300" spans="1:34" ht="15" customHeight="1" outlineLevel="2">
      <c r="A1300" s="7" t="s">
        <v>229</v>
      </c>
      <c r="B1300" s="36" t="s">
        <v>230</v>
      </c>
      <c r="C1300" s="7" t="s">
        <v>230</v>
      </c>
      <c r="D1300" s="7" t="s">
        <v>13</v>
      </c>
      <c r="E1300" s="7" t="s">
        <v>387</v>
      </c>
      <c r="F1300" s="7" t="s">
        <v>359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40">
        <v>0</v>
      </c>
      <c r="O1300" s="8">
        <v>0</v>
      </c>
      <c r="P1300" s="8"/>
      <c r="Q1300" s="8"/>
      <c r="R1300" s="8"/>
      <c r="S1300" s="8"/>
      <c r="T1300" s="8"/>
      <c r="U1300" s="8"/>
      <c r="V1300" s="8"/>
      <c r="W1300" s="14">
        <f t="shared" si="328"/>
        <v>0</v>
      </c>
      <c r="X1300" s="10"/>
      <c r="Y1300" s="28" t="e">
        <f t="shared" si="329"/>
        <v>#REF!</v>
      </c>
      <c r="Z1300" s="13"/>
      <c r="AA1300" s="13" t="e">
        <f t="shared" si="325"/>
        <v>#REF!</v>
      </c>
      <c r="AB1300" s="12">
        <v>1</v>
      </c>
      <c r="AC1300" s="12">
        <v>1</v>
      </c>
      <c r="AE1300" s="9" t="e">
        <f t="shared" si="326"/>
        <v>#REF!</v>
      </c>
      <c r="AG1300" s="1" t="str">
        <f t="shared" si="330"/>
        <v>39639610004004</v>
      </c>
      <c r="AH1300" s="9" t="e">
        <f>IF(AND(#REF!=2017,AE$4=1),-IFERROR(VLOOKUP(AG1300,#REF!,9,0),0),IF(AND(#REF!=2017,AE$4=2),-IFERROR(VLOOKUP(AG1300,#REF!,9,0),0),IFERROR(VLOOKUP(AG1300,#REF!,12,0),0)))</f>
        <v>#REF!</v>
      </c>
    </row>
    <row r="1301" spans="1:34" ht="15" customHeight="1" outlineLevel="2">
      <c r="A1301" s="7" t="s">
        <v>229</v>
      </c>
      <c r="B1301" s="36" t="s">
        <v>230</v>
      </c>
      <c r="C1301" s="7" t="s">
        <v>230</v>
      </c>
      <c r="D1301" s="7" t="s">
        <v>13</v>
      </c>
      <c r="E1301" s="7" t="s">
        <v>368</v>
      </c>
      <c r="F1301" s="7" t="s">
        <v>308</v>
      </c>
      <c r="G1301" s="8">
        <v>0</v>
      </c>
      <c r="H1301" s="8">
        <v>0</v>
      </c>
      <c r="I1301" s="8">
        <v>0</v>
      </c>
      <c r="J1301" s="8">
        <v>659.35</v>
      </c>
      <c r="K1301" s="8">
        <v>4.0799999999999272</v>
      </c>
      <c r="L1301" s="8">
        <v>0</v>
      </c>
      <c r="M1301" s="8">
        <v>15.440000000000168</v>
      </c>
      <c r="N1301" s="40">
        <v>-1.2000000000001592</v>
      </c>
      <c r="O1301" s="8">
        <v>1.0600000000000591</v>
      </c>
      <c r="P1301" s="8"/>
      <c r="Q1301" s="8"/>
      <c r="R1301" s="8"/>
      <c r="S1301" s="8"/>
      <c r="T1301" s="8"/>
      <c r="U1301" s="8"/>
      <c r="V1301" s="8"/>
      <c r="W1301" s="14">
        <f t="shared" si="328"/>
        <v>678.73</v>
      </c>
      <c r="X1301" s="10"/>
      <c r="Y1301" s="28" t="e">
        <f t="shared" si="329"/>
        <v>#REF!</v>
      </c>
      <c r="Z1301" s="13"/>
      <c r="AA1301" s="13" t="e">
        <f t="shared" si="325"/>
        <v>#REF!</v>
      </c>
      <c r="AB1301" s="12">
        <v>1</v>
      </c>
      <c r="AC1301" s="12">
        <v>1</v>
      </c>
      <c r="AE1301" s="9" t="e">
        <f t="shared" si="326"/>
        <v>#REF!</v>
      </c>
      <c r="AG1301" s="1" t="str">
        <f t="shared" si="330"/>
        <v>39639610004006</v>
      </c>
      <c r="AH1301" s="9" t="e">
        <f>IF(AND(#REF!=2017,AE$4=1),-IFERROR(VLOOKUP(AG1301,#REF!,9,0),0),IF(AND(#REF!=2017,AE$4=2),-IFERROR(VLOOKUP(AG1301,#REF!,9,0),0),IFERROR(VLOOKUP(AG1301,#REF!,12,0),0)))</f>
        <v>#REF!</v>
      </c>
    </row>
    <row r="1302" spans="1:34" ht="15" customHeight="1" outlineLevel="2">
      <c r="A1302" s="7" t="s">
        <v>229</v>
      </c>
      <c r="B1302" s="36" t="s">
        <v>230</v>
      </c>
      <c r="C1302" s="7" t="s">
        <v>230</v>
      </c>
      <c r="D1302" s="7" t="s">
        <v>13</v>
      </c>
      <c r="E1302" s="7" t="s">
        <v>370</v>
      </c>
      <c r="F1302" s="7" t="s">
        <v>309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40">
        <v>0</v>
      </c>
      <c r="O1302" s="8">
        <v>219.1</v>
      </c>
      <c r="P1302" s="8"/>
      <c r="Q1302" s="8"/>
      <c r="R1302" s="8"/>
      <c r="S1302" s="8"/>
      <c r="T1302" s="8"/>
      <c r="U1302" s="8"/>
      <c r="V1302" s="8"/>
      <c r="W1302" s="14">
        <f t="shared" si="328"/>
        <v>219.1</v>
      </c>
      <c r="X1302" s="10"/>
      <c r="Y1302" s="28" t="e">
        <f t="shared" si="329"/>
        <v>#REF!</v>
      </c>
      <c r="Z1302" s="13"/>
      <c r="AA1302" s="13" t="e">
        <f t="shared" si="325"/>
        <v>#REF!</v>
      </c>
      <c r="AB1302" s="12">
        <v>1</v>
      </c>
      <c r="AC1302" s="12">
        <v>1</v>
      </c>
      <c r="AE1302" s="9" t="e">
        <f t="shared" si="326"/>
        <v>#REF!</v>
      </c>
      <c r="AG1302" s="1" t="str">
        <f t="shared" si="330"/>
        <v>39639610004008</v>
      </c>
      <c r="AH1302" s="9" t="e">
        <f>IF(AND(#REF!=2017,AE$4=1),-IFERROR(VLOOKUP(AG1302,#REF!,9,0),0),IF(AND(#REF!=2017,AE$4=2),-IFERROR(VLOOKUP(AG1302,#REF!,9,0),0),IFERROR(VLOOKUP(AG1302,#REF!,12,0),0)))</f>
        <v>#REF!</v>
      </c>
    </row>
    <row r="1303" spans="1:34" ht="15" customHeight="1" outlineLevel="2">
      <c r="A1303" s="7" t="s">
        <v>229</v>
      </c>
      <c r="B1303" s="36" t="s">
        <v>230</v>
      </c>
      <c r="C1303" s="7" t="s">
        <v>230</v>
      </c>
      <c r="D1303" s="7" t="s">
        <v>13</v>
      </c>
      <c r="E1303" s="7" t="s">
        <v>372</v>
      </c>
      <c r="F1303" s="7" t="s">
        <v>310</v>
      </c>
      <c r="G1303" s="8">
        <v>0</v>
      </c>
      <c r="H1303" s="8">
        <v>0</v>
      </c>
      <c r="I1303" s="8">
        <v>0</v>
      </c>
      <c r="J1303" s="8">
        <v>0</v>
      </c>
      <c r="K1303" s="8">
        <v>6.17</v>
      </c>
      <c r="L1303" s="8">
        <v>0</v>
      </c>
      <c r="M1303" s="8">
        <v>0</v>
      </c>
      <c r="N1303" s="40">
        <v>4.34</v>
      </c>
      <c r="O1303" s="8">
        <v>9.6399999999999988</v>
      </c>
      <c r="P1303" s="8"/>
      <c r="Q1303" s="8"/>
      <c r="R1303" s="8"/>
      <c r="S1303" s="8"/>
      <c r="T1303" s="8"/>
      <c r="U1303" s="8"/>
      <c r="V1303" s="8"/>
      <c r="W1303" s="14">
        <f t="shared" si="328"/>
        <v>20.149999999999999</v>
      </c>
      <c r="X1303" s="10"/>
      <c r="Y1303" s="28" t="e">
        <f t="shared" si="329"/>
        <v>#REF!</v>
      </c>
      <c r="Z1303" s="13"/>
      <c r="AA1303" s="13" t="e">
        <f t="shared" si="325"/>
        <v>#REF!</v>
      </c>
      <c r="AB1303" s="12">
        <v>1</v>
      </c>
      <c r="AC1303" s="12">
        <v>1</v>
      </c>
      <c r="AE1303" s="9" t="e">
        <f t="shared" si="326"/>
        <v>#REF!</v>
      </c>
      <c r="AG1303" s="1" t="str">
        <f t="shared" si="330"/>
        <v>39639610004009</v>
      </c>
      <c r="AH1303" s="9" t="e">
        <f>IF(AND(#REF!=2017,AE$4=1),-IFERROR(VLOOKUP(AG1303,#REF!,9,0),0),IF(AND(#REF!=2017,AE$4=2),-IFERROR(VLOOKUP(AG1303,#REF!,9,0),0),IFERROR(VLOOKUP(AG1303,#REF!,12,0),0)))</f>
        <v>#REF!</v>
      </c>
    </row>
    <row r="1304" spans="1:34" ht="15" customHeight="1" outlineLevel="2">
      <c r="A1304" s="7" t="s">
        <v>229</v>
      </c>
      <c r="B1304" s="36" t="s">
        <v>230</v>
      </c>
      <c r="C1304" s="7" t="s">
        <v>230</v>
      </c>
      <c r="D1304" s="7" t="s">
        <v>13</v>
      </c>
      <c r="E1304" s="7" t="s">
        <v>504</v>
      </c>
      <c r="F1304" s="7" t="s">
        <v>305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40">
        <v>0</v>
      </c>
      <c r="O1304" s="8">
        <v>0</v>
      </c>
      <c r="P1304" s="8"/>
      <c r="Q1304" s="8"/>
      <c r="R1304" s="8"/>
      <c r="S1304" s="8"/>
      <c r="T1304" s="8"/>
      <c r="U1304" s="8"/>
      <c r="V1304" s="8"/>
      <c r="W1304" s="14">
        <f t="shared" si="328"/>
        <v>0</v>
      </c>
      <c r="X1304" s="10"/>
      <c r="Y1304" s="28" t="e">
        <f t="shared" si="329"/>
        <v>#REF!</v>
      </c>
      <c r="Z1304" s="13"/>
      <c r="AA1304" s="13" t="e">
        <f t="shared" si="325"/>
        <v>#REF!</v>
      </c>
      <c r="AB1304" s="12"/>
      <c r="AC1304" s="12"/>
      <c r="AE1304" s="9" t="e">
        <f t="shared" si="326"/>
        <v>#REF!</v>
      </c>
      <c r="AG1304" s="1" t="str">
        <f t="shared" si="330"/>
        <v>39639610004014</v>
      </c>
      <c r="AH1304" s="9" t="e">
        <f>IF(AND(#REF!=2017,AE$4=1),-IFERROR(VLOOKUP(AG1304,#REF!,9,0),0),IF(AND(#REF!=2017,AE$4=2),-IFERROR(VLOOKUP(AG1304,#REF!,9,0),0),IFERROR(VLOOKUP(AG1304,#REF!,12,0),0)))</f>
        <v>#REF!</v>
      </c>
    </row>
    <row r="1305" spans="1:34" ht="15" customHeight="1" outlineLevel="2">
      <c r="A1305" s="7" t="s">
        <v>229</v>
      </c>
      <c r="B1305" s="36" t="s">
        <v>230</v>
      </c>
      <c r="C1305" s="7" t="s">
        <v>230</v>
      </c>
      <c r="D1305" s="7" t="s">
        <v>13</v>
      </c>
      <c r="E1305" s="7" t="s">
        <v>374</v>
      </c>
      <c r="F1305" s="7" t="s">
        <v>361</v>
      </c>
      <c r="G1305" s="8">
        <v>0</v>
      </c>
      <c r="H1305" s="8">
        <v>0</v>
      </c>
      <c r="I1305" s="8">
        <v>0</v>
      </c>
      <c r="J1305" s="8">
        <v>0</v>
      </c>
      <c r="K1305" s="8">
        <v>61.74</v>
      </c>
      <c r="L1305" s="8">
        <v>0</v>
      </c>
      <c r="M1305" s="8">
        <v>0</v>
      </c>
      <c r="N1305" s="40">
        <v>61.359999999999992</v>
      </c>
      <c r="O1305" s="8">
        <v>54.210000000000008</v>
      </c>
      <c r="P1305" s="8"/>
      <c r="Q1305" s="8"/>
      <c r="R1305" s="8"/>
      <c r="S1305" s="8"/>
      <c r="T1305" s="8"/>
      <c r="U1305" s="8"/>
      <c r="V1305" s="8"/>
      <c r="W1305" s="14">
        <f t="shared" si="328"/>
        <v>177.31</v>
      </c>
      <c r="X1305" s="10"/>
      <c r="Y1305" s="28" t="e">
        <f t="shared" si="329"/>
        <v>#REF!</v>
      </c>
      <c r="Z1305" s="13"/>
      <c r="AA1305" s="13" t="e">
        <f t="shared" si="325"/>
        <v>#REF!</v>
      </c>
      <c r="AB1305" s="12">
        <v>1</v>
      </c>
      <c r="AC1305" s="12">
        <v>1</v>
      </c>
      <c r="AE1305" s="9" t="e">
        <f t="shared" si="326"/>
        <v>#REF!</v>
      </c>
      <c r="AG1305" s="1" t="str">
        <f t="shared" si="330"/>
        <v>39639610004030</v>
      </c>
      <c r="AH1305" s="9" t="e">
        <f>IF(AND(#REF!=2017,AE$4=1),-IFERROR(VLOOKUP(AG1305,#REF!,9,0),0),IF(AND(#REF!=2017,AE$4=2),-IFERROR(VLOOKUP(AG1305,#REF!,9,0),0),IFERROR(VLOOKUP(AG1305,#REF!,12,0),0)))</f>
        <v>#REF!</v>
      </c>
    </row>
    <row r="1306" spans="1:34" ht="15" customHeight="1" outlineLevel="2">
      <c r="A1306" s="7" t="s">
        <v>229</v>
      </c>
      <c r="B1306" s="36" t="s">
        <v>230</v>
      </c>
      <c r="C1306" s="7" t="s">
        <v>230</v>
      </c>
      <c r="D1306" s="7" t="s">
        <v>13</v>
      </c>
      <c r="E1306" s="7" t="s">
        <v>389</v>
      </c>
      <c r="F1306" s="7" t="s">
        <v>360</v>
      </c>
      <c r="G1306" s="8">
        <v>0</v>
      </c>
      <c r="H1306" s="8">
        <v>0</v>
      </c>
      <c r="I1306" s="8">
        <v>0</v>
      </c>
      <c r="J1306" s="8">
        <v>0</v>
      </c>
      <c r="K1306" s="8">
        <v>0.9</v>
      </c>
      <c r="L1306" s="8">
        <v>0</v>
      </c>
      <c r="M1306" s="8">
        <v>0</v>
      </c>
      <c r="N1306" s="40">
        <v>0.32999999999999996</v>
      </c>
      <c r="O1306" s="8">
        <v>20.099999999999998</v>
      </c>
      <c r="P1306" s="8"/>
      <c r="Q1306" s="8"/>
      <c r="R1306" s="8"/>
      <c r="S1306" s="8"/>
      <c r="T1306" s="8"/>
      <c r="U1306" s="8"/>
      <c r="V1306" s="8"/>
      <c r="W1306" s="14">
        <f t="shared" si="328"/>
        <v>21.33</v>
      </c>
      <c r="X1306" s="10"/>
      <c r="Y1306" s="28" t="e">
        <f t="shared" si="329"/>
        <v>#REF!</v>
      </c>
      <c r="Z1306" s="13"/>
      <c r="AA1306" s="13" t="e">
        <f t="shared" si="325"/>
        <v>#REF!</v>
      </c>
      <c r="AB1306" s="12">
        <v>1</v>
      </c>
      <c r="AC1306" s="12">
        <v>1</v>
      </c>
      <c r="AE1306" s="9" t="e">
        <f t="shared" si="326"/>
        <v>#REF!</v>
      </c>
      <c r="AG1306" s="1" t="str">
        <f t="shared" si="330"/>
        <v>39639610004033</v>
      </c>
      <c r="AH1306" s="9" t="e">
        <f>IF(AND(#REF!=2017,AE$4=1),-IFERROR(VLOOKUP(AG1306,#REF!,9,0),0),IF(AND(#REF!=2017,AE$4=2),-IFERROR(VLOOKUP(AG1306,#REF!,9,0),0),IFERROR(VLOOKUP(AG1306,#REF!,12,0),0)))</f>
        <v>#REF!</v>
      </c>
    </row>
    <row r="1307" spans="1:34" ht="15" customHeight="1" outlineLevel="2">
      <c r="A1307" s="7" t="s">
        <v>229</v>
      </c>
      <c r="B1307" s="36" t="s">
        <v>230</v>
      </c>
      <c r="C1307" s="20" t="s">
        <v>230</v>
      </c>
      <c r="D1307" s="7" t="s">
        <v>13</v>
      </c>
      <c r="E1307" s="7" t="s">
        <v>397</v>
      </c>
      <c r="F1307" s="7" t="s">
        <v>35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40">
        <v>0</v>
      </c>
      <c r="O1307" s="8">
        <v>0</v>
      </c>
      <c r="P1307" s="8"/>
      <c r="Q1307" s="8"/>
      <c r="R1307" s="8"/>
      <c r="S1307" s="8"/>
      <c r="T1307" s="8"/>
      <c r="U1307" s="8"/>
      <c r="V1307" s="8"/>
      <c r="W1307" s="14">
        <f t="shared" si="328"/>
        <v>0</v>
      </c>
      <c r="X1307" s="10"/>
      <c r="Y1307" s="28" t="e">
        <f t="shared" si="329"/>
        <v>#REF!</v>
      </c>
      <c r="Z1307" s="13"/>
      <c r="AA1307" s="13" t="e">
        <f t="shared" si="325"/>
        <v>#REF!</v>
      </c>
      <c r="AB1307" s="12"/>
      <c r="AC1307" s="12"/>
      <c r="AE1307" s="9" t="e">
        <f t="shared" si="326"/>
        <v>#REF!</v>
      </c>
      <c r="AG1307" s="1" t="str">
        <f t="shared" si="330"/>
        <v>39639610004056</v>
      </c>
      <c r="AH1307" s="9" t="e">
        <f>IF(AND(#REF!=2017,AE$4=1),-IFERROR(VLOOKUP(AG1307,#REF!,9,0),0),IF(AND(#REF!=2017,AE$4=2),-IFERROR(VLOOKUP(AG1307,#REF!,9,0),0),IFERROR(VLOOKUP(AG1307,#REF!,12,0),0)))</f>
        <v>#REF!</v>
      </c>
    </row>
    <row r="1308" spans="1:34" ht="15" customHeight="1" outlineLevel="2">
      <c r="A1308" s="7" t="s">
        <v>229</v>
      </c>
      <c r="B1308" s="36" t="s">
        <v>230</v>
      </c>
      <c r="C1308" s="7" t="s">
        <v>230</v>
      </c>
      <c r="D1308" s="7" t="s">
        <v>13</v>
      </c>
      <c r="E1308" s="7" t="s">
        <v>380</v>
      </c>
      <c r="F1308" s="7" t="s">
        <v>17</v>
      </c>
      <c r="G1308" s="8">
        <v>0</v>
      </c>
      <c r="H1308" s="8">
        <v>0</v>
      </c>
      <c r="I1308" s="8">
        <v>0</v>
      </c>
      <c r="J1308" s="8">
        <v>0.26</v>
      </c>
      <c r="K1308" s="8">
        <v>0</v>
      </c>
      <c r="L1308" s="8">
        <v>0</v>
      </c>
      <c r="M1308" s="8">
        <v>4.3800000000000008</v>
      </c>
      <c r="N1308" s="40">
        <v>0</v>
      </c>
      <c r="O1308" s="8">
        <v>16.63</v>
      </c>
      <c r="P1308" s="8"/>
      <c r="Q1308" s="8"/>
      <c r="R1308" s="8"/>
      <c r="S1308" s="8"/>
      <c r="T1308" s="8"/>
      <c r="U1308" s="8"/>
      <c r="V1308" s="8"/>
      <c r="W1308" s="14">
        <f t="shared" si="328"/>
        <v>21.27</v>
      </c>
      <c r="X1308" s="10"/>
      <c r="Y1308" s="28" t="e">
        <f t="shared" si="329"/>
        <v>#REF!</v>
      </c>
      <c r="Z1308" s="13"/>
      <c r="AA1308" s="13" t="e">
        <f t="shared" ref="AA1308:AA1342" si="331">Y1308+Z1308</f>
        <v>#REF!</v>
      </c>
      <c r="AB1308" s="12"/>
      <c r="AC1308" s="12"/>
      <c r="AE1308" s="9" t="e">
        <f t="shared" si="326"/>
        <v>#REF!</v>
      </c>
      <c r="AG1308" s="1" t="str">
        <f t="shared" si="330"/>
        <v>39639610004801</v>
      </c>
      <c r="AH1308" s="9" t="e">
        <f>IF(AND(#REF!=2017,AE$4=1),-IFERROR(VLOOKUP(AG1308,#REF!,9,0),0),IF(AND(#REF!=2017,AE$4=2),-IFERROR(VLOOKUP(AG1308,#REF!,9,0),0),IFERROR(VLOOKUP(AG1308,#REF!,12,0),0)))</f>
        <v>#REF!</v>
      </c>
    </row>
    <row r="1309" spans="1:34" ht="15" customHeight="1" outlineLevel="2">
      <c r="A1309" s="7" t="s">
        <v>229</v>
      </c>
      <c r="B1309" s="36" t="s">
        <v>230</v>
      </c>
      <c r="C1309" s="7" t="s">
        <v>230</v>
      </c>
      <c r="D1309" s="7" t="s">
        <v>13</v>
      </c>
      <c r="E1309" s="7" t="s">
        <v>381</v>
      </c>
      <c r="F1309" s="7" t="s">
        <v>311</v>
      </c>
      <c r="G1309" s="8">
        <v>0</v>
      </c>
      <c r="H1309" s="8">
        <v>0</v>
      </c>
      <c r="I1309" s="8">
        <v>0</v>
      </c>
      <c r="J1309" s="8">
        <v>0</v>
      </c>
      <c r="K1309" s="8">
        <v>53.21</v>
      </c>
      <c r="L1309" s="8">
        <v>0</v>
      </c>
      <c r="M1309" s="8">
        <v>0</v>
      </c>
      <c r="N1309" s="40">
        <v>0</v>
      </c>
      <c r="O1309" s="8">
        <v>53.21</v>
      </c>
      <c r="P1309" s="8"/>
      <c r="Q1309" s="8"/>
      <c r="R1309" s="8"/>
      <c r="S1309" s="8"/>
      <c r="T1309" s="8"/>
      <c r="U1309" s="8"/>
      <c r="V1309" s="8"/>
      <c r="W1309" s="14">
        <f t="shared" si="328"/>
        <v>106.42</v>
      </c>
      <c r="X1309" s="10"/>
      <c r="Y1309" s="28" t="e">
        <f t="shared" si="329"/>
        <v>#REF!</v>
      </c>
      <c r="Z1309" s="13"/>
      <c r="AA1309" s="13" t="e">
        <f t="shared" si="331"/>
        <v>#REF!</v>
      </c>
      <c r="AB1309" s="12">
        <v>1</v>
      </c>
      <c r="AC1309" s="12">
        <v>1</v>
      </c>
      <c r="AE1309" s="9" t="e">
        <f t="shared" si="326"/>
        <v>#REF!</v>
      </c>
      <c r="AG1309" s="1" t="str">
        <f t="shared" si="330"/>
        <v>39639610005050</v>
      </c>
      <c r="AH1309" s="9" t="e">
        <f>IF(AND(#REF!=2017,AE$4=1),-IFERROR(VLOOKUP(AG1309,#REF!,9,0),0),IF(AND(#REF!=2017,AE$4=2),-IFERROR(VLOOKUP(AG1309,#REF!,9,0),0),IFERROR(VLOOKUP(AG1309,#REF!,12,0),0)))</f>
        <v>#REF!</v>
      </c>
    </row>
    <row r="1310" spans="1:34" ht="15" customHeight="1" outlineLevel="2">
      <c r="A1310" s="7" t="s">
        <v>229</v>
      </c>
      <c r="B1310" s="36" t="s">
        <v>230</v>
      </c>
      <c r="C1310" s="7" t="s">
        <v>230</v>
      </c>
      <c r="D1310" s="7" t="s">
        <v>13</v>
      </c>
      <c r="E1310" s="7" t="s">
        <v>401</v>
      </c>
      <c r="F1310" s="7" t="s">
        <v>317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  <c r="N1310" s="40">
        <v>0</v>
      </c>
      <c r="O1310" s="8">
        <v>0</v>
      </c>
      <c r="P1310" s="8"/>
      <c r="Q1310" s="8"/>
      <c r="R1310" s="8"/>
      <c r="S1310" s="8"/>
      <c r="T1310" s="8"/>
      <c r="U1310" s="8"/>
      <c r="V1310" s="8"/>
      <c r="W1310" s="14">
        <f t="shared" si="328"/>
        <v>0</v>
      </c>
      <c r="X1310" s="10"/>
      <c r="Y1310" s="28" t="e">
        <f t="shared" si="329"/>
        <v>#REF!</v>
      </c>
      <c r="Z1310" s="13"/>
      <c r="AA1310" s="13" t="e">
        <f t="shared" si="331"/>
        <v>#REF!</v>
      </c>
      <c r="AB1310" s="12">
        <v>1</v>
      </c>
      <c r="AC1310" s="12">
        <v>1</v>
      </c>
      <c r="AE1310" s="9" t="e">
        <f t="shared" si="326"/>
        <v>#REF!</v>
      </c>
      <c r="AG1310" s="1" t="str">
        <f t="shared" si="330"/>
        <v>39639610005054</v>
      </c>
      <c r="AH1310" s="9" t="e">
        <f>IF(AND(#REF!=2017,AE$4=1),-IFERROR(VLOOKUP(AG1310,#REF!,9,0),0),IF(AND(#REF!=2017,AE$4=2),-IFERROR(VLOOKUP(AG1310,#REF!,9,0),0),IFERROR(VLOOKUP(AG1310,#REF!,12,0),0)))</f>
        <v>#REF!</v>
      </c>
    </row>
    <row r="1311" spans="1:34" ht="15" customHeight="1" outlineLevel="2">
      <c r="A1311" s="7" t="s">
        <v>229</v>
      </c>
      <c r="B1311" s="36" t="s">
        <v>230</v>
      </c>
      <c r="C1311" s="7" t="s">
        <v>230</v>
      </c>
      <c r="D1311" s="7" t="s">
        <v>13</v>
      </c>
      <c r="E1311" s="7" t="s">
        <v>507</v>
      </c>
      <c r="F1311" s="7" t="s">
        <v>362</v>
      </c>
      <c r="G1311" s="8">
        <v>0</v>
      </c>
      <c r="H1311" s="8">
        <v>0</v>
      </c>
      <c r="I1311" s="8">
        <v>0</v>
      </c>
      <c r="J1311" s="8">
        <v>-167.5</v>
      </c>
      <c r="K1311" s="8">
        <v>0</v>
      </c>
      <c r="L1311" s="8">
        <v>0</v>
      </c>
      <c r="M1311" s="8">
        <v>-167.5</v>
      </c>
      <c r="N1311" s="40">
        <v>0</v>
      </c>
      <c r="O1311" s="8">
        <v>0</v>
      </c>
      <c r="P1311" s="8"/>
      <c r="Q1311" s="8"/>
      <c r="R1311" s="8"/>
      <c r="S1311" s="8"/>
      <c r="T1311" s="8"/>
      <c r="U1311" s="8"/>
      <c r="V1311" s="8"/>
      <c r="W1311" s="14">
        <f t="shared" si="328"/>
        <v>-335</v>
      </c>
      <c r="X1311" s="10"/>
      <c r="Y1311" s="28" t="e">
        <f t="shared" si="329"/>
        <v>#REF!</v>
      </c>
      <c r="Z1311" s="13"/>
      <c r="AA1311" s="13" t="e">
        <f t="shared" si="331"/>
        <v>#REF!</v>
      </c>
      <c r="AB1311" s="12">
        <v>1</v>
      </c>
      <c r="AC1311" s="12">
        <v>1</v>
      </c>
      <c r="AE1311" s="9" t="e">
        <f t="shared" si="326"/>
        <v>#REF!</v>
      </c>
      <c r="AG1311" s="1" t="str">
        <f t="shared" si="330"/>
        <v>39639610007003</v>
      </c>
      <c r="AH1311" s="9" t="e">
        <f>IF(AND(#REF!=2017,AE$4=1),-IFERROR(VLOOKUP(AG1311,#REF!,9,0),0),IF(AND(#REF!=2017,AE$4=2),-IFERROR(VLOOKUP(AG1311,#REF!,9,0),0),IFERROR(VLOOKUP(AG1311,#REF!,12,0),0)))</f>
        <v>#REF!</v>
      </c>
    </row>
    <row r="1312" spans="1:34" ht="15" customHeight="1" outlineLevel="1">
      <c r="A1312" s="42" t="s">
        <v>646</v>
      </c>
      <c r="B1312" s="36"/>
      <c r="C1312" s="7"/>
      <c r="D1312" s="7"/>
      <c r="E1312" s="7"/>
      <c r="F1312" s="7"/>
      <c r="G1312" s="8">
        <f t="shared" ref="G1312:O1312" si="332">SUBTOTAL(9,G1299:G1311)</f>
        <v>0</v>
      </c>
      <c r="H1312" s="8">
        <f t="shared" si="332"/>
        <v>0</v>
      </c>
      <c r="I1312" s="8">
        <f t="shared" si="332"/>
        <v>0</v>
      </c>
      <c r="J1312" s="8">
        <f t="shared" si="332"/>
        <v>5646.52</v>
      </c>
      <c r="K1312" s="8">
        <f t="shared" si="332"/>
        <v>1856.5400000000006</v>
      </c>
      <c r="L1312" s="8">
        <f t="shared" si="332"/>
        <v>0</v>
      </c>
      <c r="M1312" s="8">
        <f t="shared" si="332"/>
        <v>3638.5399999999995</v>
      </c>
      <c r="N1312" s="40">
        <f t="shared" si="332"/>
        <v>1327.9999999999995</v>
      </c>
      <c r="O1312" s="8">
        <f t="shared" si="332"/>
        <v>517.46000000000038</v>
      </c>
      <c r="P1312" s="8"/>
      <c r="Q1312" s="8"/>
      <c r="R1312" s="8"/>
      <c r="S1312" s="8"/>
      <c r="T1312" s="8"/>
      <c r="U1312" s="8"/>
      <c r="V1312" s="8"/>
      <c r="W1312" s="14">
        <f>SUBTOTAL(9,W1299:W1311)</f>
        <v>12987.06</v>
      </c>
      <c r="X1312" s="10"/>
      <c r="Y1312" s="28"/>
      <c r="Z1312" s="13"/>
      <c r="AA1312" s="13"/>
      <c r="AB1312" s="12"/>
      <c r="AC1312" s="12"/>
      <c r="AE1312" s="9"/>
      <c r="AH1312" s="9"/>
    </row>
    <row r="1313" spans="1:34" ht="15" customHeight="1" outlineLevel="2">
      <c r="A1313" s="20" t="s">
        <v>493</v>
      </c>
      <c r="B1313" s="36" t="s">
        <v>231</v>
      </c>
      <c r="C1313" s="7" t="s">
        <v>231</v>
      </c>
      <c r="D1313" s="7" t="s">
        <v>13</v>
      </c>
      <c r="E1313" s="35" t="s">
        <v>480</v>
      </c>
      <c r="F1313" s="7" t="s">
        <v>355</v>
      </c>
      <c r="G1313" s="8">
        <v>0</v>
      </c>
      <c r="H1313" s="8">
        <v>11418.5</v>
      </c>
      <c r="I1313" s="8">
        <v>0</v>
      </c>
      <c r="J1313" s="8">
        <v>0</v>
      </c>
      <c r="K1313" s="8">
        <v>0</v>
      </c>
      <c r="L1313" s="8">
        <v>0</v>
      </c>
      <c r="M1313" s="8">
        <v>34867</v>
      </c>
      <c r="N1313" s="40">
        <v>0</v>
      </c>
      <c r="O1313" s="8">
        <v>0</v>
      </c>
      <c r="P1313" s="8"/>
      <c r="Q1313" s="8"/>
      <c r="R1313" s="8"/>
      <c r="S1313" s="8"/>
      <c r="T1313" s="8"/>
      <c r="U1313" s="8"/>
      <c r="V1313" s="8"/>
      <c r="W1313" s="14">
        <f>SUM(G1313:V1313)</f>
        <v>46285.5</v>
      </c>
      <c r="X1313" s="10"/>
      <c r="Y1313" s="28" t="e">
        <f>IF(AE$2="Y",IF(RIGHT(A1313,4)="CITY",AH1313,0),AH1313)</f>
        <v>#REF!</v>
      </c>
      <c r="Z1313" s="13"/>
      <c r="AA1313" s="13" t="e">
        <f t="shared" si="331"/>
        <v>#REF!</v>
      </c>
      <c r="AB1313" s="12">
        <v>1</v>
      </c>
      <c r="AC1313" s="12">
        <v>1</v>
      </c>
      <c r="AE1313" s="9" t="e">
        <f t="shared" si="326"/>
        <v>#REF!</v>
      </c>
      <c r="AG1313" s="1" t="str">
        <f>B1313&amp;C1313&amp;D1313&amp;E1313</f>
        <v>39839810004036</v>
      </c>
      <c r="AH1313" s="9" t="e">
        <f>IF(AND(#REF!=2017,AE$4=1),-IFERROR(VLOOKUP(AG1313,#REF!,9,0),0),IF(AND(#REF!=2017,AE$4=2),-IFERROR(VLOOKUP(AG1313,#REF!,9,0),0),IFERROR(VLOOKUP(AG1313,#REF!,12,0),0)))</f>
        <v>#REF!</v>
      </c>
    </row>
    <row r="1314" spans="1:34" ht="15" customHeight="1" outlineLevel="2">
      <c r="A1314" s="20" t="s">
        <v>493</v>
      </c>
      <c r="B1314" s="36" t="s">
        <v>231</v>
      </c>
      <c r="C1314" s="7" t="s">
        <v>231</v>
      </c>
      <c r="D1314" s="7" t="s">
        <v>13</v>
      </c>
      <c r="E1314" s="35" t="s">
        <v>482</v>
      </c>
      <c r="F1314" s="7" t="s">
        <v>356</v>
      </c>
      <c r="G1314" s="8">
        <v>0</v>
      </c>
      <c r="H1314" s="8">
        <v>14922.32</v>
      </c>
      <c r="I1314" s="8">
        <v>0</v>
      </c>
      <c r="J1314" s="8">
        <v>17476.670000000002</v>
      </c>
      <c r="K1314" s="8">
        <v>0</v>
      </c>
      <c r="L1314" s="8">
        <v>14921.069999999996</v>
      </c>
      <c r="M1314" s="8">
        <v>0</v>
      </c>
      <c r="N1314" s="40">
        <v>15635.779999999999</v>
      </c>
      <c r="O1314" s="8">
        <v>14362.440000000002</v>
      </c>
      <c r="P1314" s="8"/>
      <c r="Q1314" s="8"/>
      <c r="R1314" s="8"/>
      <c r="S1314" s="8"/>
      <c r="T1314" s="8"/>
      <c r="U1314" s="8"/>
      <c r="V1314" s="8"/>
      <c r="W1314" s="14">
        <f>SUM(G1314:V1314)</f>
        <v>77318.28</v>
      </c>
      <c r="X1314" s="10"/>
      <c r="Y1314" s="28" t="e">
        <f>IF(AE$2="Y",IF(RIGHT(A1314,4)="CITY",AH1314,0),AH1314)</f>
        <v>#REF!</v>
      </c>
      <c r="Z1314" s="13"/>
      <c r="AA1314" s="13" t="e">
        <f t="shared" si="331"/>
        <v>#REF!</v>
      </c>
      <c r="AB1314" s="12">
        <v>1</v>
      </c>
      <c r="AC1314" s="12">
        <v>1</v>
      </c>
      <c r="AE1314" s="9" t="e">
        <f t="shared" si="326"/>
        <v>#REF!</v>
      </c>
      <c r="AG1314" s="1" t="str">
        <f>B1314&amp;C1314&amp;D1314&amp;E1314</f>
        <v>39839810004053</v>
      </c>
      <c r="AH1314" s="9" t="e">
        <f>IF(AND(#REF!=2017,AE$4=1),-IFERROR(VLOOKUP(AG1314,#REF!,9,0),0),IF(AND(#REF!=2017,AE$4=2),-IFERROR(VLOOKUP(AG1314,#REF!,9,0),0),IFERROR(VLOOKUP(AG1314,#REF!,12,0),0)))</f>
        <v>#REF!</v>
      </c>
    </row>
    <row r="1315" spans="1:34" ht="15" customHeight="1" outlineLevel="2">
      <c r="A1315" s="20" t="s">
        <v>493</v>
      </c>
      <c r="B1315" s="36" t="s">
        <v>231</v>
      </c>
      <c r="C1315" s="7" t="s">
        <v>231</v>
      </c>
      <c r="D1315" s="35" t="s">
        <v>13</v>
      </c>
      <c r="E1315" s="35" t="s">
        <v>380</v>
      </c>
      <c r="F1315" s="7" t="s">
        <v>17</v>
      </c>
      <c r="G1315" s="8">
        <v>0</v>
      </c>
      <c r="H1315" s="8">
        <v>0</v>
      </c>
      <c r="I1315" s="8">
        <v>52.71</v>
      </c>
      <c r="J1315" s="8">
        <v>0</v>
      </c>
      <c r="K1315" s="8">
        <v>0</v>
      </c>
      <c r="L1315" s="8">
        <v>39.080000000000005</v>
      </c>
      <c r="M1315" s="8">
        <v>29.319999999999979</v>
      </c>
      <c r="N1315" s="40">
        <v>0</v>
      </c>
      <c r="O1315" s="8">
        <v>63.569999999999993</v>
      </c>
      <c r="P1315" s="8"/>
      <c r="Q1315" s="8"/>
      <c r="R1315" s="8"/>
      <c r="S1315" s="8"/>
      <c r="T1315" s="8"/>
      <c r="U1315" s="8"/>
      <c r="V1315" s="8"/>
      <c r="W1315" s="14">
        <f>SUM(G1315:V1315)</f>
        <v>184.67999999999998</v>
      </c>
      <c r="X1315" s="10"/>
      <c r="Y1315" s="28" t="e">
        <f>IF(AE$2="Y",IF(RIGHT(A1315,4)="CITY",AH1315,0),AH1315)</f>
        <v>#REF!</v>
      </c>
      <c r="Z1315" s="13"/>
      <c r="AA1315" s="13" t="e">
        <f t="shared" si="331"/>
        <v>#REF!</v>
      </c>
      <c r="AB1315" s="12">
        <v>1</v>
      </c>
      <c r="AC1315" s="12">
        <v>1</v>
      </c>
      <c r="AE1315" s="9" t="e">
        <f t="shared" si="326"/>
        <v>#REF!</v>
      </c>
      <c r="AG1315" s="1" t="str">
        <f>B1315&amp;C1315&amp;D1315&amp;E1315</f>
        <v>39839810004801</v>
      </c>
      <c r="AH1315" s="9" t="e">
        <f>IF(AND(#REF!=2017,AE$4=1),-IFERROR(VLOOKUP(AG1315,#REF!,9,0),0),IF(AND(#REF!=2017,AE$4=2),-IFERROR(VLOOKUP(AG1315,#REF!,9,0),0),IFERROR(VLOOKUP(AG1315,#REF!,12,0),0)))</f>
        <v>#REF!</v>
      </c>
    </row>
    <row r="1316" spans="1:34" ht="15" customHeight="1" outlineLevel="1">
      <c r="A1316" s="60" t="s">
        <v>647</v>
      </c>
      <c r="B1316" s="36"/>
      <c r="C1316" s="7"/>
      <c r="D1316" s="35"/>
      <c r="E1316" s="35"/>
      <c r="F1316" s="7"/>
      <c r="G1316" s="8">
        <f t="shared" ref="G1316:O1316" si="333">SUBTOTAL(9,G1313:G1315)</f>
        <v>0</v>
      </c>
      <c r="H1316" s="8">
        <f t="shared" si="333"/>
        <v>26340.82</v>
      </c>
      <c r="I1316" s="8">
        <f t="shared" si="333"/>
        <v>52.71</v>
      </c>
      <c r="J1316" s="8">
        <f t="shared" si="333"/>
        <v>17476.670000000002</v>
      </c>
      <c r="K1316" s="8">
        <f t="shared" si="333"/>
        <v>0</v>
      </c>
      <c r="L1316" s="8">
        <f t="shared" si="333"/>
        <v>14960.149999999996</v>
      </c>
      <c r="M1316" s="8">
        <f t="shared" si="333"/>
        <v>34896.32</v>
      </c>
      <c r="N1316" s="40">
        <f t="shared" si="333"/>
        <v>15635.779999999999</v>
      </c>
      <c r="O1316" s="8">
        <f t="shared" si="333"/>
        <v>14426.010000000002</v>
      </c>
      <c r="P1316" s="8"/>
      <c r="Q1316" s="8"/>
      <c r="R1316" s="8"/>
      <c r="S1316" s="8"/>
      <c r="T1316" s="8"/>
      <c r="U1316" s="8"/>
      <c r="V1316" s="8"/>
      <c r="W1316" s="14">
        <f>SUBTOTAL(9,W1313:W1315)</f>
        <v>123788.45999999999</v>
      </c>
      <c r="X1316" s="10"/>
      <c r="Y1316" s="28"/>
      <c r="Z1316" s="13"/>
      <c r="AA1316" s="13"/>
      <c r="AB1316" s="12"/>
      <c r="AC1316" s="12"/>
      <c r="AE1316" s="9"/>
      <c r="AH1316" s="9"/>
    </row>
    <row r="1317" spans="1:34" ht="15" customHeight="1" outlineLevel="2">
      <c r="A1317" s="7" t="s">
        <v>564</v>
      </c>
      <c r="B1317" s="36" t="s">
        <v>65</v>
      </c>
      <c r="C1317" s="7" t="s">
        <v>65</v>
      </c>
      <c r="D1317" s="7" t="s">
        <v>13</v>
      </c>
      <c r="E1317" s="7" t="s">
        <v>366</v>
      </c>
      <c r="F1317" s="7" t="s">
        <v>307</v>
      </c>
      <c r="G1317" s="8">
        <v>0</v>
      </c>
      <c r="H1317" s="8">
        <v>0</v>
      </c>
      <c r="I1317" s="8">
        <v>0</v>
      </c>
      <c r="J1317" s="8">
        <v>42609.78</v>
      </c>
      <c r="K1317" s="8">
        <v>10325.300000000003</v>
      </c>
      <c r="L1317" s="8">
        <v>0</v>
      </c>
      <c r="M1317" s="8">
        <v>26678.910000000003</v>
      </c>
      <c r="N1317" s="40">
        <v>4782.6599999999889</v>
      </c>
      <c r="O1317" s="8">
        <v>117.98000000001048</v>
      </c>
      <c r="P1317" s="8"/>
      <c r="Q1317" s="8"/>
      <c r="R1317" s="8"/>
      <c r="S1317" s="8"/>
      <c r="T1317" s="8"/>
      <c r="U1317" s="8"/>
      <c r="V1317" s="8"/>
      <c r="W1317" s="14">
        <f t="shared" ref="W1317:W1330" si="334">SUM(G1317:V1317)</f>
        <v>84514.63</v>
      </c>
      <c r="X1317" s="10"/>
      <c r="Y1317" s="28" t="e">
        <f t="shared" ref="Y1317:Y1330" si="335">IF(AE$2="Y",IF(RIGHT(A1317,4)="CITY",AH1317,0),AH1317)</f>
        <v>#REF!</v>
      </c>
      <c r="Z1317" s="13"/>
      <c r="AA1317" s="13" t="e">
        <f t="shared" si="331"/>
        <v>#REF!</v>
      </c>
      <c r="AB1317" s="12">
        <v>1</v>
      </c>
      <c r="AC1317" s="12">
        <v>1</v>
      </c>
      <c r="AE1317" s="9" t="e">
        <f t="shared" si="326"/>
        <v>#REF!</v>
      </c>
      <c r="AG1317" s="1" t="str">
        <f t="shared" ref="AG1317:AG1330" si="336">B1317&amp;C1317&amp;D1317&amp;E1317</f>
        <v>33A33A10004001</v>
      </c>
      <c r="AH1317" s="9" t="e">
        <f>IF(AND(#REF!=2017,AE$4=1),-IFERROR(VLOOKUP(AG1317,#REF!,9,0),0),IF(AND(#REF!=2017,AE$4=2),-IFERROR(VLOOKUP(AG1317,#REF!,9,0),0),IFERROR(VLOOKUP(AG1317,#REF!,12,0),0)))</f>
        <v>#REF!</v>
      </c>
    </row>
    <row r="1318" spans="1:34" ht="15" customHeight="1" outlineLevel="2">
      <c r="A1318" s="7" t="s">
        <v>564</v>
      </c>
      <c r="B1318" s="36" t="s">
        <v>65</v>
      </c>
      <c r="C1318" s="7" t="s">
        <v>65</v>
      </c>
      <c r="D1318" s="7" t="s">
        <v>13</v>
      </c>
      <c r="E1318" s="7" t="s">
        <v>368</v>
      </c>
      <c r="F1318" s="7" t="s">
        <v>308</v>
      </c>
      <c r="G1318" s="8">
        <v>0</v>
      </c>
      <c r="H1318" s="8">
        <v>0</v>
      </c>
      <c r="I1318" s="8">
        <v>0</v>
      </c>
      <c r="J1318" s="8">
        <v>5025.8100000000004</v>
      </c>
      <c r="K1318" s="8">
        <v>-3.4700000000002547</v>
      </c>
      <c r="L1318" s="8">
        <v>0</v>
      </c>
      <c r="M1318" s="8">
        <v>73.239999999999782</v>
      </c>
      <c r="N1318" s="40">
        <v>4.5600000000004002</v>
      </c>
      <c r="O1318" s="8">
        <v>13.909999999999854</v>
      </c>
      <c r="P1318" s="8"/>
      <c r="Q1318" s="8"/>
      <c r="R1318" s="8"/>
      <c r="S1318" s="8"/>
      <c r="T1318" s="8"/>
      <c r="U1318" s="8"/>
      <c r="V1318" s="8"/>
      <c r="W1318" s="14">
        <f t="shared" si="334"/>
        <v>5114.05</v>
      </c>
      <c r="X1318" s="10"/>
      <c r="Y1318" s="28" t="e">
        <f t="shared" si="335"/>
        <v>#REF!</v>
      </c>
      <c r="Z1318" s="13"/>
      <c r="AA1318" s="13" t="e">
        <f t="shared" si="331"/>
        <v>#REF!</v>
      </c>
      <c r="AB1318" s="12">
        <v>1</v>
      </c>
      <c r="AC1318" s="12">
        <v>1</v>
      </c>
      <c r="AE1318" s="9" t="e">
        <f t="shared" si="326"/>
        <v>#REF!</v>
      </c>
      <c r="AG1318" s="1" t="str">
        <f t="shared" si="336"/>
        <v>33A33A10004006</v>
      </c>
      <c r="AH1318" s="9" t="e">
        <f>IF(AND(#REF!=2017,AE$4=1),-IFERROR(VLOOKUP(AG1318,#REF!,9,0),0),IF(AND(#REF!=2017,AE$4=2),-IFERROR(VLOOKUP(AG1318,#REF!,9,0),0),IFERROR(VLOOKUP(AG1318,#REF!,12,0),0)))</f>
        <v>#REF!</v>
      </c>
    </row>
    <row r="1319" spans="1:34" ht="15" customHeight="1" outlineLevel="2">
      <c r="A1319" s="7" t="s">
        <v>564</v>
      </c>
      <c r="B1319" s="36" t="s">
        <v>65</v>
      </c>
      <c r="C1319" s="7" t="s">
        <v>65</v>
      </c>
      <c r="D1319" s="7" t="s">
        <v>13</v>
      </c>
      <c r="E1319" s="7" t="s">
        <v>370</v>
      </c>
      <c r="F1319" s="7" t="s">
        <v>309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  <c r="N1319" s="40">
        <v>0</v>
      </c>
      <c r="O1319" s="8">
        <v>1638.98</v>
      </c>
      <c r="P1319" s="8"/>
      <c r="Q1319" s="8"/>
      <c r="R1319" s="8"/>
      <c r="S1319" s="8"/>
      <c r="T1319" s="8"/>
      <c r="U1319" s="8"/>
      <c r="V1319" s="8"/>
      <c r="W1319" s="14">
        <f t="shared" si="334"/>
        <v>1638.98</v>
      </c>
      <c r="X1319" s="10"/>
      <c r="Y1319" s="28" t="e">
        <f t="shared" si="335"/>
        <v>#REF!</v>
      </c>
      <c r="Z1319" s="13"/>
      <c r="AA1319" s="13" t="e">
        <f t="shared" si="331"/>
        <v>#REF!</v>
      </c>
      <c r="AB1319" s="12">
        <v>1</v>
      </c>
      <c r="AC1319" s="12">
        <v>1</v>
      </c>
      <c r="AE1319" s="9" t="e">
        <f t="shared" si="326"/>
        <v>#REF!</v>
      </c>
      <c r="AG1319" s="1" t="str">
        <f t="shared" si="336"/>
        <v>33A33A10004008</v>
      </c>
      <c r="AH1319" s="9" t="e">
        <f>IF(AND(#REF!=2017,AE$4=1),-IFERROR(VLOOKUP(AG1319,#REF!,9,0),0),IF(AND(#REF!=2017,AE$4=2),-IFERROR(VLOOKUP(AG1319,#REF!,9,0),0),IFERROR(VLOOKUP(AG1319,#REF!,12,0),0)))</f>
        <v>#REF!</v>
      </c>
    </row>
    <row r="1320" spans="1:34" ht="15" customHeight="1" outlineLevel="2">
      <c r="A1320" s="7" t="s">
        <v>564</v>
      </c>
      <c r="B1320" s="36" t="s">
        <v>65</v>
      </c>
      <c r="C1320" s="7" t="s">
        <v>65</v>
      </c>
      <c r="D1320" s="7" t="s">
        <v>13</v>
      </c>
      <c r="E1320" s="7" t="s">
        <v>372</v>
      </c>
      <c r="F1320" s="7" t="s">
        <v>310</v>
      </c>
      <c r="G1320" s="8">
        <v>0</v>
      </c>
      <c r="H1320" s="8">
        <v>0</v>
      </c>
      <c r="I1320" s="8">
        <v>0</v>
      </c>
      <c r="J1320" s="8">
        <v>0</v>
      </c>
      <c r="K1320" s="8">
        <v>33.950000000000003</v>
      </c>
      <c r="L1320" s="8">
        <v>0</v>
      </c>
      <c r="M1320" s="8">
        <v>0</v>
      </c>
      <c r="N1320" s="40">
        <v>8.4399999999999977</v>
      </c>
      <c r="O1320" s="8">
        <v>46.41</v>
      </c>
      <c r="P1320" s="8"/>
      <c r="Q1320" s="8"/>
      <c r="R1320" s="8"/>
      <c r="S1320" s="8"/>
      <c r="T1320" s="8"/>
      <c r="U1320" s="8"/>
      <c r="V1320" s="8"/>
      <c r="W1320" s="14">
        <f t="shared" si="334"/>
        <v>88.8</v>
      </c>
      <c r="X1320" s="10"/>
      <c r="Y1320" s="28" t="e">
        <f t="shared" si="335"/>
        <v>#REF!</v>
      </c>
      <c r="Z1320" s="13"/>
      <c r="AA1320" s="13" t="e">
        <f t="shared" si="331"/>
        <v>#REF!</v>
      </c>
      <c r="AB1320" s="12">
        <v>1</v>
      </c>
      <c r="AC1320" s="12">
        <v>1</v>
      </c>
      <c r="AE1320" s="9" t="e">
        <f t="shared" si="326"/>
        <v>#REF!</v>
      </c>
      <c r="AG1320" s="1" t="str">
        <f t="shared" si="336"/>
        <v>33A33A10004009</v>
      </c>
      <c r="AH1320" s="9" t="e">
        <f>IF(AND(#REF!=2017,AE$4=1),-IFERROR(VLOOKUP(AG1320,#REF!,9,0),0),IF(AND(#REF!=2017,AE$4=2),-IFERROR(VLOOKUP(AG1320,#REF!,9,0),0),IFERROR(VLOOKUP(AG1320,#REF!,12,0),0)))</f>
        <v>#REF!</v>
      </c>
    </row>
    <row r="1321" spans="1:34" ht="15" customHeight="1" outlineLevel="2">
      <c r="A1321" s="7" t="s">
        <v>564</v>
      </c>
      <c r="B1321" s="36" t="s">
        <v>65</v>
      </c>
      <c r="C1321" s="7" t="s">
        <v>65</v>
      </c>
      <c r="D1321" s="7" t="s">
        <v>13</v>
      </c>
      <c r="E1321" s="7" t="s">
        <v>16</v>
      </c>
      <c r="F1321" s="7" t="s">
        <v>315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40">
        <v>0</v>
      </c>
      <c r="O1321" s="8">
        <v>0</v>
      </c>
      <c r="P1321" s="8"/>
      <c r="Q1321" s="8"/>
      <c r="R1321" s="8"/>
      <c r="S1321" s="8"/>
      <c r="T1321" s="8"/>
      <c r="U1321" s="8"/>
      <c r="V1321" s="8"/>
      <c r="W1321" s="14">
        <f t="shared" si="334"/>
        <v>0</v>
      </c>
      <c r="X1321" s="10"/>
      <c r="Y1321" s="28" t="e">
        <f t="shared" si="335"/>
        <v>#REF!</v>
      </c>
      <c r="Z1321" s="13"/>
      <c r="AA1321" s="13" t="e">
        <f t="shared" si="331"/>
        <v>#REF!</v>
      </c>
      <c r="AB1321" s="12">
        <v>1</v>
      </c>
      <c r="AC1321" s="12">
        <v>1</v>
      </c>
      <c r="AE1321" s="9" t="e">
        <f t="shared" si="326"/>
        <v>#REF!</v>
      </c>
      <c r="AG1321" s="1" t="str">
        <f t="shared" si="336"/>
        <v>33A33A10004010</v>
      </c>
      <c r="AH1321" s="9" t="e">
        <f>IF(AND(#REF!=2017,AE$4=1),-IFERROR(VLOOKUP(AG1321,#REF!,9,0),0),IF(AND(#REF!=2017,AE$4=2),-IFERROR(VLOOKUP(AG1321,#REF!,9,0),0),IFERROR(VLOOKUP(AG1321,#REF!,12,0),0)))</f>
        <v>#REF!</v>
      </c>
    </row>
    <row r="1322" spans="1:34" ht="15" customHeight="1" outlineLevel="2">
      <c r="A1322" s="7" t="s">
        <v>564</v>
      </c>
      <c r="B1322" s="36" t="s">
        <v>65</v>
      </c>
      <c r="C1322" s="7" t="s">
        <v>65</v>
      </c>
      <c r="D1322" s="7" t="s">
        <v>13</v>
      </c>
      <c r="E1322" s="7" t="s">
        <v>374</v>
      </c>
      <c r="F1322" s="7" t="s">
        <v>361</v>
      </c>
      <c r="G1322" s="8">
        <v>0</v>
      </c>
      <c r="H1322" s="8">
        <v>0</v>
      </c>
      <c r="I1322" s="8">
        <v>0</v>
      </c>
      <c r="J1322" s="8">
        <v>0</v>
      </c>
      <c r="K1322" s="8">
        <v>449.64</v>
      </c>
      <c r="L1322" s="8">
        <v>0</v>
      </c>
      <c r="M1322" s="8">
        <v>0</v>
      </c>
      <c r="N1322" s="40">
        <v>581.20000000000016</v>
      </c>
      <c r="O1322" s="8">
        <v>251.28999999999996</v>
      </c>
      <c r="P1322" s="8"/>
      <c r="Q1322" s="8"/>
      <c r="R1322" s="8"/>
      <c r="S1322" s="8"/>
      <c r="T1322" s="8"/>
      <c r="U1322" s="8"/>
      <c r="V1322" s="8"/>
      <c r="W1322" s="14">
        <f t="shared" si="334"/>
        <v>1282.1300000000001</v>
      </c>
      <c r="X1322" s="10"/>
      <c r="Y1322" s="28" t="e">
        <f t="shared" si="335"/>
        <v>#REF!</v>
      </c>
      <c r="Z1322" s="13"/>
      <c r="AA1322" s="13" t="e">
        <f t="shared" si="331"/>
        <v>#REF!</v>
      </c>
      <c r="AB1322" s="12">
        <v>1</v>
      </c>
      <c r="AC1322" s="12">
        <v>1</v>
      </c>
      <c r="AE1322" s="9" t="e">
        <f t="shared" si="326"/>
        <v>#REF!</v>
      </c>
      <c r="AG1322" s="1" t="str">
        <f t="shared" si="336"/>
        <v>33A33A10004030</v>
      </c>
      <c r="AH1322" s="9" t="e">
        <f>IF(AND(#REF!=2017,AE$4=1),-IFERROR(VLOOKUP(AG1322,#REF!,9,0),0),IF(AND(#REF!=2017,AE$4=2),-IFERROR(VLOOKUP(AG1322,#REF!,9,0),0),IFERROR(VLOOKUP(AG1322,#REF!,12,0),0)))</f>
        <v>#REF!</v>
      </c>
    </row>
    <row r="1323" spans="1:34" ht="15" customHeight="1" outlineLevel="2">
      <c r="A1323" s="7" t="s">
        <v>564</v>
      </c>
      <c r="B1323" s="36" t="s">
        <v>65</v>
      </c>
      <c r="C1323" s="7" t="s">
        <v>65</v>
      </c>
      <c r="D1323" s="7" t="s">
        <v>13</v>
      </c>
      <c r="E1323" s="7" t="s">
        <v>389</v>
      </c>
      <c r="F1323" s="7" t="s">
        <v>360</v>
      </c>
      <c r="G1323" s="8">
        <v>0</v>
      </c>
      <c r="H1323" s="8">
        <v>0</v>
      </c>
      <c r="I1323" s="8">
        <v>0</v>
      </c>
      <c r="J1323" s="8">
        <v>0</v>
      </c>
      <c r="K1323" s="8">
        <v>7.16</v>
      </c>
      <c r="L1323" s="8">
        <v>0</v>
      </c>
      <c r="M1323" s="8">
        <v>0</v>
      </c>
      <c r="N1323" s="40">
        <v>1.2400000000000002</v>
      </c>
      <c r="O1323" s="8">
        <v>105.11</v>
      </c>
      <c r="P1323" s="8"/>
      <c r="Q1323" s="8"/>
      <c r="R1323" s="8"/>
      <c r="S1323" s="8"/>
      <c r="T1323" s="8"/>
      <c r="U1323" s="8"/>
      <c r="V1323" s="8"/>
      <c r="W1323" s="14">
        <f t="shared" si="334"/>
        <v>113.51</v>
      </c>
      <c r="X1323" s="10"/>
      <c r="Y1323" s="28" t="e">
        <f t="shared" si="335"/>
        <v>#REF!</v>
      </c>
      <c r="Z1323" s="13"/>
      <c r="AA1323" s="13" t="e">
        <f t="shared" si="331"/>
        <v>#REF!</v>
      </c>
      <c r="AB1323" s="12">
        <v>1</v>
      </c>
      <c r="AC1323" s="12">
        <v>1</v>
      </c>
      <c r="AE1323" s="9" t="e">
        <f t="shared" si="326"/>
        <v>#REF!</v>
      </c>
      <c r="AG1323" s="1" t="str">
        <f t="shared" si="336"/>
        <v>33A33A10004033</v>
      </c>
      <c r="AH1323" s="9" t="e">
        <f>IF(AND(#REF!=2017,AE$4=1),-IFERROR(VLOOKUP(AG1323,#REF!,9,0),0),IF(AND(#REF!=2017,AE$4=2),-IFERROR(VLOOKUP(AG1323,#REF!,9,0),0),IFERROR(VLOOKUP(AG1323,#REF!,12,0),0)))</f>
        <v>#REF!</v>
      </c>
    </row>
    <row r="1324" spans="1:34" ht="15" customHeight="1" outlineLevel="2">
      <c r="A1324" s="7" t="s">
        <v>564</v>
      </c>
      <c r="B1324" s="36" t="s">
        <v>65</v>
      </c>
      <c r="C1324" s="7" t="s">
        <v>65</v>
      </c>
      <c r="D1324" s="7" t="s">
        <v>13</v>
      </c>
      <c r="E1324" s="7" t="s">
        <v>393</v>
      </c>
      <c r="F1324" s="7" t="s">
        <v>25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40">
        <v>0</v>
      </c>
      <c r="O1324" s="8">
        <v>0</v>
      </c>
      <c r="P1324" s="8"/>
      <c r="Q1324" s="8"/>
      <c r="R1324" s="8"/>
      <c r="S1324" s="8"/>
      <c r="T1324" s="8"/>
      <c r="U1324" s="8"/>
      <c r="V1324" s="8"/>
      <c r="W1324" s="14">
        <f t="shared" si="334"/>
        <v>0</v>
      </c>
      <c r="X1324" s="10"/>
      <c r="Y1324" s="28" t="e">
        <f t="shared" si="335"/>
        <v>#REF!</v>
      </c>
      <c r="Z1324" s="13"/>
      <c r="AA1324" s="13" t="e">
        <f t="shared" si="331"/>
        <v>#REF!</v>
      </c>
      <c r="AB1324" s="12">
        <v>1</v>
      </c>
      <c r="AC1324" s="12">
        <v>1</v>
      </c>
      <c r="AE1324" s="9" t="e">
        <f t="shared" si="326"/>
        <v>#REF!</v>
      </c>
      <c r="AG1324" s="1" t="str">
        <f t="shared" si="336"/>
        <v>33A33A10004052</v>
      </c>
      <c r="AH1324" s="9" t="e">
        <f>IF(AND(#REF!=2017,AE$4=1),-IFERROR(VLOOKUP(AG1324,#REF!,9,0),0),IF(AND(#REF!=2017,AE$4=2),-IFERROR(VLOOKUP(AG1324,#REF!,9,0),0),IFERROR(VLOOKUP(AG1324,#REF!,12,0),0)))</f>
        <v>#REF!</v>
      </c>
    </row>
    <row r="1325" spans="1:34" ht="15" customHeight="1" outlineLevel="2">
      <c r="A1325" s="7" t="s">
        <v>564</v>
      </c>
      <c r="B1325" s="36" t="s">
        <v>65</v>
      </c>
      <c r="C1325" s="7" t="s">
        <v>65</v>
      </c>
      <c r="D1325" s="7" t="s">
        <v>13</v>
      </c>
      <c r="E1325" s="7" t="s">
        <v>397</v>
      </c>
      <c r="F1325" s="7" t="s">
        <v>35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  <c r="N1325" s="40">
        <v>0</v>
      </c>
      <c r="O1325" s="8">
        <v>0</v>
      </c>
      <c r="P1325" s="8"/>
      <c r="Q1325" s="8"/>
      <c r="R1325" s="8"/>
      <c r="S1325" s="8"/>
      <c r="T1325" s="8"/>
      <c r="U1325" s="8"/>
      <c r="V1325" s="8"/>
      <c r="W1325" s="14">
        <f t="shared" si="334"/>
        <v>0</v>
      </c>
      <c r="X1325" s="10"/>
      <c r="Y1325" s="28" t="e">
        <f t="shared" si="335"/>
        <v>#REF!</v>
      </c>
      <c r="Z1325" s="13"/>
      <c r="AA1325" s="13" t="e">
        <f t="shared" si="331"/>
        <v>#REF!</v>
      </c>
      <c r="AB1325" s="12">
        <v>1</v>
      </c>
      <c r="AC1325" s="12">
        <v>1</v>
      </c>
      <c r="AE1325" s="9" t="e">
        <f t="shared" si="326"/>
        <v>#REF!</v>
      </c>
      <c r="AG1325" s="1" t="str">
        <f t="shared" si="336"/>
        <v>33A33A10004056</v>
      </c>
      <c r="AH1325" s="9" t="e">
        <f>IF(AND(#REF!=2017,AE$4=1),-IFERROR(VLOOKUP(AG1325,#REF!,9,0),0),IF(AND(#REF!=2017,AE$4=2),-IFERROR(VLOOKUP(AG1325,#REF!,9,0),0),IFERROR(VLOOKUP(AG1325,#REF!,12,0),0)))</f>
        <v>#REF!</v>
      </c>
    </row>
    <row r="1326" spans="1:34" ht="15" customHeight="1" outlineLevel="2">
      <c r="A1326" s="7" t="s">
        <v>564</v>
      </c>
      <c r="B1326" s="36" t="s">
        <v>65</v>
      </c>
      <c r="C1326" s="7" t="s">
        <v>65</v>
      </c>
      <c r="D1326" s="7" t="s">
        <v>13</v>
      </c>
      <c r="E1326" s="7" t="s">
        <v>403</v>
      </c>
      <c r="F1326" s="7" t="s">
        <v>365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40">
        <v>0</v>
      </c>
      <c r="O1326" s="8">
        <v>0</v>
      </c>
      <c r="P1326" s="8"/>
      <c r="Q1326" s="8"/>
      <c r="R1326" s="8"/>
      <c r="S1326" s="8"/>
      <c r="T1326" s="8"/>
      <c r="U1326" s="8"/>
      <c r="V1326" s="8"/>
      <c r="W1326" s="14">
        <f t="shared" si="334"/>
        <v>0</v>
      </c>
      <c r="X1326" s="10"/>
      <c r="Y1326" s="28" t="e">
        <f t="shared" si="335"/>
        <v>#REF!</v>
      </c>
      <c r="Z1326" s="13"/>
      <c r="AA1326" s="13" t="e">
        <f t="shared" si="331"/>
        <v>#REF!</v>
      </c>
      <c r="AB1326" s="12">
        <v>1</v>
      </c>
      <c r="AC1326" s="12">
        <v>1</v>
      </c>
      <c r="AE1326" s="9" t="e">
        <f t="shared" si="326"/>
        <v>#REF!</v>
      </c>
      <c r="AG1326" s="1" t="str">
        <f t="shared" si="336"/>
        <v>33A33A10004058</v>
      </c>
      <c r="AH1326" s="9" t="e">
        <f>IF(AND(#REF!=2017,AE$4=1),-IFERROR(VLOOKUP(AG1326,#REF!,9,0),0),IF(AND(#REF!=2017,AE$4=2),-IFERROR(VLOOKUP(AG1326,#REF!,9,0),0),IFERROR(VLOOKUP(AG1326,#REF!,12,0),0)))</f>
        <v>#REF!</v>
      </c>
    </row>
    <row r="1327" spans="1:34" ht="15" customHeight="1" outlineLevel="2">
      <c r="A1327" s="7" t="s">
        <v>564</v>
      </c>
      <c r="B1327" s="36" t="s">
        <v>65</v>
      </c>
      <c r="C1327" s="7" t="s">
        <v>65</v>
      </c>
      <c r="D1327" s="7" t="s">
        <v>13</v>
      </c>
      <c r="E1327" s="7" t="s">
        <v>380</v>
      </c>
      <c r="F1327" s="7" t="s">
        <v>17</v>
      </c>
      <c r="G1327" s="8">
        <v>0</v>
      </c>
      <c r="H1327" s="8">
        <v>0</v>
      </c>
      <c r="I1327" s="8">
        <v>0</v>
      </c>
      <c r="J1327" s="8">
        <v>1.1100000000000001</v>
      </c>
      <c r="K1327" s="8">
        <v>0</v>
      </c>
      <c r="L1327" s="8">
        <v>0</v>
      </c>
      <c r="M1327" s="8">
        <v>32.1</v>
      </c>
      <c r="N1327" s="40">
        <v>0</v>
      </c>
      <c r="O1327" s="8">
        <v>23.54</v>
      </c>
      <c r="P1327" s="8"/>
      <c r="Q1327" s="8"/>
      <c r="R1327" s="8"/>
      <c r="S1327" s="8"/>
      <c r="T1327" s="8"/>
      <c r="U1327" s="8"/>
      <c r="V1327" s="8"/>
      <c r="W1327" s="14">
        <f t="shared" si="334"/>
        <v>56.75</v>
      </c>
      <c r="X1327" s="10"/>
      <c r="Y1327" s="28" t="e">
        <f t="shared" si="335"/>
        <v>#REF!</v>
      </c>
      <c r="Z1327" s="13"/>
      <c r="AA1327" s="13" t="e">
        <f t="shared" si="331"/>
        <v>#REF!</v>
      </c>
      <c r="AB1327" s="12">
        <v>1</v>
      </c>
      <c r="AC1327" s="12">
        <v>1</v>
      </c>
      <c r="AE1327" s="9" t="e">
        <f t="shared" si="326"/>
        <v>#REF!</v>
      </c>
      <c r="AG1327" s="1" t="str">
        <f t="shared" si="336"/>
        <v>33A33A10004801</v>
      </c>
      <c r="AH1327" s="9" t="e">
        <f>IF(AND(#REF!=2017,AE$4=1),-IFERROR(VLOOKUP(AG1327,#REF!,9,0),0),IF(AND(#REF!=2017,AE$4=2),-IFERROR(VLOOKUP(AG1327,#REF!,9,0),0),IFERROR(VLOOKUP(AG1327,#REF!,12,0),0)))</f>
        <v>#REF!</v>
      </c>
    </row>
    <row r="1328" spans="1:34" ht="15" customHeight="1" outlineLevel="2">
      <c r="A1328" s="7" t="s">
        <v>564</v>
      </c>
      <c r="B1328" s="36" t="s">
        <v>65</v>
      </c>
      <c r="C1328" s="7" t="s">
        <v>65</v>
      </c>
      <c r="D1328" s="7" t="s">
        <v>13</v>
      </c>
      <c r="E1328" s="7" t="s">
        <v>398</v>
      </c>
      <c r="F1328" s="7" t="s">
        <v>316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  <c r="N1328" s="40">
        <v>0</v>
      </c>
      <c r="O1328" s="8">
        <v>0</v>
      </c>
      <c r="P1328" s="8"/>
      <c r="Q1328" s="8"/>
      <c r="R1328" s="8"/>
      <c r="S1328" s="8"/>
      <c r="T1328" s="8"/>
      <c r="U1328" s="8"/>
      <c r="V1328" s="8"/>
      <c r="W1328" s="14">
        <f t="shared" si="334"/>
        <v>0</v>
      </c>
      <c r="X1328" s="10"/>
      <c r="Y1328" s="28" t="e">
        <f t="shared" si="335"/>
        <v>#REF!</v>
      </c>
      <c r="Z1328" s="13"/>
      <c r="AA1328" s="13" t="e">
        <f t="shared" si="331"/>
        <v>#REF!</v>
      </c>
      <c r="AB1328" s="12">
        <v>1</v>
      </c>
      <c r="AC1328" s="12">
        <v>1</v>
      </c>
      <c r="AE1328" s="9" t="e">
        <f t="shared" si="326"/>
        <v>#REF!</v>
      </c>
      <c r="AG1328" s="1" t="str">
        <f t="shared" si="336"/>
        <v>33A33A10005017</v>
      </c>
      <c r="AH1328" s="9" t="e">
        <f>IF(AND(#REF!=2017,AE$4=1),-IFERROR(VLOOKUP(AG1328,#REF!,9,0),0),IF(AND(#REF!=2017,AE$4=2),-IFERROR(VLOOKUP(AG1328,#REF!,9,0),0),IFERROR(VLOOKUP(AG1328,#REF!,12,0),0)))</f>
        <v>#REF!</v>
      </c>
    </row>
    <row r="1329" spans="1:34" ht="15" customHeight="1" outlineLevel="2">
      <c r="A1329" s="7" t="s">
        <v>564</v>
      </c>
      <c r="B1329" s="36" t="s">
        <v>65</v>
      </c>
      <c r="C1329" s="7" t="s">
        <v>65</v>
      </c>
      <c r="D1329" s="7" t="s">
        <v>13</v>
      </c>
      <c r="E1329" s="7" t="s">
        <v>381</v>
      </c>
      <c r="F1329" s="7" t="s">
        <v>311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40">
        <v>0</v>
      </c>
      <c r="O1329" s="8">
        <v>486.97</v>
      </c>
      <c r="P1329" s="8"/>
      <c r="Q1329" s="8"/>
      <c r="R1329" s="8"/>
      <c r="S1329" s="8"/>
      <c r="T1329" s="8"/>
      <c r="U1329" s="8"/>
      <c r="V1329" s="8"/>
      <c r="W1329" s="14">
        <f t="shared" si="334"/>
        <v>486.97</v>
      </c>
      <c r="X1329" s="10"/>
      <c r="Y1329" s="28" t="e">
        <f t="shared" si="335"/>
        <v>#REF!</v>
      </c>
      <c r="Z1329" s="13"/>
      <c r="AA1329" s="13" t="e">
        <f t="shared" si="331"/>
        <v>#REF!</v>
      </c>
      <c r="AB1329" s="12">
        <v>1</v>
      </c>
      <c r="AC1329" s="12">
        <v>1</v>
      </c>
      <c r="AE1329" s="9" t="e">
        <f t="shared" si="326"/>
        <v>#REF!</v>
      </c>
      <c r="AG1329" s="1" t="str">
        <f t="shared" si="336"/>
        <v>33A33A10005050</v>
      </c>
      <c r="AH1329" s="9" t="e">
        <f>IF(AND(#REF!=2017,AE$4=1),-IFERROR(VLOOKUP(AG1329,#REF!,9,0),0),IF(AND(#REF!=2017,AE$4=2),-IFERROR(VLOOKUP(AG1329,#REF!,9,0),0),IFERROR(VLOOKUP(AG1329,#REF!,12,0),0)))</f>
        <v>#REF!</v>
      </c>
    </row>
    <row r="1330" spans="1:34" ht="15" customHeight="1" outlineLevel="2">
      <c r="A1330" s="7" t="s">
        <v>564</v>
      </c>
      <c r="B1330" s="36" t="s">
        <v>65</v>
      </c>
      <c r="C1330" s="7" t="s">
        <v>65</v>
      </c>
      <c r="D1330" s="7" t="s">
        <v>13</v>
      </c>
      <c r="E1330" s="7" t="s">
        <v>396</v>
      </c>
      <c r="F1330" s="7" t="s">
        <v>245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40">
        <v>0</v>
      </c>
      <c r="O1330" s="8">
        <v>0</v>
      </c>
      <c r="P1330" s="8"/>
      <c r="Q1330" s="8"/>
      <c r="R1330" s="8"/>
      <c r="S1330" s="8"/>
      <c r="T1330" s="8"/>
      <c r="U1330" s="8"/>
      <c r="V1330" s="8"/>
      <c r="W1330" s="14">
        <f t="shared" si="334"/>
        <v>0</v>
      </c>
      <c r="X1330" s="10"/>
      <c r="Y1330" s="28" t="e">
        <f t="shared" si="335"/>
        <v>#REF!</v>
      </c>
      <c r="Z1330" s="13"/>
      <c r="AA1330" s="13" t="e">
        <f t="shared" si="331"/>
        <v>#REF!</v>
      </c>
      <c r="AB1330" s="12">
        <v>1</v>
      </c>
      <c r="AC1330" s="12">
        <v>1</v>
      </c>
      <c r="AE1330" s="9" t="e">
        <f t="shared" si="326"/>
        <v>#REF!</v>
      </c>
      <c r="AG1330" s="1" t="str">
        <f t="shared" si="336"/>
        <v>33A33A10005801</v>
      </c>
      <c r="AH1330" s="9" t="e">
        <f>IF(AND(#REF!=2017,AE$4=1),-IFERROR(VLOOKUP(AG1330,#REF!,9,0),0),IF(AND(#REF!=2017,AE$4=2),-IFERROR(VLOOKUP(AG1330,#REF!,9,0),0),IFERROR(VLOOKUP(AG1330,#REF!,12,0),0)))</f>
        <v>#REF!</v>
      </c>
    </row>
    <row r="1331" spans="1:34" ht="15" customHeight="1" outlineLevel="1">
      <c r="A1331" s="42" t="s">
        <v>648</v>
      </c>
      <c r="B1331" s="36"/>
      <c r="C1331" s="7"/>
      <c r="D1331" s="7"/>
      <c r="E1331" s="7"/>
      <c r="F1331" s="7"/>
      <c r="G1331" s="8">
        <f t="shared" ref="G1331:O1331" si="337">SUBTOTAL(9,G1317:G1330)</f>
        <v>0</v>
      </c>
      <c r="H1331" s="8">
        <f t="shared" si="337"/>
        <v>0</v>
      </c>
      <c r="I1331" s="8">
        <f t="shared" si="337"/>
        <v>0</v>
      </c>
      <c r="J1331" s="8">
        <f t="shared" si="337"/>
        <v>47636.7</v>
      </c>
      <c r="K1331" s="8">
        <f t="shared" si="337"/>
        <v>10812.580000000002</v>
      </c>
      <c r="L1331" s="8">
        <f t="shared" si="337"/>
        <v>0</v>
      </c>
      <c r="M1331" s="8">
        <f t="shared" si="337"/>
        <v>26784.25</v>
      </c>
      <c r="N1331" s="40">
        <f t="shared" si="337"/>
        <v>5378.0999999999885</v>
      </c>
      <c r="O1331" s="8">
        <f t="shared" si="337"/>
        <v>2684.1900000000105</v>
      </c>
      <c r="P1331" s="8"/>
      <c r="Q1331" s="8"/>
      <c r="R1331" s="8"/>
      <c r="S1331" s="8"/>
      <c r="T1331" s="8"/>
      <c r="U1331" s="8"/>
      <c r="V1331" s="8"/>
      <c r="W1331" s="14">
        <f>SUBTOTAL(9,W1317:W1330)</f>
        <v>93295.82</v>
      </c>
      <c r="X1331" s="10"/>
      <c r="Y1331" s="28"/>
      <c r="Z1331" s="13"/>
      <c r="AA1331" s="13"/>
      <c r="AB1331" s="12"/>
      <c r="AC1331" s="12"/>
      <c r="AE1331" s="9"/>
      <c r="AH1331" s="9"/>
    </row>
    <row r="1332" spans="1:34" ht="15" customHeight="1" outlineLevel="2">
      <c r="A1332" s="7" t="s">
        <v>66</v>
      </c>
      <c r="B1332" s="36" t="s">
        <v>67</v>
      </c>
      <c r="C1332" s="7" t="s">
        <v>67</v>
      </c>
      <c r="D1332" s="7" t="s">
        <v>13</v>
      </c>
      <c r="E1332" s="7" t="s">
        <v>366</v>
      </c>
      <c r="F1332" s="7" t="s">
        <v>307</v>
      </c>
      <c r="G1332" s="8">
        <v>0</v>
      </c>
      <c r="H1332" s="8">
        <v>0</v>
      </c>
      <c r="I1332" s="8">
        <v>0</v>
      </c>
      <c r="J1332" s="8">
        <v>4446.82</v>
      </c>
      <c r="K1332" s="8">
        <v>544.77000000000044</v>
      </c>
      <c r="L1332" s="8">
        <v>0</v>
      </c>
      <c r="M1332" s="8">
        <v>2598.7299999999996</v>
      </c>
      <c r="N1332" s="40">
        <v>366.42000000000007</v>
      </c>
      <c r="O1332" s="8">
        <v>1129.3099999999995</v>
      </c>
      <c r="P1332" s="8"/>
      <c r="Q1332" s="8"/>
      <c r="R1332" s="8"/>
      <c r="S1332" s="8"/>
      <c r="T1332" s="8"/>
      <c r="U1332" s="8"/>
      <c r="V1332" s="8"/>
      <c r="W1332" s="14">
        <f t="shared" ref="W1332:W1344" si="338">SUM(G1332:V1332)</f>
        <v>9086.0499999999993</v>
      </c>
      <c r="X1332" s="10"/>
      <c r="Y1332" s="28" t="e">
        <f t="shared" ref="Y1332:Y1344" si="339">IF(AE$2="Y",IF(RIGHT(A1332,4)="CITY",AH1332,0),AH1332)</f>
        <v>#REF!</v>
      </c>
      <c r="Z1332" s="13"/>
      <c r="AA1332" s="13" t="e">
        <f t="shared" si="331"/>
        <v>#REF!</v>
      </c>
      <c r="AB1332" s="12">
        <v>1</v>
      </c>
      <c r="AC1332" s="12">
        <v>1</v>
      </c>
      <c r="AE1332" s="9" t="e">
        <f t="shared" si="326"/>
        <v>#REF!</v>
      </c>
      <c r="AG1332" s="1" t="str">
        <f t="shared" ref="AG1332:AG1344" si="340">B1332&amp;C1332&amp;D1332&amp;E1332</f>
        <v>33B33B10004001</v>
      </c>
      <c r="AH1332" s="9" t="e">
        <f>IF(AND(#REF!=2017,AE$4=1),-IFERROR(VLOOKUP(AG1332,#REF!,9,0),0),IF(AND(#REF!=2017,AE$4=2),-IFERROR(VLOOKUP(AG1332,#REF!,9,0),0),IFERROR(VLOOKUP(AG1332,#REF!,12,0),0)))</f>
        <v>#REF!</v>
      </c>
    </row>
    <row r="1333" spans="1:34" ht="15" customHeight="1" outlineLevel="2">
      <c r="A1333" s="7" t="s">
        <v>66</v>
      </c>
      <c r="B1333" s="36" t="s">
        <v>67</v>
      </c>
      <c r="C1333" s="7" t="s">
        <v>67</v>
      </c>
      <c r="D1333" s="7" t="s">
        <v>13</v>
      </c>
      <c r="E1333" s="7" t="s">
        <v>387</v>
      </c>
      <c r="F1333" s="7" t="s">
        <v>359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40">
        <v>0</v>
      </c>
      <c r="O1333" s="8">
        <v>0</v>
      </c>
      <c r="P1333" s="8"/>
      <c r="Q1333" s="8"/>
      <c r="R1333" s="8"/>
      <c r="S1333" s="8"/>
      <c r="T1333" s="8"/>
      <c r="U1333" s="8"/>
      <c r="V1333" s="8"/>
      <c r="W1333" s="14">
        <f t="shared" si="338"/>
        <v>0</v>
      </c>
      <c r="X1333" s="10"/>
      <c r="Y1333" s="28" t="e">
        <f t="shared" si="339"/>
        <v>#REF!</v>
      </c>
      <c r="Z1333" s="13"/>
      <c r="AA1333" s="13" t="e">
        <f t="shared" si="331"/>
        <v>#REF!</v>
      </c>
      <c r="AB1333" s="12">
        <v>1</v>
      </c>
      <c r="AC1333" s="12">
        <v>1</v>
      </c>
      <c r="AE1333" s="9" t="e">
        <f t="shared" si="326"/>
        <v>#REF!</v>
      </c>
      <c r="AG1333" s="1" t="str">
        <f t="shared" si="340"/>
        <v>33B33B10004004</v>
      </c>
      <c r="AH1333" s="9" t="e">
        <f>IF(AND(#REF!=2017,AE$4=1),-IFERROR(VLOOKUP(AG1333,#REF!,9,0),0),IF(AND(#REF!=2017,AE$4=2),-IFERROR(VLOOKUP(AG1333,#REF!,9,0),0),IFERROR(VLOOKUP(AG1333,#REF!,12,0),0)))</f>
        <v>#REF!</v>
      </c>
    </row>
    <row r="1334" spans="1:34" ht="15" customHeight="1" outlineLevel="2">
      <c r="A1334" s="7" t="s">
        <v>66</v>
      </c>
      <c r="B1334" s="36" t="s">
        <v>67</v>
      </c>
      <c r="C1334" s="7" t="s">
        <v>67</v>
      </c>
      <c r="D1334" s="7" t="s">
        <v>13</v>
      </c>
      <c r="E1334" s="7" t="s">
        <v>368</v>
      </c>
      <c r="F1334" s="7" t="s">
        <v>308</v>
      </c>
      <c r="G1334" s="8">
        <v>0</v>
      </c>
      <c r="H1334" s="8">
        <v>0</v>
      </c>
      <c r="I1334" s="8">
        <v>0</v>
      </c>
      <c r="J1334" s="8">
        <v>34.42</v>
      </c>
      <c r="K1334" s="8">
        <v>0</v>
      </c>
      <c r="L1334" s="8">
        <v>0</v>
      </c>
      <c r="M1334" s="8">
        <v>0</v>
      </c>
      <c r="N1334" s="40">
        <v>0</v>
      </c>
      <c r="O1334" s="8">
        <v>0.78000000000000114</v>
      </c>
      <c r="P1334" s="8"/>
      <c r="Q1334" s="8"/>
      <c r="R1334" s="8"/>
      <c r="S1334" s="8"/>
      <c r="T1334" s="8"/>
      <c r="U1334" s="8"/>
      <c r="V1334" s="8"/>
      <c r="W1334" s="14">
        <f t="shared" si="338"/>
        <v>35.200000000000003</v>
      </c>
      <c r="X1334" s="10"/>
      <c r="Y1334" s="28" t="e">
        <f t="shared" si="339"/>
        <v>#REF!</v>
      </c>
      <c r="Z1334" s="13"/>
      <c r="AA1334" s="13" t="e">
        <f t="shared" si="331"/>
        <v>#REF!</v>
      </c>
      <c r="AB1334" s="12">
        <v>1</v>
      </c>
      <c r="AC1334" s="12">
        <v>1</v>
      </c>
      <c r="AE1334" s="9" t="e">
        <f t="shared" si="326"/>
        <v>#REF!</v>
      </c>
      <c r="AG1334" s="1" t="str">
        <f t="shared" si="340"/>
        <v>33B33B10004006</v>
      </c>
      <c r="AH1334" s="9" t="e">
        <f>IF(AND(#REF!=2017,AE$4=1),-IFERROR(VLOOKUP(AG1334,#REF!,9,0),0),IF(AND(#REF!=2017,AE$4=2),-IFERROR(VLOOKUP(AG1334,#REF!,9,0),0),IFERROR(VLOOKUP(AG1334,#REF!,12,0),0)))</f>
        <v>#REF!</v>
      </c>
    </row>
    <row r="1335" spans="1:34" ht="15" customHeight="1" outlineLevel="2">
      <c r="A1335" s="7" t="s">
        <v>66</v>
      </c>
      <c r="B1335" s="36" t="s">
        <v>67</v>
      </c>
      <c r="C1335" s="7" t="s">
        <v>67</v>
      </c>
      <c r="D1335" s="7" t="s">
        <v>13</v>
      </c>
      <c r="E1335" s="7" t="s">
        <v>370</v>
      </c>
      <c r="F1335" s="7" t="s">
        <v>309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40">
        <v>0</v>
      </c>
      <c r="O1335" s="8">
        <v>827.02</v>
      </c>
      <c r="P1335" s="8"/>
      <c r="Q1335" s="8"/>
      <c r="R1335" s="8"/>
      <c r="S1335" s="8"/>
      <c r="T1335" s="8"/>
      <c r="U1335" s="8"/>
      <c r="V1335" s="8"/>
      <c r="W1335" s="14">
        <f t="shared" si="338"/>
        <v>827.02</v>
      </c>
      <c r="X1335" s="10"/>
      <c r="Y1335" s="28" t="e">
        <f t="shared" si="339"/>
        <v>#REF!</v>
      </c>
      <c r="Z1335" s="13"/>
      <c r="AA1335" s="13" t="e">
        <f t="shared" si="331"/>
        <v>#REF!</v>
      </c>
      <c r="AB1335" s="12">
        <v>1</v>
      </c>
      <c r="AC1335" s="12">
        <v>1</v>
      </c>
      <c r="AE1335" s="9" t="e">
        <f t="shared" si="326"/>
        <v>#REF!</v>
      </c>
      <c r="AG1335" s="1" t="str">
        <f t="shared" si="340"/>
        <v>33B33B10004008</v>
      </c>
      <c r="AH1335" s="9" t="e">
        <f>IF(AND(#REF!=2017,AE$4=1),-IFERROR(VLOOKUP(AG1335,#REF!,9,0),0),IF(AND(#REF!=2017,AE$4=2),-IFERROR(VLOOKUP(AG1335,#REF!,9,0),0),IFERROR(VLOOKUP(AG1335,#REF!,12,0),0)))</f>
        <v>#REF!</v>
      </c>
    </row>
    <row r="1336" spans="1:34" ht="15" customHeight="1" outlineLevel="2">
      <c r="A1336" s="7" t="s">
        <v>66</v>
      </c>
      <c r="B1336" s="36" t="s">
        <v>67</v>
      </c>
      <c r="C1336" s="7" t="s">
        <v>67</v>
      </c>
      <c r="D1336" s="7" t="s">
        <v>13</v>
      </c>
      <c r="E1336" s="7" t="s">
        <v>372</v>
      </c>
      <c r="F1336" s="7" t="s">
        <v>310</v>
      </c>
      <c r="G1336" s="8">
        <v>0</v>
      </c>
      <c r="H1336" s="8">
        <v>0</v>
      </c>
      <c r="I1336" s="8">
        <v>0</v>
      </c>
      <c r="J1336" s="8">
        <v>0</v>
      </c>
      <c r="K1336" s="8">
        <v>4</v>
      </c>
      <c r="L1336" s="8">
        <v>0</v>
      </c>
      <c r="M1336" s="8">
        <v>0</v>
      </c>
      <c r="N1336" s="40">
        <v>18.399999999999999</v>
      </c>
      <c r="O1336" s="8">
        <v>0</v>
      </c>
      <c r="P1336" s="8"/>
      <c r="Q1336" s="8"/>
      <c r="R1336" s="8"/>
      <c r="S1336" s="8"/>
      <c r="T1336" s="8"/>
      <c r="U1336" s="8"/>
      <c r="V1336" s="8"/>
      <c r="W1336" s="14">
        <f t="shared" si="338"/>
        <v>22.4</v>
      </c>
      <c r="X1336" s="10"/>
      <c r="Y1336" s="28" t="e">
        <f t="shared" si="339"/>
        <v>#REF!</v>
      </c>
      <c r="Z1336" s="13"/>
      <c r="AA1336" s="13" t="e">
        <f t="shared" si="331"/>
        <v>#REF!</v>
      </c>
      <c r="AB1336" s="12">
        <v>1</v>
      </c>
      <c r="AC1336" s="12">
        <v>1</v>
      </c>
      <c r="AE1336" s="9" t="e">
        <f t="shared" si="326"/>
        <v>#REF!</v>
      </c>
      <c r="AG1336" s="1" t="str">
        <f t="shared" si="340"/>
        <v>33B33B10004009</v>
      </c>
      <c r="AH1336" s="9" t="e">
        <f>IF(AND(#REF!=2017,AE$4=1),-IFERROR(VLOOKUP(AG1336,#REF!,9,0),0),IF(AND(#REF!=2017,AE$4=2),-IFERROR(VLOOKUP(AG1336,#REF!,9,0),0),IFERROR(VLOOKUP(AG1336,#REF!,12,0),0)))</f>
        <v>#REF!</v>
      </c>
    </row>
    <row r="1337" spans="1:34" ht="15" customHeight="1" outlineLevel="2">
      <c r="A1337" s="7" t="s">
        <v>66</v>
      </c>
      <c r="B1337" s="36" t="s">
        <v>67</v>
      </c>
      <c r="C1337" s="7" t="s">
        <v>67</v>
      </c>
      <c r="D1337" s="7" t="s">
        <v>13</v>
      </c>
      <c r="E1337" s="7" t="s">
        <v>16</v>
      </c>
      <c r="F1337" s="7" t="s">
        <v>315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40">
        <v>0</v>
      </c>
      <c r="O1337" s="8">
        <v>0</v>
      </c>
      <c r="P1337" s="8"/>
      <c r="Q1337" s="8"/>
      <c r="R1337" s="8"/>
      <c r="S1337" s="8"/>
      <c r="T1337" s="8"/>
      <c r="U1337" s="8"/>
      <c r="V1337" s="8"/>
      <c r="W1337" s="14">
        <f t="shared" si="338"/>
        <v>0</v>
      </c>
      <c r="X1337" s="10"/>
      <c r="Y1337" s="28" t="e">
        <f t="shared" si="339"/>
        <v>#REF!</v>
      </c>
      <c r="Z1337" s="13"/>
      <c r="AA1337" s="13" t="e">
        <f t="shared" si="331"/>
        <v>#REF!</v>
      </c>
      <c r="AB1337" s="12">
        <v>1</v>
      </c>
      <c r="AC1337" s="12">
        <v>1</v>
      </c>
      <c r="AE1337" s="9" t="e">
        <f t="shared" si="326"/>
        <v>#REF!</v>
      </c>
      <c r="AG1337" s="1" t="str">
        <f t="shared" si="340"/>
        <v>33B33B10004010</v>
      </c>
      <c r="AH1337" s="9" t="e">
        <f>IF(AND(#REF!=2017,AE$4=1),-IFERROR(VLOOKUP(AG1337,#REF!,9,0),0),IF(AND(#REF!=2017,AE$4=2),-IFERROR(VLOOKUP(AG1337,#REF!,9,0),0),IFERROR(VLOOKUP(AG1337,#REF!,12,0),0)))</f>
        <v>#REF!</v>
      </c>
    </row>
    <row r="1338" spans="1:34" ht="15" customHeight="1" outlineLevel="2">
      <c r="A1338" s="7" t="s">
        <v>66</v>
      </c>
      <c r="B1338" s="36" t="s">
        <v>67</v>
      </c>
      <c r="C1338" s="7" t="s">
        <v>67</v>
      </c>
      <c r="D1338" s="7" t="s">
        <v>13</v>
      </c>
      <c r="E1338" s="7" t="s">
        <v>374</v>
      </c>
      <c r="F1338" s="7" t="s">
        <v>361</v>
      </c>
      <c r="G1338" s="8">
        <v>0</v>
      </c>
      <c r="H1338" s="8">
        <v>0</v>
      </c>
      <c r="I1338" s="8">
        <v>0</v>
      </c>
      <c r="J1338" s="8">
        <v>0</v>
      </c>
      <c r="K1338" s="8">
        <v>12.04</v>
      </c>
      <c r="L1338" s="8">
        <v>0</v>
      </c>
      <c r="M1338" s="8">
        <v>0</v>
      </c>
      <c r="N1338" s="40">
        <v>-3.8900000000000006</v>
      </c>
      <c r="O1338" s="8">
        <v>51.45</v>
      </c>
      <c r="P1338" s="8"/>
      <c r="Q1338" s="8"/>
      <c r="R1338" s="8"/>
      <c r="S1338" s="8"/>
      <c r="T1338" s="8"/>
      <c r="U1338" s="8"/>
      <c r="V1338" s="8"/>
      <c r="W1338" s="14">
        <f t="shared" si="338"/>
        <v>59.6</v>
      </c>
      <c r="X1338" s="10"/>
      <c r="Y1338" s="28" t="e">
        <f t="shared" si="339"/>
        <v>#REF!</v>
      </c>
      <c r="Z1338" s="13"/>
      <c r="AA1338" s="13" t="e">
        <f t="shared" si="331"/>
        <v>#REF!</v>
      </c>
      <c r="AB1338" s="12">
        <v>1</v>
      </c>
      <c r="AC1338" s="12">
        <v>1</v>
      </c>
      <c r="AE1338" s="9" t="e">
        <f t="shared" si="326"/>
        <v>#REF!</v>
      </c>
      <c r="AG1338" s="1" t="str">
        <f t="shared" si="340"/>
        <v>33B33B10004030</v>
      </c>
      <c r="AH1338" s="9" t="e">
        <f>IF(AND(#REF!=2017,AE$4=1),-IFERROR(VLOOKUP(AG1338,#REF!,9,0),0),IF(AND(#REF!=2017,AE$4=2),-IFERROR(VLOOKUP(AG1338,#REF!,9,0),0),IFERROR(VLOOKUP(AG1338,#REF!,12,0),0)))</f>
        <v>#REF!</v>
      </c>
    </row>
    <row r="1339" spans="1:34" ht="15" customHeight="1" outlineLevel="2">
      <c r="A1339" s="7" t="s">
        <v>66</v>
      </c>
      <c r="B1339" s="36" t="s">
        <v>67</v>
      </c>
      <c r="C1339" s="7" t="s">
        <v>67</v>
      </c>
      <c r="D1339" s="7" t="s">
        <v>13</v>
      </c>
      <c r="E1339" s="7" t="s">
        <v>389</v>
      </c>
      <c r="F1339" s="7" t="s">
        <v>360</v>
      </c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  <c r="N1339" s="40">
        <v>1.03</v>
      </c>
      <c r="O1339" s="8">
        <v>4.2799999999999994</v>
      </c>
      <c r="P1339" s="8"/>
      <c r="Q1339" s="8"/>
      <c r="R1339" s="8"/>
      <c r="S1339" s="8"/>
      <c r="T1339" s="8"/>
      <c r="U1339" s="8"/>
      <c r="V1339" s="8"/>
      <c r="W1339" s="14">
        <f t="shared" si="338"/>
        <v>5.31</v>
      </c>
      <c r="X1339" s="10"/>
      <c r="Y1339" s="28" t="e">
        <f t="shared" si="339"/>
        <v>#REF!</v>
      </c>
      <c r="Z1339" s="13"/>
      <c r="AA1339" s="13" t="e">
        <f t="shared" si="331"/>
        <v>#REF!</v>
      </c>
      <c r="AB1339" s="12">
        <v>1</v>
      </c>
      <c r="AC1339" s="12">
        <v>1</v>
      </c>
      <c r="AE1339" s="9" t="e">
        <f t="shared" si="326"/>
        <v>#REF!</v>
      </c>
      <c r="AG1339" s="1" t="str">
        <f t="shared" si="340"/>
        <v>33B33B10004033</v>
      </c>
      <c r="AH1339" s="9" t="e">
        <f>IF(AND(#REF!=2017,AE$4=1),-IFERROR(VLOOKUP(AG1339,#REF!,9,0),0),IF(AND(#REF!=2017,AE$4=2),-IFERROR(VLOOKUP(AG1339,#REF!,9,0),0),IFERROR(VLOOKUP(AG1339,#REF!,12,0),0)))</f>
        <v>#REF!</v>
      </c>
    </row>
    <row r="1340" spans="1:34" ht="15" customHeight="1" outlineLevel="2">
      <c r="A1340" s="7" t="s">
        <v>66</v>
      </c>
      <c r="B1340" s="36" t="s">
        <v>67</v>
      </c>
      <c r="C1340" s="7" t="s">
        <v>67</v>
      </c>
      <c r="D1340" s="7" t="s">
        <v>13</v>
      </c>
      <c r="E1340" s="7" t="s">
        <v>393</v>
      </c>
      <c r="F1340" s="7" t="s">
        <v>25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  <c r="N1340" s="40">
        <v>0</v>
      </c>
      <c r="O1340" s="8">
        <v>0</v>
      </c>
      <c r="P1340" s="8"/>
      <c r="Q1340" s="8"/>
      <c r="R1340" s="8"/>
      <c r="S1340" s="8"/>
      <c r="T1340" s="8"/>
      <c r="U1340" s="8"/>
      <c r="V1340" s="8"/>
      <c r="W1340" s="14">
        <f t="shared" si="338"/>
        <v>0</v>
      </c>
      <c r="X1340" s="10"/>
      <c r="Y1340" s="28" t="e">
        <f t="shared" si="339"/>
        <v>#REF!</v>
      </c>
      <c r="Z1340" s="13"/>
      <c r="AA1340" s="13" t="e">
        <f t="shared" si="331"/>
        <v>#REF!</v>
      </c>
      <c r="AB1340" s="12">
        <v>1</v>
      </c>
      <c r="AC1340" s="12">
        <v>1</v>
      </c>
      <c r="AE1340" s="9" t="e">
        <f t="shared" si="326"/>
        <v>#REF!</v>
      </c>
      <c r="AG1340" s="1" t="str">
        <f t="shared" si="340"/>
        <v>33B33B10004052</v>
      </c>
      <c r="AH1340" s="9" t="e">
        <f>IF(AND(#REF!=2017,AE$4=1),-IFERROR(VLOOKUP(AG1340,#REF!,9,0),0),IF(AND(#REF!=2017,AE$4=2),-IFERROR(VLOOKUP(AG1340,#REF!,9,0),0),IFERROR(VLOOKUP(AG1340,#REF!,12,0),0)))</f>
        <v>#REF!</v>
      </c>
    </row>
    <row r="1341" spans="1:34" ht="15" customHeight="1" outlineLevel="2">
      <c r="A1341" s="7" t="s">
        <v>66</v>
      </c>
      <c r="B1341" s="36" t="s">
        <v>67</v>
      </c>
      <c r="C1341" s="7" t="s">
        <v>67</v>
      </c>
      <c r="D1341" s="7" t="s">
        <v>13</v>
      </c>
      <c r="E1341" s="7" t="s">
        <v>395</v>
      </c>
      <c r="F1341" s="7" t="s">
        <v>29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40">
        <v>0</v>
      </c>
      <c r="O1341" s="8">
        <v>0</v>
      </c>
      <c r="P1341" s="8"/>
      <c r="Q1341" s="8"/>
      <c r="R1341" s="8"/>
      <c r="S1341" s="8"/>
      <c r="T1341" s="8"/>
      <c r="U1341" s="8"/>
      <c r="V1341" s="8"/>
      <c r="W1341" s="14">
        <f t="shared" si="338"/>
        <v>0</v>
      </c>
      <c r="X1341" s="10"/>
      <c r="Y1341" s="28" t="e">
        <f t="shared" si="339"/>
        <v>#REF!</v>
      </c>
      <c r="Z1341" s="13"/>
      <c r="AA1341" s="13" t="e">
        <f t="shared" si="331"/>
        <v>#REF!</v>
      </c>
      <c r="AB1341" s="12">
        <v>1</v>
      </c>
      <c r="AC1341" s="12">
        <v>1</v>
      </c>
      <c r="AE1341" s="9" t="e">
        <f t="shared" si="326"/>
        <v>#REF!</v>
      </c>
      <c r="AG1341" s="1" t="str">
        <f t="shared" si="340"/>
        <v>33B33B10004055</v>
      </c>
      <c r="AH1341" s="9" t="e">
        <f>IF(AND(#REF!=2017,AE$4=1),-IFERROR(VLOOKUP(AG1341,#REF!,9,0),0),IF(AND(#REF!=2017,AE$4=2),-IFERROR(VLOOKUP(AG1341,#REF!,9,0),0),IFERROR(VLOOKUP(AG1341,#REF!,12,0),0)))</f>
        <v>#REF!</v>
      </c>
    </row>
    <row r="1342" spans="1:34" ht="15" customHeight="1" outlineLevel="2">
      <c r="A1342" s="7" t="s">
        <v>66</v>
      </c>
      <c r="B1342" s="36" t="s">
        <v>67</v>
      </c>
      <c r="C1342" s="7" t="s">
        <v>67</v>
      </c>
      <c r="D1342" s="7" t="s">
        <v>13</v>
      </c>
      <c r="E1342" s="7" t="s">
        <v>380</v>
      </c>
      <c r="F1342" s="7" t="s">
        <v>17</v>
      </c>
      <c r="G1342" s="8">
        <v>0</v>
      </c>
      <c r="H1342" s="8">
        <v>0</v>
      </c>
      <c r="I1342" s="8">
        <v>0</v>
      </c>
      <c r="J1342" s="8">
        <v>0.76</v>
      </c>
      <c r="K1342" s="8">
        <v>0</v>
      </c>
      <c r="L1342" s="8">
        <v>0</v>
      </c>
      <c r="M1342" s="8">
        <v>4.9300000000000006</v>
      </c>
      <c r="N1342" s="40">
        <v>0</v>
      </c>
      <c r="O1342" s="8">
        <v>2.919999999999999</v>
      </c>
      <c r="P1342" s="8"/>
      <c r="Q1342" s="8"/>
      <c r="R1342" s="8"/>
      <c r="S1342" s="8"/>
      <c r="T1342" s="8"/>
      <c r="U1342" s="8"/>
      <c r="V1342" s="8"/>
      <c r="W1342" s="14">
        <f t="shared" si="338"/>
        <v>8.61</v>
      </c>
      <c r="X1342" s="10"/>
      <c r="Y1342" s="28" t="e">
        <f t="shared" si="339"/>
        <v>#REF!</v>
      </c>
      <c r="Z1342" s="13"/>
      <c r="AA1342" s="13" t="e">
        <f t="shared" si="331"/>
        <v>#REF!</v>
      </c>
      <c r="AB1342" s="12">
        <v>1</v>
      </c>
      <c r="AC1342" s="12">
        <v>1</v>
      </c>
      <c r="AE1342" s="9" t="e">
        <f t="shared" si="326"/>
        <v>#REF!</v>
      </c>
      <c r="AG1342" s="1" t="str">
        <f t="shared" si="340"/>
        <v>33B33B10004801</v>
      </c>
      <c r="AH1342" s="9" t="e">
        <f>IF(AND(#REF!=2017,AE$4=1),-IFERROR(VLOOKUP(AG1342,#REF!,9,0),0),IF(AND(#REF!=2017,AE$4=2),-IFERROR(VLOOKUP(AG1342,#REF!,9,0),0),IFERROR(VLOOKUP(AG1342,#REF!,12,0),0)))</f>
        <v>#REF!</v>
      </c>
    </row>
    <row r="1343" spans="1:34" ht="15" customHeight="1" outlineLevel="2">
      <c r="A1343" s="7" t="s">
        <v>66</v>
      </c>
      <c r="B1343" s="36" t="s">
        <v>67</v>
      </c>
      <c r="C1343" s="7" t="s">
        <v>67</v>
      </c>
      <c r="D1343" s="7" t="s">
        <v>13</v>
      </c>
      <c r="E1343" s="7" t="s">
        <v>381</v>
      </c>
      <c r="F1343" s="7" t="s">
        <v>311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40">
        <v>0</v>
      </c>
      <c r="O1343" s="8">
        <v>45.6</v>
      </c>
      <c r="P1343" s="8"/>
      <c r="Q1343" s="8"/>
      <c r="R1343" s="8"/>
      <c r="S1343" s="8"/>
      <c r="T1343" s="8"/>
      <c r="U1343" s="8"/>
      <c r="V1343" s="8"/>
      <c r="W1343" s="14">
        <f t="shared" si="338"/>
        <v>45.6</v>
      </c>
      <c r="X1343" s="10"/>
      <c r="Y1343" s="28" t="e">
        <f t="shared" si="339"/>
        <v>#REF!</v>
      </c>
      <c r="Z1343" s="13"/>
      <c r="AA1343" s="13" t="e">
        <f t="shared" ref="AA1343:AA1377" si="341">Y1343+Z1343</f>
        <v>#REF!</v>
      </c>
      <c r="AB1343" s="12">
        <v>1</v>
      </c>
      <c r="AC1343" s="12">
        <v>1</v>
      </c>
      <c r="AE1343" s="9" t="e">
        <f t="shared" si="326"/>
        <v>#REF!</v>
      </c>
      <c r="AG1343" s="1" t="str">
        <f t="shared" si="340"/>
        <v>33B33B10005050</v>
      </c>
      <c r="AH1343" s="9" t="e">
        <f>IF(AND(#REF!=2017,AE$4=1),-IFERROR(VLOOKUP(AG1343,#REF!,9,0),0),IF(AND(#REF!=2017,AE$4=2),-IFERROR(VLOOKUP(AG1343,#REF!,9,0),0),IFERROR(VLOOKUP(AG1343,#REF!,12,0),0)))</f>
        <v>#REF!</v>
      </c>
    </row>
    <row r="1344" spans="1:34" ht="15" customHeight="1" outlineLevel="2">
      <c r="A1344" s="7" t="s">
        <v>66</v>
      </c>
      <c r="B1344" s="36" t="s">
        <v>67</v>
      </c>
      <c r="C1344" s="7" t="s">
        <v>67</v>
      </c>
      <c r="D1344" s="7" t="s">
        <v>13</v>
      </c>
      <c r="E1344" s="7" t="s">
        <v>396</v>
      </c>
      <c r="F1344" s="7" t="s">
        <v>245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40">
        <v>0</v>
      </c>
      <c r="O1344" s="8">
        <v>0</v>
      </c>
      <c r="P1344" s="8"/>
      <c r="Q1344" s="8"/>
      <c r="R1344" s="8"/>
      <c r="S1344" s="8"/>
      <c r="T1344" s="8"/>
      <c r="U1344" s="8"/>
      <c r="V1344" s="8"/>
      <c r="W1344" s="14">
        <f t="shared" si="338"/>
        <v>0</v>
      </c>
      <c r="X1344" s="10"/>
      <c r="Y1344" s="28" t="e">
        <f t="shared" si="339"/>
        <v>#REF!</v>
      </c>
      <c r="Z1344" s="13"/>
      <c r="AA1344" s="13" t="e">
        <f t="shared" si="341"/>
        <v>#REF!</v>
      </c>
      <c r="AB1344" s="12">
        <v>1</v>
      </c>
      <c r="AC1344" s="12">
        <v>1</v>
      </c>
      <c r="AE1344" s="9" t="e">
        <f t="shared" si="326"/>
        <v>#REF!</v>
      </c>
      <c r="AG1344" s="1" t="str">
        <f t="shared" si="340"/>
        <v>33B33B10005801</v>
      </c>
      <c r="AH1344" s="9" t="e">
        <f>IF(AND(#REF!=2017,AE$4=1),-IFERROR(VLOOKUP(AG1344,#REF!,9,0),0),IF(AND(#REF!=2017,AE$4=2),-IFERROR(VLOOKUP(AG1344,#REF!,9,0),0),IFERROR(VLOOKUP(AG1344,#REF!,12,0),0)))</f>
        <v>#REF!</v>
      </c>
    </row>
    <row r="1345" spans="1:34" ht="15" customHeight="1" outlineLevel="1">
      <c r="A1345" s="42" t="s">
        <v>649</v>
      </c>
      <c r="B1345" s="36"/>
      <c r="C1345" s="7"/>
      <c r="D1345" s="7"/>
      <c r="E1345" s="7"/>
      <c r="F1345" s="7"/>
      <c r="G1345" s="8">
        <f t="shared" ref="G1345:O1345" si="342">SUBTOTAL(9,G1332:G1344)</f>
        <v>0</v>
      </c>
      <c r="H1345" s="8">
        <f t="shared" si="342"/>
        <v>0</v>
      </c>
      <c r="I1345" s="8">
        <f t="shared" si="342"/>
        <v>0</v>
      </c>
      <c r="J1345" s="8">
        <f t="shared" si="342"/>
        <v>4482</v>
      </c>
      <c r="K1345" s="8">
        <f t="shared" si="342"/>
        <v>560.8100000000004</v>
      </c>
      <c r="L1345" s="8">
        <f t="shared" si="342"/>
        <v>0</v>
      </c>
      <c r="M1345" s="8">
        <f t="shared" si="342"/>
        <v>2603.6599999999994</v>
      </c>
      <c r="N1345" s="40">
        <f t="shared" si="342"/>
        <v>381.96000000000004</v>
      </c>
      <c r="O1345" s="8">
        <f t="shared" si="342"/>
        <v>2061.3599999999997</v>
      </c>
      <c r="P1345" s="8"/>
      <c r="Q1345" s="8"/>
      <c r="R1345" s="8"/>
      <c r="S1345" s="8"/>
      <c r="T1345" s="8"/>
      <c r="U1345" s="8"/>
      <c r="V1345" s="8"/>
      <c r="W1345" s="14">
        <f>SUBTOTAL(9,W1332:W1344)</f>
        <v>10089.790000000001</v>
      </c>
      <c r="X1345" s="10"/>
      <c r="Y1345" s="28"/>
      <c r="Z1345" s="13"/>
      <c r="AA1345" s="13"/>
      <c r="AB1345" s="12"/>
      <c r="AC1345" s="12"/>
      <c r="AE1345" s="9"/>
      <c r="AH1345" s="9"/>
    </row>
    <row r="1346" spans="1:34" ht="15" customHeight="1" outlineLevel="2">
      <c r="A1346" s="7" t="s">
        <v>68</v>
      </c>
      <c r="B1346" s="36" t="s">
        <v>69</v>
      </c>
      <c r="C1346" s="7" t="s">
        <v>69</v>
      </c>
      <c r="D1346" s="7" t="s">
        <v>13</v>
      </c>
      <c r="E1346" s="7" t="s">
        <v>366</v>
      </c>
      <c r="F1346" s="7" t="s">
        <v>307</v>
      </c>
      <c r="G1346" s="8">
        <v>0</v>
      </c>
      <c r="H1346" s="8">
        <v>0</v>
      </c>
      <c r="I1346" s="8">
        <v>0</v>
      </c>
      <c r="J1346" s="8">
        <v>660.28</v>
      </c>
      <c r="K1346" s="8">
        <v>249.23000000000002</v>
      </c>
      <c r="L1346" s="8">
        <v>0</v>
      </c>
      <c r="M1346" s="8">
        <v>366.25</v>
      </c>
      <c r="N1346" s="40">
        <v>94.210000000000036</v>
      </c>
      <c r="O1346" s="8">
        <v>128.41000000000008</v>
      </c>
      <c r="P1346" s="8"/>
      <c r="Q1346" s="8"/>
      <c r="R1346" s="8"/>
      <c r="S1346" s="8"/>
      <c r="T1346" s="8"/>
      <c r="U1346" s="8"/>
      <c r="V1346" s="8"/>
      <c r="W1346" s="14">
        <f t="shared" ref="W1346:W1358" si="343">SUM(G1346:V1346)</f>
        <v>1498.38</v>
      </c>
      <c r="X1346" s="10"/>
      <c r="Y1346" s="28" t="e">
        <f t="shared" ref="Y1346:Y1358" si="344">IF(AE$2="Y",IF(RIGHT(A1346,4)="CITY",AH1346,0),AH1346)</f>
        <v>#REF!</v>
      </c>
      <c r="Z1346" s="13"/>
      <c r="AA1346" s="13" t="e">
        <f t="shared" si="341"/>
        <v>#REF!</v>
      </c>
      <c r="AB1346" s="12">
        <v>1</v>
      </c>
      <c r="AC1346" s="12">
        <v>1</v>
      </c>
      <c r="AE1346" s="9" t="e">
        <f t="shared" si="326"/>
        <v>#REF!</v>
      </c>
      <c r="AG1346" s="1" t="str">
        <f t="shared" ref="AG1346:AG1358" si="345">B1346&amp;C1346&amp;D1346&amp;E1346</f>
        <v>33C33C10004001</v>
      </c>
      <c r="AH1346" s="9" t="e">
        <f>IF(AND(#REF!=2017,AE$4=1),-IFERROR(VLOOKUP(AG1346,#REF!,9,0),0),IF(AND(#REF!=2017,AE$4=2),-IFERROR(VLOOKUP(AG1346,#REF!,9,0),0),IFERROR(VLOOKUP(AG1346,#REF!,12,0),0)))</f>
        <v>#REF!</v>
      </c>
    </row>
    <row r="1347" spans="1:34" ht="15" customHeight="1" outlineLevel="2">
      <c r="A1347" s="7" t="s">
        <v>68</v>
      </c>
      <c r="B1347" s="36" t="s">
        <v>69</v>
      </c>
      <c r="C1347" s="7" t="s">
        <v>69</v>
      </c>
      <c r="D1347" s="7" t="s">
        <v>13</v>
      </c>
      <c r="E1347" s="7" t="s">
        <v>387</v>
      </c>
      <c r="F1347" s="7" t="s">
        <v>359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40">
        <v>0</v>
      </c>
      <c r="O1347" s="8">
        <v>0</v>
      </c>
      <c r="P1347" s="8"/>
      <c r="Q1347" s="8"/>
      <c r="R1347" s="8"/>
      <c r="S1347" s="8"/>
      <c r="T1347" s="8"/>
      <c r="U1347" s="8"/>
      <c r="V1347" s="8"/>
      <c r="W1347" s="14">
        <f t="shared" si="343"/>
        <v>0</v>
      </c>
      <c r="X1347" s="10"/>
      <c r="Y1347" s="28" t="e">
        <f t="shared" si="344"/>
        <v>#REF!</v>
      </c>
      <c r="Z1347" s="13"/>
      <c r="AA1347" s="13" t="e">
        <f t="shared" si="341"/>
        <v>#REF!</v>
      </c>
      <c r="AB1347" s="12">
        <v>1</v>
      </c>
      <c r="AC1347" s="12">
        <v>1</v>
      </c>
      <c r="AE1347" s="9" t="e">
        <f t="shared" si="326"/>
        <v>#REF!</v>
      </c>
      <c r="AG1347" s="1" t="str">
        <f t="shared" si="345"/>
        <v>33C33C10004004</v>
      </c>
      <c r="AH1347" s="9" t="e">
        <f>IF(AND(#REF!=2017,AE$4=1),-IFERROR(VLOOKUP(AG1347,#REF!,9,0),0),IF(AND(#REF!=2017,AE$4=2),-IFERROR(VLOOKUP(AG1347,#REF!,9,0),0),IFERROR(VLOOKUP(AG1347,#REF!,12,0),0)))</f>
        <v>#REF!</v>
      </c>
    </row>
    <row r="1348" spans="1:34" ht="15" customHeight="1" outlineLevel="2">
      <c r="A1348" s="7" t="s">
        <v>68</v>
      </c>
      <c r="B1348" s="36" t="s">
        <v>69</v>
      </c>
      <c r="C1348" s="7" t="s">
        <v>69</v>
      </c>
      <c r="D1348" s="7" t="s">
        <v>13</v>
      </c>
      <c r="E1348" s="7" t="s">
        <v>368</v>
      </c>
      <c r="F1348" s="7" t="s">
        <v>308</v>
      </c>
      <c r="G1348" s="8">
        <v>0</v>
      </c>
      <c r="H1348" s="8">
        <v>0</v>
      </c>
      <c r="I1348" s="8">
        <v>0</v>
      </c>
      <c r="J1348" s="8">
        <v>331.72</v>
      </c>
      <c r="K1348" s="8">
        <v>0</v>
      </c>
      <c r="L1348" s="8">
        <v>0</v>
      </c>
      <c r="M1348" s="8">
        <v>0.31999999999999318</v>
      </c>
      <c r="N1348" s="40">
        <v>0</v>
      </c>
      <c r="O1348" s="8">
        <v>0.43999999999999773</v>
      </c>
      <c r="P1348" s="8"/>
      <c r="Q1348" s="8"/>
      <c r="R1348" s="8"/>
      <c r="S1348" s="8"/>
      <c r="T1348" s="8"/>
      <c r="U1348" s="8"/>
      <c r="V1348" s="8"/>
      <c r="W1348" s="14">
        <f t="shared" si="343"/>
        <v>332.48</v>
      </c>
      <c r="X1348" s="10"/>
      <c r="Y1348" s="28" t="e">
        <f t="shared" si="344"/>
        <v>#REF!</v>
      </c>
      <c r="Z1348" s="13"/>
      <c r="AA1348" s="13" t="e">
        <f t="shared" si="341"/>
        <v>#REF!</v>
      </c>
      <c r="AB1348" s="12">
        <v>1</v>
      </c>
      <c r="AC1348" s="12">
        <v>1</v>
      </c>
      <c r="AE1348" s="9" t="e">
        <f t="shared" si="326"/>
        <v>#REF!</v>
      </c>
      <c r="AG1348" s="1" t="str">
        <f t="shared" si="345"/>
        <v>33C33C10004006</v>
      </c>
      <c r="AH1348" s="9" t="e">
        <f>IF(AND(#REF!=2017,AE$4=1),-IFERROR(VLOOKUP(AG1348,#REF!,9,0),0),IF(AND(#REF!=2017,AE$4=2),-IFERROR(VLOOKUP(AG1348,#REF!,9,0),0),IFERROR(VLOOKUP(AG1348,#REF!,12,0),0)))</f>
        <v>#REF!</v>
      </c>
    </row>
    <row r="1349" spans="1:34" ht="15" customHeight="1" outlineLevel="2">
      <c r="A1349" s="7" t="s">
        <v>68</v>
      </c>
      <c r="B1349" s="36" t="s">
        <v>69</v>
      </c>
      <c r="C1349" s="7" t="s">
        <v>69</v>
      </c>
      <c r="D1349" s="7" t="s">
        <v>13</v>
      </c>
      <c r="E1349" s="7" t="s">
        <v>370</v>
      </c>
      <c r="F1349" s="7" t="s">
        <v>309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40">
        <v>0</v>
      </c>
      <c r="O1349" s="8">
        <v>0</v>
      </c>
      <c r="P1349" s="8"/>
      <c r="Q1349" s="8"/>
      <c r="R1349" s="8"/>
      <c r="S1349" s="8"/>
      <c r="T1349" s="8"/>
      <c r="U1349" s="8"/>
      <c r="V1349" s="8"/>
      <c r="W1349" s="14">
        <f t="shared" si="343"/>
        <v>0</v>
      </c>
      <c r="X1349" s="10"/>
      <c r="Y1349" s="28" t="e">
        <f t="shared" si="344"/>
        <v>#REF!</v>
      </c>
      <c r="Z1349" s="13"/>
      <c r="AA1349" s="13" t="e">
        <f t="shared" si="341"/>
        <v>#REF!</v>
      </c>
      <c r="AB1349" s="12">
        <v>1</v>
      </c>
      <c r="AC1349" s="12">
        <v>1</v>
      </c>
      <c r="AE1349" s="9" t="e">
        <f t="shared" si="326"/>
        <v>#REF!</v>
      </c>
      <c r="AG1349" s="1" t="str">
        <f t="shared" si="345"/>
        <v>33C33C10004008</v>
      </c>
      <c r="AH1349" s="9" t="e">
        <f>IF(AND(#REF!=2017,AE$4=1),-IFERROR(VLOOKUP(AG1349,#REF!,9,0),0),IF(AND(#REF!=2017,AE$4=2),-IFERROR(VLOOKUP(AG1349,#REF!,9,0),0),IFERROR(VLOOKUP(AG1349,#REF!,12,0),0)))</f>
        <v>#REF!</v>
      </c>
    </row>
    <row r="1350" spans="1:34" ht="15" customHeight="1" outlineLevel="2">
      <c r="A1350" s="7" t="s">
        <v>68</v>
      </c>
      <c r="B1350" s="36" t="s">
        <v>69</v>
      </c>
      <c r="C1350" s="7" t="s">
        <v>69</v>
      </c>
      <c r="D1350" s="7" t="s">
        <v>13</v>
      </c>
      <c r="E1350" s="7" t="s">
        <v>372</v>
      </c>
      <c r="F1350" s="7" t="s">
        <v>310</v>
      </c>
      <c r="G1350" s="8">
        <v>0</v>
      </c>
      <c r="H1350" s="8">
        <v>0</v>
      </c>
      <c r="I1350" s="8">
        <v>0</v>
      </c>
      <c r="J1350" s="8">
        <v>0</v>
      </c>
      <c r="K1350" s="8">
        <v>0.72</v>
      </c>
      <c r="L1350" s="8">
        <v>0</v>
      </c>
      <c r="M1350" s="8">
        <v>0</v>
      </c>
      <c r="N1350" s="40">
        <v>0</v>
      </c>
      <c r="O1350" s="8">
        <v>0.91999999999999993</v>
      </c>
      <c r="P1350" s="8"/>
      <c r="Q1350" s="8"/>
      <c r="R1350" s="8"/>
      <c r="S1350" s="8"/>
      <c r="T1350" s="8"/>
      <c r="U1350" s="8"/>
      <c r="V1350" s="8"/>
      <c r="W1350" s="14">
        <f t="shared" si="343"/>
        <v>1.64</v>
      </c>
      <c r="X1350" s="10"/>
      <c r="Y1350" s="28" t="e">
        <f t="shared" si="344"/>
        <v>#REF!</v>
      </c>
      <c r="Z1350" s="13"/>
      <c r="AA1350" s="13" t="e">
        <f t="shared" si="341"/>
        <v>#REF!</v>
      </c>
      <c r="AB1350" s="12">
        <v>1</v>
      </c>
      <c r="AC1350" s="12">
        <v>1</v>
      </c>
      <c r="AE1350" s="9" t="e">
        <f t="shared" si="326"/>
        <v>#REF!</v>
      </c>
      <c r="AG1350" s="1" t="str">
        <f t="shared" si="345"/>
        <v>33C33C10004009</v>
      </c>
      <c r="AH1350" s="9" t="e">
        <f>IF(AND(#REF!=2017,AE$4=1),-IFERROR(VLOOKUP(AG1350,#REF!,9,0),0),IF(AND(#REF!=2017,AE$4=2),-IFERROR(VLOOKUP(AG1350,#REF!,9,0),0),IFERROR(VLOOKUP(AG1350,#REF!,12,0),0)))</f>
        <v>#REF!</v>
      </c>
    </row>
    <row r="1351" spans="1:34" ht="15" customHeight="1" outlineLevel="2">
      <c r="A1351" s="7" t="s">
        <v>68</v>
      </c>
      <c r="B1351" s="36" t="s">
        <v>69</v>
      </c>
      <c r="C1351" s="7" t="s">
        <v>69</v>
      </c>
      <c r="D1351" s="7" t="s">
        <v>13</v>
      </c>
      <c r="E1351" s="7" t="s">
        <v>16</v>
      </c>
      <c r="F1351" s="7" t="s">
        <v>315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40">
        <v>0</v>
      </c>
      <c r="O1351" s="8">
        <v>0</v>
      </c>
      <c r="P1351" s="8"/>
      <c r="Q1351" s="8"/>
      <c r="R1351" s="8"/>
      <c r="S1351" s="8"/>
      <c r="T1351" s="8"/>
      <c r="U1351" s="8"/>
      <c r="V1351" s="8"/>
      <c r="W1351" s="14">
        <f t="shared" si="343"/>
        <v>0</v>
      </c>
      <c r="X1351" s="10"/>
      <c r="Y1351" s="28" t="e">
        <f t="shared" si="344"/>
        <v>#REF!</v>
      </c>
      <c r="Z1351" s="13"/>
      <c r="AA1351" s="13" t="e">
        <f t="shared" si="341"/>
        <v>#REF!</v>
      </c>
      <c r="AB1351" s="12">
        <v>1</v>
      </c>
      <c r="AC1351" s="12">
        <v>1</v>
      </c>
      <c r="AE1351" s="9" t="e">
        <f t="shared" si="326"/>
        <v>#REF!</v>
      </c>
      <c r="AG1351" s="1" t="str">
        <f t="shared" si="345"/>
        <v>33C33C10004010</v>
      </c>
      <c r="AH1351" s="9" t="e">
        <f>IF(AND(#REF!=2017,AE$4=1),-IFERROR(VLOOKUP(AG1351,#REF!,9,0),0),IF(AND(#REF!=2017,AE$4=2),-IFERROR(VLOOKUP(AG1351,#REF!,9,0),0),IFERROR(VLOOKUP(AG1351,#REF!,12,0),0)))</f>
        <v>#REF!</v>
      </c>
    </row>
    <row r="1352" spans="1:34" ht="15" customHeight="1" outlineLevel="2">
      <c r="A1352" s="7" t="s">
        <v>68</v>
      </c>
      <c r="B1352" s="36" t="s">
        <v>69</v>
      </c>
      <c r="C1352" s="7" t="s">
        <v>69</v>
      </c>
      <c r="D1352" s="7" t="s">
        <v>13</v>
      </c>
      <c r="E1352" s="7" t="s">
        <v>374</v>
      </c>
      <c r="F1352" s="7" t="s">
        <v>361</v>
      </c>
      <c r="G1352" s="8">
        <v>0</v>
      </c>
      <c r="H1352" s="8">
        <v>0</v>
      </c>
      <c r="I1352" s="8">
        <v>0</v>
      </c>
      <c r="J1352" s="8">
        <v>0</v>
      </c>
      <c r="K1352" s="8">
        <v>131.22999999999999</v>
      </c>
      <c r="L1352" s="8">
        <v>0</v>
      </c>
      <c r="M1352" s="8">
        <v>0</v>
      </c>
      <c r="N1352" s="40">
        <v>35.47</v>
      </c>
      <c r="O1352" s="8">
        <v>48.850000000000023</v>
      </c>
      <c r="P1352" s="8"/>
      <c r="Q1352" s="8"/>
      <c r="R1352" s="8"/>
      <c r="S1352" s="8"/>
      <c r="T1352" s="8"/>
      <c r="U1352" s="8"/>
      <c r="V1352" s="8"/>
      <c r="W1352" s="14">
        <f t="shared" si="343"/>
        <v>215.55</v>
      </c>
      <c r="X1352" s="10"/>
      <c r="Y1352" s="28" t="e">
        <f t="shared" si="344"/>
        <v>#REF!</v>
      </c>
      <c r="Z1352" s="13"/>
      <c r="AA1352" s="13" t="e">
        <f t="shared" si="341"/>
        <v>#REF!</v>
      </c>
      <c r="AB1352" s="12">
        <v>1</v>
      </c>
      <c r="AC1352" s="12">
        <v>1</v>
      </c>
      <c r="AE1352" s="9" t="e">
        <f t="shared" si="326"/>
        <v>#REF!</v>
      </c>
      <c r="AG1352" s="1" t="str">
        <f t="shared" si="345"/>
        <v>33C33C10004030</v>
      </c>
      <c r="AH1352" s="9" t="e">
        <f>IF(AND(#REF!=2017,AE$4=1),-IFERROR(VLOOKUP(AG1352,#REF!,9,0),0),IF(AND(#REF!=2017,AE$4=2),-IFERROR(VLOOKUP(AG1352,#REF!,9,0),0),IFERROR(VLOOKUP(AG1352,#REF!,12,0),0)))</f>
        <v>#REF!</v>
      </c>
    </row>
    <row r="1353" spans="1:34" ht="15" customHeight="1" outlineLevel="2">
      <c r="A1353" s="7" t="s">
        <v>68</v>
      </c>
      <c r="B1353" s="36" t="s">
        <v>69</v>
      </c>
      <c r="C1353" s="7" t="s">
        <v>69</v>
      </c>
      <c r="D1353" s="7" t="s">
        <v>13</v>
      </c>
      <c r="E1353" s="7" t="s">
        <v>389</v>
      </c>
      <c r="F1353" s="7" t="s">
        <v>360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40">
        <v>0</v>
      </c>
      <c r="O1353" s="8">
        <v>0</v>
      </c>
      <c r="P1353" s="8"/>
      <c r="Q1353" s="8"/>
      <c r="R1353" s="8"/>
      <c r="S1353" s="8"/>
      <c r="T1353" s="8"/>
      <c r="U1353" s="8"/>
      <c r="V1353" s="8"/>
      <c r="W1353" s="14">
        <f t="shared" si="343"/>
        <v>0</v>
      </c>
      <c r="X1353" s="10"/>
      <c r="Y1353" s="28" t="e">
        <f t="shared" si="344"/>
        <v>#REF!</v>
      </c>
      <c r="Z1353" s="13"/>
      <c r="AA1353" s="13" t="e">
        <f t="shared" si="341"/>
        <v>#REF!</v>
      </c>
      <c r="AB1353" s="12">
        <v>1</v>
      </c>
      <c r="AC1353" s="12">
        <v>1</v>
      </c>
      <c r="AE1353" s="9" t="e">
        <f t="shared" si="326"/>
        <v>#REF!</v>
      </c>
      <c r="AG1353" s="1" t="str">
        <f t="shared" si="345"/>
        <v>33C33C10004033</v>
      </c>
      <c r="AH1353" s="9" t="e">
        <f>IF(AND(#REF!=2017,AE$4=1),-IFERROR(VLOOKUP(AG1353,#REF!,9,0),0),IF(AND(#REF!=2017,AE$4=2),-IFERROR(VLOOKUP(AG1353,#REF!,9,0),0),IFERROR(VLOOKUP(AG1353,#REF!,12,0),0)))</f>
        <v>#REF!</v>
      </c>
    </row>
    <row r="1354" spans="1:34" ht="15" customHeight="1" outlineLevel="2">
      <c r="A1354" s="7" t="s">
        <v>68</v>
      </c>
      <c r="B1354" s="36" t="s">
        <v>69</v>
      </c>
      <c r="C1354" s="7" t="s">
        <v>69</v>
      </c>
      <c r="D1354" s="7" t="s">
        <v>13</v>
      </c>
      <c r="E1354" s="7" t="s">
        <v>393</v>
      </c>
      <c r="F1354" s="7" t="s">
        <v>25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40">
        <v>0</v>
      </c>
      <c r="O1354" s="8">
        <v>0</v>
      </c>
      <c r="P1354" s="8"/>
      <c r="Q1354" s="8"/>
      <c r="R1354" s="8"/>
      <c r="S1354" s="8"/>
      <c r="T1354" s="8"/>
      <c r="U1354" s="8"/>
      <c r="V1354" s="8"/>
      <c r="W1354" s="14">
        <f t="shared" si="343"/>
        <v>0</v>
      </c>
      <c r="X1354" s="10"/>
      <c r="Y1354" s="28" t="e">
        <f t="shared" si="344"/>
        <v>#REF!</v>
      </c>
      <c r="Z1354" s="13"/>
      <c r="AA1354" s="13" t="e">
        <f t="shared" si="341"/>
        <v>#REF!</v>
      </c>
      <c r="AB1354" s="12">
        <v>1</v>
      </c>
      <c r="AC1354" s="12">
        <v>1</v>
      </c>
      <c r="AE1354" s="9" t="e">
        <f t="shared" si="326"/>
        <v>#REF!</v>
      </c>
      <c r="AG1354" s="1" t="str">
        <f t="shared" si="345"/>
        <v>33C33C10004052</v>
      </c>
      <c r="AH1354" s="9" t="e">
        <f>IF(AND(#REF!=2017,AE$4=1),-IFERROR(VLOOKUP(AG1354,#REF!,9,0),0),IF(AND(#REF!=2017,AE$4=2),-IFERROR(VLOOKUP(AG1354,#REF!,9,0),0),IFERROR(VLOOKUP(AG1354,#REF!,12,0),0)))</f>
        <v>#REF!</v>
      </c>
    </row>
    <row r="1355" spans="1:34" ht="15" customHeight="1" outlineLevel="2">
      <c r="A1355" s="7" t="s">
        <v>68</v>
      </c>
      <c r="B1355" s="36" t="s">
        <v>69</v>
      </c>
      <c r="C1355" s="7" t="s">
        <v>69</v>
      </c>
      <c r="D1355" s="7" t="s">
        <v>13</v>
      </c>
      <c r="E1355" s="7" t="s">
        <v>395</v>
      </c>
      <c r="F1355" s="7" t="s">
        <v>29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40">
        <v>0</v>
      </c>
      <c r="O1355" s="8">
        <v>0</v>
      </c>
      <c r="P1355" s="8"/>
      <c r="Q1355" s="8"/>
      <c r="R1355" s="8"/>
      <c r="S1355" s="8"/>
      <c r="T1355" s="8"/>
      <c r="U1355" s="8"/>
      <c r="V1355" s="8"/>
      <c r="W1355" s="14">
        <f t="shared" si="343"/>
        <v>0</v>
      </c>
      <c r="X1355" s="10"/>
      <c r="Y1355" s="28" t="e">
        <f t="shared" si="344"/>
        <v>#REF!</v>
      </c>
      <c r="Z1355" s="13"/>
      <c r="AA1355" s="13" t="e">
        <f t="shared" si="341"/>
        <v>#REF!</v>
      </c>
      <c r="AB1355" s="12">
        <v>1</v>
      </c>
      <c r="AC1355" s="12">
        <v>1</v>
      </c>
      <c r="AE1355" s="9" t="e">
        <f t="shared" si="326"/>
        <v>#REF!</v>
      </c>
      <c r="AG1355" s="1" t="str">
        <f t="shared" si="345"/>
        <v>33C33C10004055</v>
      </c>
      <c r="AH1355" s="9" t="e">
        <f>IF(AND(#REF!=2017,AE$4=1),-IFERROR(VLOOKUP(AG1355,#REF!,9,0),0),IF(AND(#REF!=2017,AE$4=2),-IFERROR(VLOOKUP(AG1355,#REF!,9,0),0),IFERROR(VLOOKUP(AG1355,#REF!,12,0),0)))</f>
        <v>#REF!</v>
      </c>
    </row>
    <row r="1356" spans="1:34" ht="15" customHeight="1" outlineLevel="2">
      <c r="A1356" s="7" t="s">
        <v>68</v>
      </c>
      <c r="B1356" s="36" t="s">
        <v>69</v>
      </c>
      <c r="C1356" s="7" t="s">
        <v>69</v>
      </c>
      <c r="D1356" s="7" t="s">
        <v>13</v>
      </c>
      <c r="E1356" s="7" t="s">
        <v>380</v>
      </c>
      <c r="F1356" s="7" t="s">
        <v>17</v>
      </c>
      <c r="G1356" s="8">
        <v>0</v>
      </c>
      <c r="H1356" s="8">
        <v>0</v>
      </c>
      <c r="I1356" s="8">
        <v>0</v>
      </c>
      <c r="J1356" s="8">
        <v>0.48</v>
      </c>
      <c r="K1356" s="8">
        <v>0</v>
      </c>
      <c r="L1356" s="8">
        <v>0</v>
      </c>
      <c r="M1356" s="8">
        <v>0.77</v>
      </c>
      <c r="N1356" s="40">
        <v>0</v>
      </c>
      <c r="O1356" s="8">
        <v>0.37000000000000011</v>
      </c>
      <c r="P1356" s="8"/>
      <c r="Q1356" s="8"/>
      <c r="R1356" s="8"/>
      <c r="S1356" s="8"/>
      <c r="T1356" s="8"/>
      <c r="U1356" s="8"/>
      <c r="V1356" s="8"/>
      <c r="W1356" s="14">
        <f t="shared" si="343"/>
        <v>1.62</v>
      </c>
      <c r="X1356" s="10"/>
      <c r="Y1356" s="28" t="e">
        <f t="shared" si="344"/>
        <v>#REF!</v>
      </c>
      <c r="Z1356" s="13"/>
      <c r="AA1356" s="13" t="e">
        <f t="shared" si="341"/>
        <v>#REF!</v>
      </c>
      <c r="AB1356" s="12">
        <v>1</v>
      </c>
      <c r="AC1356" s="12">
        <v>1</v>
      </c>
      <c r="AE1356" s="9" t="e">
        <f t="shared" si="326"/>
        <v>#REF!</v>
      </c>
      <c r="AG1356" s="1" t="str">
        <f t="shared" si="345"/>
        <v>33C33C10004801</v>
      </c>
      <c r="AH1356" s="9" t="e">
        <f>IF(AND(#REF!=2017,AE$4=1),-IFERROR(VLOOKUP(AG1356,#REF!,9,0),0),IF(AND(#REF!=2017,AE$4=2),-IFERROR(VLOOKUP(AG1356,#REF!,9,0),0),IFERROR(VLOOKUP(AG1356,#REF!,12,0),0)))</f>
        <v>#REF!</v>
      </c>
    </row>
    <row r="1357" spans="1:34" ht="15" customHeight="1" outlineLevel="2">
      <c r="A1357" s="7" t="s">
        <v>68</v>
      </c>
      <c r="B1357" s="36" t="s">
        <v>69</v>
      </c>
      <c r="C1357" s="7" t="s">
        <v>69</v>
      </c>
      <c r="D1357" s="7" t="s">
        <v>13</v>
      </c>
      <c r="E1357" s="7" t="s">
        <v>381</v>
      </c>
      <c r="F1357" s="7" t="s">
        <v>311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40">
        <v>0</v>
      </c>
      <c r="O1357" s="8">
        <v>9.64</v>
      </c>
      <c r="P1357" s="8"/>
      <c r="Q1357" s="8"/>
      <c r="R1357" s="8"/>
      <c r="S1357" s="8"/>
      <c r="T1357" s="8"/>
      <c r="U1357" s="8"/>
      <c r="V1357" s="8"/>
      <c r="W1357" s="14">
        <f t="shared" si="343"/>
        <v>9.64</v>
      </c>
      <c r="X1357" s="10"/>
      <c r="Y1357" s="28" t="e">
        <f t="shared" si="344"/>
        <v>#REF!</v>
      </c>
      <c r="Z1357" s="13"/>
      <c r="AA1357" s="13" t="e">
        <f t="shared" si="341"/>
        <v>#REF!</v>
      </c>
      <c r="AB1357" s="12">
        <v>1</v>
      </c>
      <c r="AC1357" s="12">
        <v>1</v>
      </c>
      <c r="AE1357" s="9" t="e">
        <f t="shared" si="326"/>
        <v>#REF!</v>
      </c>
      <c r="AG1357" s="1" t="str">
        <f t="shared" si="345"/>
        <v>33C33C10005050</v>
      </c>
      <c r="AH1357" s="9" t="e">
        <f>IF(AND(#REF!=2017,AE$4=1),-IFERROR(VLOOKUP(AG1357,#REF!,9,0),0),IF(AND(#REF!=2017,AE$4=2),-IFERROR(VLOOKUP(AG1357,#REF!,9,0),0),IFERROR(VLOOKUP(AG1357,#REF!,12,0),0)))</f>
        <v>#REF!</v>
      </c>
    </row>
    <row r="1358" spans="1:34" ht="15" customHeight="1" outlineLevel="2">
      <c r="A1358" s="7" t="s">
        <v>68</v>
      </c>
      <c r="B1358" s="36" t="s">
        <v>69</v>
      </c>
      <c r="C1358" s="7" t="s">
        <v>69</v>
      </c>
      <c r="D1358" s="7" t="s">
        <v>13</v>
      </c>
      <c r="E1358" s="7" t="s">
        <v>396</v>
      </c>
      <c r="F1358" s="7" t="s">
        <v>245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40">
        <v>0</v>
      </c>
      <c r="O1358" s="8">
        <v>0</v>
      </c>
      <c r="P1358" s="8"/>
      <c r="Q1358" s="8"/>
      <c r="R1358" s="8"/>
      <c r="S1358" s="8"/>
      <c r="T1358" s="8"/>
      <c r="U1358" s="8"/>
      <c r="V1358" s="8"/>
      <c r="W1358" s="14">
        <f t="shared" si="343"/>
        <v>0</v>
      </c>
      <c r="X1358" s="10"/>
      <c r="Y1358" s="28" t="e">
        <f t="shared" si="344"/>
        <v>#REF!</v>
      </c>
      <c r="Z1358" s="13"/>
      <c r="AA1358" s="13" t="e">
        <f t="shared" si="341"/>
        <v>#REF!</v>
      </c>
      <c r="AB1358" s="12">
        <v>1</v>
      </c>
      <c r="AC1358" s="12">
        <v>1</v>
      </c>
      <c r="AE1358" s="9" t="e">
        <f t="shared" si="326"/>
        <v>#REF!</v>
      </c>
      <c r="AG1358" s="1" t="str">
        <f t="shared" si="345"/>
        <v>33C33C10005801</v>
      </c>
      <c r="AH1358" s="9" t="e">
        <f>IF(AND(#REF!=2017,AE$4=1),-IFERROR(VLOOKUP(AG1358,#REF!,9,0),0),IF(AND(#REF!=2017,AE$4=2),-IFERROR(VLOOKUP(AG1358,#REF!,9,0),0),IFERROR(VLOOKUP(AG1358,#REF!,12,0),0)))</f>
        <v>#REF!</v>
      </c>
    </row>
    <row r="1359" spans="1:34" ht="15" customHeight="1" outlineLevel="1">
      <c r="A1359" s="42" t="s">
        <v>650</v>
      </c>
      <c r="B1359" s="36"/>
      <c r="C1359" s="7"/>
      <c r="D1359" s="7"/>
      <c r="E1359" s="7"/>
      <c r="F1359" s="7"/>
      <c r="G1359" s="8">
        <f t="shared" ref="G1359:O1359" si="346">SUBTOTAL(9,G1346:G1358)</f>
        <v>0</v>
      </c>
      <c r="H1359" s="8">
        <f t="shared" si="346"/>
        <v>0</v>
      </c>
      <c r="I1359" s="8">
        <f t="shared" si="346"/>
        <v>0</v>
      </c>
      <c r="J1359" s="8">
        <f t="shared" si="346"/>
        <v>992.48</v>
      </c>
      <c r="K1359" s="8">
        <f t="shared" si="346"/>
        <v>381.18</v>
      </c>
      <c r="L1359" s="8">
        <f t="shared" si="346"/>
        <v>0</v>
      </c>
      <c r="M1359" s="8">
        <f t="shared" si="346"/>
        <v>367.34</v>
      </c>
      <c r="N1359" s="40">
        <f t="shared" si="346"/>
        <v>129.68000000000004</v>
      </c>
      <c r="O1359" s="8">
        <f t="shared" si="346"/>
        <v>188.63000000000011</v>
      </c>
      <c r="P1359" s="8"/>
      <c r="Q1359" s="8"/>
      <c r="R1359" s="8"/>
      <c r="S1359" s="8"/>
      <c r="T1359" s="8"/>
      <c r="U1359" s="8"/>
      <c r="V1359" s="8"/>
      <c r="W1359" s="14">
        <f>SUBTOTAL(9,W1346:W1358)</f>
        <v>2059.31</v>
      </c>
      <c r="X1359" s="10"/>
      <c r="Y1359" s="28"/>
      <c r="Z1359" s="13"/>
      <c r="AA1359" s="13"/>
      <c r="AB1359" s="12"/>
      <c r="AC1359" s="12"/>
      <c r="AE1359" s="9"/>
      <c r="AH1359" s="9"/>
    </row>
    <row r="1360" spans="1:34" ht="15" customHeight="1" outlineLevel="2">
      <c r="A1360" s="7" t="s">
        <v>70</v>
      </c>
      <c r="B1360" s="36" t="s">
        <v>71</v>
      </c>
      <c r="C1360" s="7" t="s">
        <v>71</v>
      </c>
      <c r="D1360" s="7" t="s">
        <v>13</v>
      </c>
      <c r="E1360" s="7" t="s">
        <v>366</v>
      </c>
      <c r="F1360" s="7" t="s">
        <v>307</v>
      </c>
      <c r="G1360" s="8">
        <v>0</v>
      </c>
      <c r="H1360" s="8">
        <v>0</v>
      </c>
      <c r="I1360" s="8">
        <v>0</v>
      </c>
      <c r="J1360" s="8">
        <v>150451.94</v>
      </c>
      <c r="K1360" s="8">
        <v>49499.66</v>
      </c>
      <c r="L1360" s="8">
        <v>0</v>
      </c>
      <c r="M1360" s="8">
        <v>95766.570000000036</v>
      </c>
      <c r="N1360" s="40">
        <v>18069.080000000016</v>
      </c>
      <c r="O1360" s="8">
        <v>34331.009999999951</v>
      </c>
      <c r="P1360" s="8"/>
      <c r="Q1360" s="8"/>
      <c r="R1360" s="8"/>
      <c r="S1360" s="8"/>
      <c r="T1360" s="8"/>
      <c r="U1360" s="8"/>
      <c r="V1360" s="8"/>
      <c r="W1360" s="14">
        <f t="shared" ref="W1360:W1372" si="347">SUM(G1360:V1360)</f>
        <v>348118.26</v>
      </c>
      <c r="X1360" s="10"/>
      <c r="Y1360" s="28" t="e">
        <f t="shared" ref="Y1360:Y1372" si="348">IF(AE$2="Y",IF(RIGHT(A1360,4)="CITY",AH1360,0),AH1360)</f>
        <v>#REF!</v>
      </c>
      <c r="Z1360" s="13"/>
      <c r="AA1360" s="13" t="e">
        <f t="shared" si="341"/>
        <v>#REF!</v>
      </c>
      <c r="AB1360" s="12">
        <v>1</v>
      </c>
      <c r="AC1360" s="12">
        <v>1</v>
      </c>
      <c r="AE1360" s="9" t="e">
        <f t="shared" si="326"/>
        <v>#REF!</v>
      </c>
      <c r="AG1360" s="1" t="str">
        <f t="shared" ref="AG1360:AG1372" si="349">B1360&amp;C1360&amp;D1360&amp;E1360</f>
        <v>33D33D10004001</v>
      </c>
      <c r="AH1360" s="9" t="e">
        <f>IF(AND(#REF!=2017,AE$4=1),-IFERROR(VLOOKUP(AG1360,#REF!,9,0),0),IF(AND(#REF!=2017,AE$4=2),-IFERROR(VLOOKUP(AG1360,#REF!,9,0),0),IFERROR(VLOOKUP(AG1360,#REF!,12,0),0)))</f>
        <v>#REF!</v>
      </c>
    </row>
    <row r="1361" spans="1:34" ht="15" customHeight="1" outlineLevel="2">
      <c r="A1361" s="7" t="s">
        <v>70</v>
      </c>
      <c r="B1361" s="36" t="s">
        <v>71</v>
      </c>
      <c r="C1361" s="7" t="s">
        <v>71</v>
      </c>
      <c r="D1361" s="7" t="s">
        <v>13</v>
      </c>
      <c r="E1361" s="7" t="s">
        <v>387</v>
      </c>
      <c r="F1361" s="7" t="s">
        <v>359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40">
        <v>0</v>
      </c>
      <c r="O1361" s="8">
        <v>0</v>
      </c>
      <c r="P1361" s="8"/>
      <c r="Q1361" s="8"/>
      <c r="R1361" s="8"/>
      <c r="S1361" s="8"/>
      <c r="T1361" s="8"/>
      <c r="U1361" s="8"/>
      <c r="V1361" s="8"/>
      <c r="W1361" s="14">
        <f t="shared" si="347"/>
        <v>0</v>
      </c>
      <c r="X1361" s="10"/>
      <c r="Y1361" s="28" t="e">
        <f t="shared" si="348"/>
        <v>#REF!</v>
      </c>
      <c r="Z1361" s="13"/>
      <c r="AA1361" s="13" t="e">
        <f t="shared" si="341"/>
        <v>#REF!</v>
      </c>
      <c r="AB1361" s="12">
        <v>1</v>
      </c>
      <c r="AC1361" s="12">
        <v>1</v>
      </c>
      <c r="AE1361" s="9" t="e">
        <f t="shared" si="326"/>
        <v>#REF!</v>
      </c>
      <c r="AG1361" s="1" t="str">
        <f t="shared" si="349"/>
        <v>33D33D10004004</v>
      </c>
      <c r="AH1361" s="9" t="e">
        <f>IF(AND(#REF!=2017,AE$4=1),-IFERROR(VLOOKUP(AG1361,#REF!,9,0),0),IF(AND(#REF!=2017,AE$4=2),-IFERROR(VLOOKUP(AG1361,#REF!,9,0),0),IFERROR(VLOOKUP(AG1361,#REF!,12,0),0)))</f>
        <v>#REF!</v>
      </c>
    </row>
    <row r="1362" spans="1:34" ht="15" customHeight="1" outlineLevel="2">
      <c r="A1362" s="7" t="s">
        <v>70</v>
      </c>
      <c r="B1362" s="36" t="s">
        <v>71</v>
      </c>
      <c r="C1362" s="7" t="s">
        <v>71</v>
      </c>
      <c r="D1362" s="7" t="s">
        <v>13</v>
      </c>
      <c r="E1362" s="7" t="s">
        <v>368</v>
      </c>
      <c r="F1362" s="7" t="s">
        <v>308</v>
      </c>
      <c r="G1362" s="8">
        <v>0</v>
      </c>
      <c r="H1362" s="8">
        <v>0</v>
      </c>
      <c r="I1362" s="8">
        <v>0</v>
      </c>
      <c r="J1362" s="8">
        <v>34550.06</v>
      </c>
      <c r="K1362" s="8">
        <v>-3.3899999999994179</v>
      </c>
      <c r="L1362" s="8">
        <v>0</v>
      </c>
      <c r="M1362" s="8">
        <v>2.9499999999970896</v>
      </c>
      <c r="N1362" s="40">
        <v>0</v>
      </c>
      <c r="O1362" s="8">
        <v>9.2699999999967986</v>
      </c>
      <c r="P1362" s="8"/>
      <c r="Q1362" s="8"/>
      <c r="R1362" s="8"/>
      <c r="S1362" s="8"/>
      <c r="T1362" s="8"/>
      <c r="U1362" s="8"/>
      <c r="V1362" s="8"/>
      <c r="W1362" s="14">
        <f t="shared" si="347"/>
        <v>34558.889999999992</v>
      </c>
      <c r="X1362" s="10"/>
      <c r="Y1362" s="28" t="e">
        <f t="shared" si="348"/>
        <v>#REF!</v>
      </c>
      <c r="Z1362" s="13"/>
      <c r="AA1362" s="13" t="e">
        <f t="shared" si="341"/>
        <v>#REF!</v>
      </c>
      <c r="AB1362" s="12">
        <v>1</v>
      </c>
      <c r="AC1362" s="12">
        <v>1</v>
      </c>
      <c r="AE1362" s="9" t="e">
        <f t="shared" ref="AE1362:AE1430" si="350">AA1362-W1362</f>
        <v>#REF!</v>
      </c>
      <c r="AG1362" s="1" t="str">
        <f t="shared" si="349"/>
        <v>33D33D10004006</v>
      </c>
      <c r="AH1362" s="9" t="e">
        <f>IF(AND(#REF!=2017,AE$4=1),-IFERROR(VLOOKUP(AG1362,#REF!,9,0),0),IF(AND(#REF!=2017,AE$4=2),-IFERROR(VLOOKUP(AG1362,#REF!,9,0),0),IFERROR(VLOOKUP(AG1362,#REF!,12,0),0)))</f>
        <v>#REF!</v>
      </c>
    </row>
    <row r="1363" spans="1:34" ht="15" customHeight="1" outlineLevel="2">
      <c r="A1363" s="7" t="s">
        <v>70</v>
      </c>
      <c r="B1363" s="36" t="s">
        <v>71</v>
      </c>
      <c r="C1363" s="7" t="s">
        <v>71</v>
      </c>
      <c r="D1363" s="7" t="s">
        <v>13</v>
      </c>
      <c r="E1363" s="7" t="s">
        <v>370</v>
      </c>
      <c r="F1363" s="7" t="s">
        <v>309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40">
        <v>0</v>
      </c>
      <c r="O1363" s="8">
        <v>10354.620000000001</v>
      </c>
      <c r="P1363" s="8"/>
      <c r="Q1363" s="8"/>
      <c r="R1363" s="8"/>
      <c r="S1363" s="8"/>
      <c r="T1363" s="8"/>
      <c r="U1363" s="8"/>
      <c r="V1363" s="8"/>
      <c r="W1363" s="14">
        <f t="shared" si="347"/>
        <v>10354.620000000001</v>
      </c>
      <c r="X1363" s="10"/>
      <c r="Y1363" s="28" t="e">
        <f t="shared" si="348"/>
        <v>#REF!</v>
      </c>
      <c r="Z1363" s="13"/>
      <c r="AA1363" s="13" t="e">
        <f t="shared" si="341"/>
        <v>#REF!</v>
      </c>
      <c r="AB1363" s="12">
        <v>1</v>
      </c>
      <c r="AC1363" s="12">
        <v>1</v>
      </c>
      <c r="AE1363" s="9" t="e">
        <f t="shared" si="350"/>
        <v>#REF!</v>
      </c>
      <c r="AG1363" s="1" t="str">
        <f t="shared" si="349"/>
        <v>33D33D10004008</v>
      </c>
      <c r="AH1363" s="9" t="e">
        <f>IF(AND(#REF!=2017,AE$4=1),-IFERROR(VLOOKUP(AG1363,#REF!,9,0),0),IF(AND(#REF!=2017,AE$4=2),-IFERROR(VLOOKUP(AG1363,#REF!,9,0),0),IFERROR(VLOOKUP(AG1363,#REF!,12,0),0)))</f>
        <v>#REF!</v>
      </c>
    </row>
    <row r="1364" spans="1:34" ht="15" customHeight="1" outlineLevel="2">
      <c r="A1364" s="7" t="s">
        <v>70</v>
      </c>
      <c r="B1364" s="36" t="s">
        <v>71</v>
      </c>
      <c r="C1364" s="7" t="s">
        <v>71</v>
      </c>
      <c r="D1364" s="7" t="s">
        <v>13</v>
      </c>
      <c r="E1364" s="7" t="s">
        <v>372</v>
      </c>
      <c r="F1364" s="7" t="s">
        <v>310</v>
      </c>
      <c r="G1364" s="8">
        <v>0</v>
      </c>
      <c r="H1364" s="8">
        <v>0</v>
      </c>
      <c r="I1364" s="8">
        <v>0</v>
      </c>
      <c r="J1364" s="8">
        <v>0</v>
      </c>
      <c r="K1364" s="8">
        <v>5</v>
      </c>
      <c r="L1364" s="8">
        <v>0</v>
      </c>
      <c r="M1364" s="8">
        <v>0</v>
      </c>
      <c r="N1364" s="40">
        <v>2.46</v>
      </c>
      <c r="O1364" s="8">
        <v>12.399999999999999</v>
      </c>
      <c r="P1364" s="8"/>
      <c r="Q1364" s="8"/>
      <c r="R1364" s="8"/>
      <c r="S1364" s="8"/>
      <c r="T1364" s="8"/>
      <c r="U1364" s="8"/>
      <c r="V1364" s="8"/>
      <c r="W1364" s="14">
        <f t="shared" si="347"/>
        <v>19.86</v>
      </c>
      <c r="X1364" s="10"/>
      <c r="Y1364" s="28" t="e">
        <f t="shared" si="348"/>
        <v>#REF!</v>
      </c>
      <c r="Z1364" s="13"/>
      <c r="AA1364" s="13" t="e">
        <f t="shared" si="341"/>
        <v>#REF!</v>
      </c>
      <c r="AB1364" s="12">
        <v>1</v>
      </c>
      <c r="AC1364" s="12">
        <v>1</v>
      </c>
      <c r="AE1364" s="9" t="e">
        <f t="shared" si="350"/>
        <v>#REF!</v>
      </c>
      <c r="AG1364" s="1" t="str">
        <f t="shared" si="349"/>
        <v>33D33D10004009</v>
      </c>
      <c r="AH1364" s="9" t="e">
        <f>IF(AND(#REF!=2017,AE$4=1),-IFERROR(VLOOKUP(AG1364,#REF!,9,0),0),IF(AND(#REF!=2017,AE$4=2),-IFERROR(VLOOKUP(AG1364,#REF!,9,0),0),IFERROR(VLOOKUP(AG1364,#REF!,12,0),0)))</f>
        <v>#REF!</v>
      </c>
    </row>
    <row r="1365" spans="1:34" ht="15" customHeight="1" outlineLevel="2">
      <c r="A1365" s="7" t="s">
        <v>70</v>
      </c>
      <c r="B1365" s="36" t="s">
        <v>71</v>
      </c>
      <c r="C1365" s="7" t="s">
        <v>71</v>
      </c>
      <c r="D1365" s="7" t="s">
        <v>13</v>
      </c>
      <c r="E1365" s="7" t="s">
        <v>16</v>
      </c>
      <c r="F1365" s="7" t="s">
        <v>315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40">
        <v>0</v>
      </c>
      <c r="O1365" s="8">
        <v>0</v>
      </c>
      <c r="P1365" s="8"/>
      <c r="Q1365" s="8"/>
      <c r="R1365" s="8"/>
      <c r="S1365" s="8"/>
      <c r="T1365" s="8"/>
      <c r="U1365" s="8"/>
      <c r="V1365" s="8"/>
      <c r="W1365" s="14">
        <f t="shared" si="347"/>
        <v>0</v>
      </c>
      <c r="X1365" s="10"/>
      <c r="Y1365" s="28" t="e">
        <f t="shared" si="348"/>
        <v>#REF!</v>
      </c>
      <c r="Z1365" s="13"/>
      <c r="AA1365" s="13" t="e">
        <f t="shared" si="341"/>
        <v>#REF!</v>
      </c>
      <c r="AB1365" s="12">
        <v>1</v>
      </c>
      <c r="AC1365" s="12">
        <v>1</v>
      </c>
      <c r="AE1365" s="9" t="e">
        <f t="shared" si="350"/>
        <v>#REF!</v>
      </c>
      <c r="AG1365" s="1" t="str">
        <f t="shared" si="349"/>
        <v>33D33D10004010</v>
      </c>
      <c r="AH1365" s="9" t="e">
        <f>IF(AND(#REF!=2017,AE$4=1),-IFERROR(VLOOKUP(AG1365,#REF!,9,0),0),IF(AND(#REF!=2017,AE$4=2),-IFERROR(VLOOKUP(AG1365,#REF!,9,0),0),IFERROR(VLOOKUP(AG1365,#REF!,12,0),0)))</f>
        <v>#REF!</v>
      </c>
    </row>
    <row r="1366" spans="1:34" ht="15" customHeight="1" outlineLevel="2">
      <c r="A1366" s="7" t="s">
        <v>70</v>
      </c>
      <c r="B1366" s="36" t="s">
        <v>71</v>
      </c>
      <c r="C1366" s="7" t="s">
        <v>71</v>
      </c>
      <c r="D1366" s="7" t="s">
        <v>13</v>
      </c>
      <c r="E1366" s="7" t="s">
        <v>374</v>
      </c>
      <c r="F1366" s="7" t="s">
        <v>361</v>
      </c>
      <c r="G1366" s="8">
        <v>0</v>
      </c>
      <c r="H1366" s="8">
        <v>0</v>
      </c>
      <c r="I1366" s="8">
        <v>0</v>
      </c>
      <c r="J1366" s="8">
        <v>0</v>
      </c>
      <c r="K1366" s="8">
        <v>686.29</v>
      </c>
      <c r="L1366" s="8">
        <v>0</v>
      </c>
      <c r="M1366" s="8">
        <v>0</v>
      </c>
      <c r="N1366" s="40">
        <v>-75.960000000000036</v>
      </c>
      <c r="O1366" s="8">
        <v>810.09999999999991</v>
      </c>
      <c r="P1366" s="8"/>
      <c r="Q1366" s="8"/>
      <c r="R1366" s="8"/>
      <c r="S1366" s="8"/>
      <c r="T1366" s="8"/>
      <c r="U1366" s="8"/>
      <c r="V1366" s="8"/>
      <c r="W1366" s="14">
        <f t="shared" si="347"/>
        <v>1420.4299999999998</v>
      </c>
      <c r="X1366" s="10"/>
      <c r="Y1366" s="28" t="e">
        <f t="shared" si="348"/>
        <v>#REF!</v>
      </c>
      <c r="Z1366" s="13"/>
      <c r="AA1366" s="13" t="e">
        <f t="shared" si="341"/>
        <v>#REF!</v>
      </c>
      <c r="AB1366" s="12">
        <v>1</v>
      </c>
      <c r="AC1366" s="12">
        <v>1</v>
      </c>
      <c r="AE1366" s="9" t="e">
        <f t="shared" si="350"/>
        <v>#REF!</v>
      </c>
      <c r="AG1366" s="1" t="str">
        <f t="shared" si="349"/>
        <v>33D33D10004030</v>
      </c>
      <c r="AH1366" s="9" t="e">
        <f>IF(AND(#REF!=2017,AE$4=1),-IFERROR(VLOOKUP(AG1366,#REF!,9,0),0),IF(AND(#REF!=2017,AE$4=2),-IFERROR(VLOOKUP(AG1366,#REF!,9,0),0),IFERROR(VLOOKUP(AG1366,#REF!,12,0),0)))</f>
        <v>#REF!</v>
      </c>
    </row>
    <row r="1367" spans="1:34" ht="15" customHeight="1" outlineLevel="2">
      <c r="A1367" s="7" t="s">
        <v>70</v>
      </c>
      <c r="B1367" s="36" t="s">
        <v>71</v>
      </c>
      <c r="C1367" s="7" t="s">
        <v>71</v>
      </c>
      <c r="D1367" s="7" t="s">
        <v>13</v>
      </c>
      <c r="E1367" s="7" t="s">
        <v>389</v>
      </c>
      <c r="F1367" s="7" t="s">
        <v>360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40">
        <v>0</v>
      </c>
      <c r="O1367" s="8">
        <v>228.77</v>
      </c>
      <c r="P1367" s="8"/>
      <c r="Q1367" s="8"/>
      <c r="R1367" s="8"/>
      <c r="S1367" s="8"/>
      <c r="T1367" s="8"/>
      <c r="U1367" s="8"/>
      <c r="V1367" s="8"/>
      <c r="W1367" s="14">
        <f t="shared" si="347"/>
        <v>228.77</v>
      </c>
      <c r="X1367" s="10"/>
      <c r="Y1367" s="28" t="e">
        <f t="shared" si="348"/>
        <v>#REF!</v>
      </c>
      <c r="Z1367" s="13"/>
      <c r="AA1367" s="13" t="e">
        <f t="shared" si="341"/>
        <v>#REF!</v>
      </c>
      <c r="AB1367" s="12">
        <v>1</v>
      </c>
      <c r="AC1367" s="12">
        <v>1</v>
      </c>
      <c r="AE1367" s="9" t="e">
        <f t="shared" si="350"/>
        <v>#REF!</v>
      </c>
      <c r="AG1367" s="1" t="str">
        <f t="shared" si="349"/>
        <v>33D33D10004033</v>
      </c>
      <c r="AH1367" s="9" t="e">
        <f>IF(AND(#REF!=2017,AE$4=1),-IFERROR(VLOOKUP(AG1367,#REF!,9,0),0),IF(AND(#REF!=2017,AE$4=2),-IFERROR(VLOOKUP(AG1367,#REF!,9,0),0),IFERROR(VLOOKUP(AG1367,#REF!,12,0),0)))</f>
        <v>#REF!</v>
      </c>
    </row>
    <row r="1368" spans="1:34" ht="15" customHeight="1" outlineLevel="2">
      <c r="A1368" s="7" t="s">
        <v>70</v>
      </c>
      <c r="B1368" s="36" t="s">
        <v>71</v>
      </c>
      <c r="C1368" s="7" t="s">
        <v>71</v>
      </c>
      <c r="D1368" s="7" t="s">
        <v>13</v>
      </c>
      <c r="E1368" s="7" t="s">
        <v>393</v>
      </c>
      <c r="F1368" s="7" t="s">
        <v>25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40">
        <v>0</v>
      </c>
      <c r="O1368" s="8">
        <v>0</v>
      </c>
      <c r="P1368" s="8"/>
      <c r="Q1368" s="8"/>
      <c r="R1368" s="8"/>
      <c r="S1368" s="8"/>
      <c r="T1368" s="8"/>
      <c r="U1368" s="8"/>
      <c r="V1368" s="8"/>
      <c r="W1368" s="14">
        <f t="shared" si="347"/>
        <v>0</v>
      </c>
      <c r="X1368" s="10"/>
      <c r="Y1368" s="28" t="e">
        <f t="shared" si="348"/>
        <v>#REF!</v>
      </c>
      <c r="Z1368" s="13"/>
      <c r="AA1368" s="13" t="e">
        <f t="shared" si="341"/>
        <v>#REF!</v>
      </c>
      <c r="AB1368" s="12">
        <v>1</v>
      </c>
      <c r="AC1368" s="12">
        <v>1</v>
      </c>
      <c r="AE1368" s="9" t="e">
        <f t="shared" si="350"/>
        <v>#REF!</v>
      </c>
      <c r="AG1368" s="1" t="str">
        <f t="shared" si="349"/>
        <v>33D33D10004052</v>
      </c>
      <c r="AH1368" s="9" t="e">
        <f>IF(AND(#REF!=2017,AE$4=1),-IFERROR(VLOOKUP(AG1368,#REF!,9,0),0),IF(AND(#REF!=2017,AE$4=2),-IFERROR(VLOOKUP(AG1368,#REF!,9,0),0),IFERROR(VLOOKUP(AG1368,#REF!,12,0),0)))</f>
        <v>#REF!</v>
      </c>
    </row>
    <row r="1369" spans="1:34" ht="15" customHeight="1" outlineLevel="2">
      <c r="A1369" s="7" t="s">
        <v>70</v>
      </c>
      <c r="B1369" s="36" t="s">
        <v>71</v>
      </c>
      <c r="C1369" s="7" t="s">
        <v>71</v>
      </c>
      <c r="D1369" s="7" t="s">
        <v>13</v>
      </c>
      <c r="E1369" s="7" t="s">
        <v>395</v>
      </c>
      <c r="F1369" s="7" t="s">
        <v>29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40">
        <v>0</v>
      </c>
      <c r="O1369" s="8">
        <v>0</v>
      </c>
      <c r="P1369" s="8"/>
      <c r="Q1369" s="8"/>
      <c r="R1369" s="8"/>
      <c r="S1369" s="8"/>
      <c r="T1369" s="8"/>
      <c r="U1369" s="8"/>
      <c r="V1369" s="8"/>
      <c r="W1369" s="14">
        <f t="shared" si="347"/>
        <v>0</v>
      </c>
      <c r="X1369" s="10"/>
      <c r="Y1369" s="28" t="e">
        <f t="shared" si="348"/>
        <v>#REF!</v>
      </c>
      <c r="Z1369" s="13"/>
      <c r="AA1369" s="13" t="e">
        <f t="shared" si="341"/>
        <v>#REF!</v>
      </c>
      <c r="AB1369" s="12">
        <v>1</v>
      </c>
      <c r="AC1369" s="12">
        <v>1</v>
      </c>
      <c r="AE1369" s="9" t="e">
        <f t="shared" si="350"/>
        <v>#REF!</v>
      </c>
      <c r="AG1369" s="1" t="str">
        <f t="shared" si="349"/>
        <v>33D33D10004055</v>
      </c>
      <c r="AH1369" s="9" t="e">
        <f>IF(AND(#REF!=2017,AE$4=1),-IFERROR(VLOOKUP(AG1369,#REF!,9,0),0),IF(AND(#REF!=2017,AE$4=2),-IFERROR(VLOOKUP(AG1369,#REF!,9,0),0),IFERROR(VLOOKUP(AG1369,#REF!,12,0),0)))</f>
        <v>#REF!</v>
      </c>
    </row>
    <row r="1370" spans="1:34" ht="15" customHeight="1" outlineLevel="2">
      <c r="A1370" s="7" t="s">
        <v>70</v>
      </c>
      <c r="B1370" s="36" t="s">
        <v>71</v>
      </c>
      <c r="C1370" s="7" t="s">
        <v>71</v>
      </c>
      <c r="D1370" s="7" t="s">
        <v>13</v>
      </c>
      <c r="E1370" s="7" t="s">
        <v>380</v>
      </c>
      <c r="F1370" s="7" t="s">
        <v>17</v>
      </c>
      <c r="G1370" s="8">
        <v>0</v>
      </c>
      <c r="H1370" s="8">
        <v>0</v>
      </c>
      <c r="I1370" s="8">
        <v>0</v>
      </c>
      <c r="J1370" s="8">
        <v>23.53</v>
      </c>
      <c r="K1370" s="8">
        <v>0</v>
      </c>
      <c r="L1370" s="8">
        <v>0</v>
      </c>
      <c r="M1370" s="8">
        <v>232.52</v>
      </c>
      <c r="N1370" s="40">
        <v>0</v>
      </c>
      <c r="O1370" s="8">
        <v>111.49999999999994</v>
      </c>
      <c r="P1370" s="8"/>
      <c r="Q1370" s="8"/>
      <c r="R1370" s="8"/>
      <c r="S1370" s="8"/>
      <c r="T1370" s="8"/>
      <c r="U1370" s="8"/>
      <c r="V1370" s="8"/>
      <c r="W1370" s="14">
        <f t="shared" si="347"/>
        <v>367.54999999999995</v>
      </c>
      <c r="X1370" s="10"/>
      <c r="Y1370" s="28" t="e">
        <f t="shared" si="348"/>
        <v>#REF!</v>
      </c>
      <c r="Z1370" s="13"/>
      <c r="AA1370" s="13" t="e">
        <f t="shared" si="341"/>
        <v>#REF!</v>
      </c>
      <c r="AB1370" s="12">
        <v>1</v>
      </c>
      <c r="AC1370" s="12">
        <v>1</v>
      </c>
      <c r="AE1370" s="9" t="e">
        <f t="shared" si="350"/>
        <v>#REF!</v>
      </c>
      <c r="AG1370" s="1" t="str">
        <f t="shared" si="349"/>
        <v>33D33D10004801</v>
      </c>
      <c r="AH1370" s="9" t="e">
        <f>IF(AND(#REF!=2017,AE$4=1),-IFERROR(VLOOKUP(AG1370,#REF!,9,0),0),IF(AND(#REF!=2017,AE$4=2),-IFERROR(VLOOKUP(AG1370,#REF!,9,0),0),IFERROR(VLOOKUP(AG1370,#REF!,12,0),0)))</f>
        <v>#REF!</v>
      </c>
    </row>
    <row r="1371" spans="1:34" ht="15" customHeight="1" outlineLevel="2">
      <c r="A1371" s="7" t="s">
        <v>70</v>
      </c>
      <c r="B1371" s="36" t="s">
        <v>71</v>
      </c>
      <c r="C1371" s="7" t="s">
        <v>71</v>
      </c>
      <c r="D1371" s="7" t="s">
        <v>13</v>
      </c>
      <c r="E1371" s="7" t="s">
        <v>381</v>
      </c>
      <c r="F1371" s="7" t="s">
        <v>311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  <c r="N1371" s="40">
        <v>0</v>
      </c>
      <c r="O1371" s="8">
        <v>1950.99</v>
      </c>
      <c r="P1371" s="8"/>
      <c r="Q1371" s="8"/>
      <c r="R1371" s="8"/>
      <c r="S1371" s="8"/>
      <c r="T1371" s="8"/>
      <c r="U1371" s="8"/>
      <c r="V1371" s="8"/>
      <c r="W1371" s="14">
        <f t="shared" si="347"/>
        <v>1950.99</v>
      </c>
      <c r="X1371" s="10"/>
      <c r="Y1371" s="28" t="e">
        <f t="shared" si="348"/>
        <v>#REF!</v>
      </c>
      <c r="Z1371" s="13"/>
      <c r="AA1371" s="13" t="e">
        <f t="shared" si="341"/>
        <v>#REF!</v>
      </c>
      <c r="AB1371" s="12">
        <v>1</v>
      </c>
      <c r="AC1371" s="12">
        <v>1</v>
      </c>
      <c r="AE1371" s="9" t="e">
        <f t="shared" si="350"/>
        <v>#REF!</v>
      </c>
      <c r="AG1371" s="1" t="str">
        <f t="shared" si="349"/>
        <v>33D33D10005050</v>
      </c>
      <c r="AH1371" s="9" t="e">
        <f>IF(AND(#REF!=2017,AE$4=1),-IFERROR(VLOOKUP(AG1371,#REF!,9,0),0),IF(AND(#REF!=2017,AE$4=2),-IFERROR(VLOOKUP(AG1371,#REF!,9,0),0),IFERROR(VLOOKUP(AG1371,#REF!,12,0),0)))</f>
        <v>#REF!</v>
      </c>
    </row>
    <row r="1372" spans="1:34" ht="15" customHeight="1" outlineLevel="2">
      <c r="A1372" s="7" t="s">
        <v>70</v>
      </c>
      <c r="B1372" s="36" t="s">
        <v>71</v>
      </c>
      <c r="C1372" s="7" t="s">
        <v>71</v>
      </c>
      <c r="D1372" s="7" t="s">
        <v>13</v>
      </c>
      <c r="E1372" s="7" t="s">
        <v>396</v>
      </c>
      <c r="F1372" s="7" t="s">
        <v>245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  <c r="N1372" s="40">
        <v>0</v>
      </c>
      <c r="O1372" s="8">
        <v>0</v>
      </c>
      <c r="P1372" s="8"/>
      <c r="Q1372" s="8"/>
      <c r="R1372" s="8"/>
      <c r="S1372" s="8"/>
      <c r="T1372" s="8"/>
      <c r="U1372" s="8"/>
      <c r="V1372" s="8"/>
      <c r="W1372" s="14">
        <f t="shared" si="347"/>
        <v>0</v>
      </c>
      <c r="X1372" s="10"/>
      <c r="Y1372" s="28" t="e">
        <f t="shared" si="348"/>
        <v>#REF!</v>
      </c>
      <c r="Z1372" s="13"/>
      <c r="AA1372" s="13" t="e">
        <f t="shared" si="341"/>
        <v>#REF!</v>
      </c>
      <c r="AB1372" s="12">
        <v>1</v>
      </c>
      <c r="AC1372" s="12">
        <v>1</v>
      </c>
      <c r="AE1372" s="9" t="e">
        <f t="shared" si="350"/>
        <v>#REF!</v>
      </c>
      <c r="AG1372" s="1" t="str">
        <f t="shared" si="349"/>
        <v>33D33D10005801</v>
      </c>
      <c r="AH1372" s="9" t="e">
        <f>IF(AND(#REF!=2017,AE$4=1),-IFERROR(VLOOKUP(AG1372,#REF!,9,0),0),IF(AND(#REF!=2017,AE$4=2),-IFERROR(VLOOKUP(AG1372,#REF!,9,0),0),IFERROR(VLOOKUP(AG1372,#REF!,12,0),0)))</f>
        <v>#REF!</v>
      </c>
    </row>
    <row r="1373" spans="1:34" ht="15" customHeight="1" outlineLevel="1">
      <c r="A1373" s="42" t="s">
        <v>651</v>
      </c>
      <c r="B1373" s="36"/>
      <c r="C1373" s="7"/>
      <c r="D1373" s="7"/>
      <c r="E1373" s="7"/>
      <c r="F1373" s="7"/>
      <c r="G1373" s="8">
        <f t="shared" ref="G1373:O1373" si="351">SUBTOTAL(9,G1360:G1372)</f>
        <v>0</v>
      </c>
      <c r="H1373" s="8">
        <f t="shared" si="351"/>
        <v>0</v>
      </c>
      <c r="I1373" s="8">
        <f t="shared" si="351"/>
        <v>0</v>
      </c>
      <c r="J1373" s="8">
        <f t="shared" si="351"/>
        <v>185025.53</v>
      </c>
      <c r="K1373" s="8">
        <f t="shared" si="351"/>
        <v>50187.560000000005</v>
      </c>
      <c r="L1373" s="8">
        <f t="shared" si="351"/>
        <v>0</v>
      </c>
      <c r="M1373" s="8">
        <f t="shared" si="351"/>
        <v>96002.040000000037</v>
      </c>
      <c r="N1373" s="40">
        <f t="shared" si="351"/>
        <v>17995.580000000016</v>
      </c>
      <c r="O1373" s="8">
        <f t="shared" si="351"/>
        <v>47808.659999999945</v>
      </c>
      <c r="P1373" s="8"/>
      <c r="Q1373" s="8"/>
      <c r="R1373" s="8"/>
      <c r="S1373" s="8"/>
      <c r="T1373" s="8"/>
      <c r="U1373" s="8"/>
      <c r="V1373" s="8"/>
      <c r="W1373" s="14">
        <f>SUBTOTAL(9,W1360:W1372)</f>
        <v>397019.37</v>
      </c>
      <c r="X1373" s="10"/>
      <c r="Y1373" s="28"/>
      <c r="Z1373" s="13"/>
      <c r="AA1373" s="13"/>
      <c r="AB1373" s="12"/>
      <c r="AC1373" s="12"/>
      <c r="AE1373" s="9"/>
      <c r="AH1373" s="9"/>
    </row>
    <row r="1374" spans="1:34" ht="15" customHeight="1" outlineLevel="2">
      <c r="A1374" s="7" t="s">
        <v>565</v>
      </c>
      <c r="B1374" s="36" t="s">
        <v>72</v>
      </c>
      <c r="C1374" s="7" t="s">
        <v>72</v>
      </c>
      <c r="D1374" s="7" t="s">
        <v>13</v>
      </c>
      <c r="E1374" s="7" t="s">
        <v>366</v>
      </c>
      <c r="F1374" s="7" t="s">
        <v>307</v>
      </c>
      <c r="G1374" s="8">
        <v>0</v>
      </c>
      <c r="H1374" s="8">
        <v>0</v>
      </c>
      <c r="I1374" s="8">
        <v>0</v>
      </c>
      <c r="J1374" s="8">
        <v>313.52999999999997</v>
      </c>
      <c r="K1374" s="8">
        <v>373.36</v>
      </c>
      <c r="L1374" s="8">
        <v>0</v>
      </c>
      <c r="M1374" s="8">
        <v>247.97000000000003</v>
      </c>
      <c r="N1374" s="40">
        <v>326.06000000000006</v>
      </c>
      <c r="O1374" s="8">
        <v>397.56999999999994</v>
      </c>
      <c r="P1374" s="8"/>
      <c r="Q1374" s="8"/>
      <c r="R1374" s="8"/>
      <c r="S1374" s="8"/>
      <c r="T1374" s="8"/>
      <c r="U1374" s="8"/>
      <c r="V1374" s="8"/>
      <c r="W1374" s="14">
        <f t="shared" ref="W1374:W1386" si="352">SUM(G1374:V1374)</f>
        <v>1658.49</v>
      </c>
      <c r="X1374" s="10"/>
      <c r="Y1374" s="28" t="e">
        <f t="shared" ref="Y1374:Y1386" si="353">IF(AE$2="Y",IF(RIGHT(A1374,4)="CITY",AH1374,0),AH1374)</f>
        <v>#REF!</v>
      </c>
      <c r="Z1374" s="13"/>
      <c r="AA1374" s="13" t="e">
        <f t="shared" si="341"/>
        <v>#REF!</v>
      </c>
      <c r="AB1374" s="12">
        <v>1</v>
      </c>
      <c r="AC1374" s="12">
        <v>1</v>
      </c>
      <c r="AE1374" s="9" t="e">
        <f t="shared" si="350"/>
        <v>#REF!</v>
      </c>
      <c r="AG1374" s="1" t="str">
        <f t="shared" ref="AG1374:AG1386" si="354">B1374&amp;C1374&amp;D1374&amp;E1374</f>
        <v>33E33E10004001</v>
      </c>
      <c r="AH1374" s="9" t="e">
        <f>IF(AND(#REF!=2017,AE$4=1),-IFERROR(VLOOKUP(AG1374,#REF!,9,0),0),IF(AND(#REF!=2017,AE$4=2),-IFERROR(VLOOKUP(AG1374,#REF!,9,0),0),IFERROR(VLOOKUP(AG1374,#REF!,12,0),0)))</f>
        <v>#REF!</v>
      </c>
    </row>
    <row r="1375" spans="1:34" ht="15" customHeight="1" outlineLevel="2">
      <c r="A1375" s="7" t="s">
        <v>565</v>
      </c>
      <c r="B1375" s="36" t="s">
        <v>72</v>
      </c>
      <c r="C1375" s="7" t="s">
        <v>72</v>
      </c>
      <c r="D1375" s="7" t="s">
        <v>13</v>
      </c>
      <c r="E1375" s="7" t="s">
        <v>387</v>
      </c>
      <c r="F1375" s="7" t="s">
        <v>359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40">
        <v>0</v>
      </c>
      <c r="O1375" s="8">
        <v>0</v>
      </c>
      <c r="P1375" s="8"/>
      <c r="Q1375" s="8"/>
      <c r="R1375" s="8"/>
      <c r="S1375" s="8"/>
      <c r="T1375" s="8"/>
      <c r="U1375" s="8"/>
      <c r="V1375" s="8"/>
      <c r="W1375" s="14">
        <f t="shared" si="352"/>
        <v>0</v>
      </c>
      <c r="X1375" s="10"/>
      <c r="Y1375" s="28" t="e">
        <f t="shared" si="353"/>
        <v>#REF!</v>
      </c>
      <c r="Z1375" s="13"/>
      <c r="AA1375" s="13" t="e">
        <f t="shared" si="341"/>
        <v>#REF!</v>
      </c>
      <c r="AB1375" s="12">
        <v>1</v>
      </c>
      <c r="AC1375" s="12">
        <v>1</v>
      </c>
      <c r="AE1375" s="9" t="e">
        <f t="shared" si="350"/>
        <v>#REF!</v>
      </c>
      <c r="AG1375" s="1" t="str">
        <f t="shared" si="354"/>
        <v>33E33E10004004</v>
      </c>
      <c r="AH1375" s="9" t="e">
        <f>IF(AND(#REF!=2017,AE$4=1),-IFERROR(VLOOKUP(AG1375,#REF!,9,0),0),IF(AND(#REF!=2017,AE$4=2),-IFERROR(VLOOKUP(AG1375,#REF!,9,0),0),IFERROR(VLOOKUP(AG1375,#REF!,12,0),0)))</f>
        <v>#REF!</v>
      </c>
    </row>
    <row r="1376" spans="1:34" ht="15" customHeight="1" outlineLevel="2">
      <c r="A1376" s="7" t="s">
        <v>565</v>
      </c>
      <c r="B1376" s="36" t="s">
        <v>72</v>
      </c>
      <c r="C1376" s="7" t="s">
        <v>72</v>
      </c>
      <c r="D1376" s="7" t="s">
        <v>13</v>
      </c>
      <c r="E1376" s="7" t="s">
        <v>368</v>
      </c>
      <c r="F1376" s="7" t="s">
        <v>308</v>
      </c>
      <c r="G1376" s="8">
        <v>0</v>
      </c>
      <c r="H1376" s="8">
        <v>0</v>
      </c>
      <c r="I1376" s="8">
        <v>0</v>
      </c>
      <c r="J1376" s="8">
        <v>288.88</v>
      </c>
      <c r="K1376" s="8">
        <v>0</v>
      </c>
      <c r="L1376" s="8">
        <v>0</v>
      </c>
      <c r="M1376" s="8">
        <v>1.0400000000000205</v>
      </c>
      <c r="N1376" s="40">
        <v>0</v>
      </c>
      <c r="O1376" s="8">
        <v>0</v>
      </c>
      <c r="P1376" s="8"/>
      <c r="Q1376" s="8"/>
      <c r="R1376" s="8"/>
      <c r="S1376" s="8"/>
      <c r="T1376" s="8"/>
      <c r="U1376" s="8"/>
      <c r="V1376" s="8"/>
      <c r="W1376" s="14">
        <f t="shared" si="352"/>
        <v>289.92</v>
      </c>
      <c r="X1376" s="10"/>
      <c r="Y1376" s="28" t="e">
        <f t="shared" si="353"/>
        <v>#REF!</v>
      </c>
      <c r="Z1376" s="13"/>
      <c r="AA1376" s="13" t="e">
        <f t="shared" si="341"/>
        <v>#REF!</v>
      </c>
      <c r="AB1376" s="12">
        <v>1</v>
      </c>
      <c r="AC1376" s="12">
        <v>1</v>
      </c>
      <c r="AE1376" s="9" t="e">
        <f t="shared" si="350"/>
        <v>#REF!</v>
      </c>
      <c r="AG1376" s="1" t="str">
        <f t="shared" si="354"/>
        <v>33E33E10004006</v>
      </c>
      <c r="AH1376" s="9" t="e">
        <f>IF(AND(#REF!=2017,AE$4=1),-IFERROR(VLOOKUP(AG1376,#REF!,9,0),0),IF(AND(#REF!=2017,AE$4=2),-IFERROR(VLOOKUP(AG1376,#REF!,9,0),0),IFERROR(VLOOKUP(AG1376,#REF!,12,0),0)))</f>
        <v>#REF!</v>
      </c>
    </row>
    <row r="1377" spans="1:34" ht="15" customHeight="1" outlineLevel="2">
      <c r="A1377" s="7" t="s">
        <v>565</v>
      </c>
      <c r="B1377" s="36" t="s">
        <v>72</v>
      </c>
      <c r="C1377" s="7" t="s">
        <v>72</v>
      </c>
      <c r="D1377" s="7" t="s">
        <v>13</v>
      </c>
      <c r="E1377" s="7" t="s">
        <v>370</v>
      </c>
      <c r="F1377" s="7" t="s">
        <v>309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40">
        <v>0</v>
      </c>
      <c r="O1377" s="8">
        <v>0</v>
      </c>
      <c r="P1377" s="8"/>
      <c r="Q1377" s="8"/>
      <c r="R1377" s="8"/>
      <c r="S1377" s="8"/>
      <c r="T1377" s="8"/>
      <c r="U1377" s="8"/>
      <c r="V1377" s="8"/>
      <c r="W1377" s="14">
        <f t="shared" si="352"/>
        <v>0</v>
      </c>
      <c r="X1377" s="10"/>
      <c r="Y1377" s="28" t="e">
        <f t="shared" si="353"/>
        <v>#REF!</v>
      </c>
      <c r="Z1377" s="13"/>
      <c r="AA1377" s="13" t="e">
        <f t="shared" si="341"/>
        <v>#REF!</v>
      </c>
      <c r="AB1377" s="12">
        <v>1</v>
      </c>
      <c r="AC1377" s="12">
        <v>1</v>
      </c>
      <c r="AE1377" s="9" t="e">
        <f t="shared" si="350"/>
        <v>#REF!</v>
      </c>
      <c r="AG1377" s="1" t="str">
        <f t="shared" si="354"/>
        <v>33E33E10004008</v>
      </c>
      <c r="AH1377" s="9" t="e">
        <f>IF(AND(#REF!=2017,AE$4=1),-IFERROR(VLOOKUP(AG1377,#REF!,9,0),0),IF(AND(#REF!=2017,AE$4=2),-IFERROR(VLOOKUP(AG1377,#REF!,9,0),0),IFERROR(VLOOKUP(AG1377,#REF!,12,0),0)))</f>
        <v>#REF!</v>
      </c>
    </row>
    <row r="1378" spans="1:34" ht="15" customHeight="1" outlineLevel="2">
      <c r="A1378" s="7" t="s">
        <v>565</v>
      </c>
      <c r="B1378" s="36" t="s">
        <v>72</v>
      </c>
      <c r="C1378" s="7" t="s">
        <v>72</v>
      </c>
      <c r="D1378" s="7" t="s">
        <v>13</v>
      </c>
      <c r="E1378" s="7" t="s">
        <v>372</v>
      </c>
      <c r="F1378" s="7" t="s">
        <v>310</v>
      </c>
      <c r="G1378" s="8">
        <v>0</v>
      </c>
      <c r="H1378" s="8">
        <v>0</v>
      </c>
      <c r="I1378" s="8">
        <v>0</v>
      </c>
      <c r="J1378" s="8">
        <v>0</v>
      </c>
      <c r="K1378" s="8">
        <v>0.48</v>
      </c>
      <c r="L1378" s="8">
        <v>0</v>
      </c>
      <c r="M1378" s="8">
        <v>0</v>
      </c>
      <c r="N1378" s="40">
        <v>0.96</v>
      </c>
      <c r="O1378" s="8">
        <v>0</v>
      </c>
      <c r="P1378" s="8"/>
      <c r="Q1378" s="8"/>
      <c r="R1378" s="8"/>
      <c r="S1378" s="8"/>
      <c r="T1378" s="8"/>
      <c r="U1378" s="8"/>
      <c r="V1378" s="8"/>
      <c r="W1378" s="14">
        <f t="shared" si="352"/>
        <v>1.44</v>
      </c>
      <c r="X1378" s="10"/>
      <c r="Y1378" s="28" t="e">
        <f t="shared" si="353"/>
        <v>#REF!</v>
      </c>
      <c r="Z1378" s="13"/>
      <c r="AA1378" s="13" t="e">
        <f t="shared" ref="AA1378:AA1411" si="355">Y1378+Z1378</f>
        <v>#REF!</v>
      </c>
      <c r="AB1378" s="12">
        <v>1</v>
      </c>
      <c r="AC1378" s="12">
        <v>1</v>
      </c>
      <c r="AE1378" s="9" t="e">
        <f t="shared" si="350"/>
        <v>#REF!</v>
      </c>
      <c r="AG1378" s="1" t="str">
        <f t="shared" si="354"/>
        <v>33E33E10004009</v>
      </c>
      <c r="AH1378" s="9" t="e">
        <f>IF(AND(#REF!=2017,AE$4=1),-IFERROR(VLOOKUP(AG1378,#REF!,9,0),0),IF(AND(#REF!=2017,AE$4=2),-IFERROR(VLOOKUP(AG1378,#REF!,9,0),0),IFERROR(VLOOKUP(AG1378,#REF!,12,0),0)))</f>
        <v>#REF!</v>
      </c>
    </row>
    <row r="1379" spans="1:34" ht="15" customHeight="1" outlineLevel="2">
      <c r="A1379" s="7" t="s">
        <v>565</v>
      </c>
      <c r="B1379" s="36" t="s">
        <v>72</v>
      </c>
      <c r="C1379" s="7" t="s">
        <v>72</v>
      </c>
      <c r="D1379" s="7" t="s">
        <v>13</v>
      </c>
      <c r="E1379" s="7" t="s">
        <v>16</v>
      </c>
      <c r="F1379" s="7" t="s">
        <v>315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40">
        <v>0</v>
      </c>
      <c r="O1379" s="8">
        <v>0</v>
      </c>
      <c r="P1379" s="8"/>
      <c r="Q1379" s="8"/>
      <c r="R1379" s="8"/>
      <c r="S1379" s="8"/>
      <c r="T1379" s="8"/>
      <c r="U1379" s="8"/>
      <c r="V1379" s="8"/>
      <c r="W1379" s="14">
        <f t="shared" si="352"/>
        <v>0</v>
      </c>
      <c r="X1379" s="10"/>
      <c r="Y1379" s="28" t="e">
        <f t="shared" si="353"/>
        <v>#REF!</v>
      </c>
      <c r="Z1379" s="13"/>
      <c r="AA1379" s="13" t="e">
        <f t="shared" si="355"/>
        <v>#REF!</v>
      </c>
      <c r="AB1379" s="12">
        <v>1</v>
      </c>
      <c r="AC1379" s="12">
        <v>1</v>
      </c>
      <c r="AE1379" s="9" t="e">
        <f t="shared" si="350"/>
        <v>#REF!</v>
      </c>
      <c r="AG1379" s="1" t="str">
        <f t="shared" si="354"/>
        <v>33E33E10004010</v>
      </c>
      <c r="AH1379" s="9" t="e">
        <f>IF(AND(#REF!=2017,AE$4=1),-IFERROR(VLOOKUP(AG1379,#REF!,9,0),0),IF(AND(#REF!=2017,AE$4=2),-IFERROR(VLOOKUP(AG1379,#REF!,9,0),0),IFERROR(VLOOKUP(AG1379,#REF!,12,0),0)))</f>
        <v>#REF!</v>
      </c>
    </row>
    <row r="1380" spans="1:34" ht="15" customHeight="1" outlineLevel="2">
      <c r="A1380" s="7" t="s">
        <v>565</v>
      </c>
      <c r="B1380" s="36" t="s">
        <v>72</v>
      </c>
      <c r="C1380" s="7" t="s">
        <v>72</v>
      </c>
      <c r="D1380" s="7" t="s">
        <v>13</v>
      </c>
      <c r="E1380" s="7" t="s">
        <v>374</v>
      </c>
      <c r="F1380" s="7" t="s">
        <v>361</v>
      </c>
      <c r="G1380" s="8">
        <v>0</v>
      </c>
      <c r="H1380" s="8">
        <v>0</v>
      </c>
      <c r="I1380" s="8">
        <v>0</v>
      </c>
      <c r="J1380" s="8">
        <v>0</v>
      </c>
      <c r="K1380" s="8">
        <v>6.7</v>
      </c>
      <c r="L1380" s="8">
        <v>0</v>
      </c>
      <c r="M1380" s="8">
        <v>0</v>
      </c>
      <c r="N1380" s="40">
        <v>11.940000000000001</v>
      </c>
      <c r="O1380" s="8">
        <v>6.0799999999999983</v>
      </c>
      <c r="P1380" s="8"/>
      <c r="Q1380" s="8"/>
      <c r="R1380" s="8"/>
      <c r="S1380" s="8"/>
      <c r="T1380" s="8"/>
      <c r="U1380" s="8"/>
      <c r="V1380" s="8"/>
      <c r="W1380" s="14">
        <f t="shared" si="352"/>
        <v>24.72</v>
      </c>
      <c r="X1380" s="10"/>
      <c r="Y1380" s="28" t="e">
        <f t="shared" si="353"/>
        <v>#REF!</v>
      </c>
      <c r="Z1380" s="13"/>
      <c r="AA1380" s="13" t="e">
        <f t="shared" si="355"/>
        <v>#REF!</v>
      </c>
      <c r="AB1380" s="12">
        <v>1</v>
      </c>
      <c r="AC1380" s="12">
        <v>1</v>
      </c>
      <c r="AE1380" s="9" t="e">
        <f t="shared" si="350"/>
        <v>#REF!</v>
      </c>
      <c r="AG1380" s="1" t="str">
        <f t="shared" si="354"/>
        <v>33E33E10004030</v>
      </c>
      <c r="AH1380" s="9" t="e">
        <f>IF(AND(#REF!=2017,AE$4=1),-IFERROR(VLOOKUP(AG1380,#REF!,9,0),0),IF(AND(#REF!=2017,AE$4=2),-IFERROR(VLOOKUP(AG1380,#REF!,9,0),0),IFERROR(VLOOKUP(AG1380,#REF!,12,0),0)))</f>
        <v>#REF!</v>
      </c>
    </row>
    <row r="1381" spans="1:34" ht="15" customHeight="1" outlineLevel="2">
      <c r="A1381" s="7" t="s">
        <v>565</v>
      </c>
      <c r="B1381" s="36" t="s">
        <v>72</v>
      </c>
      <c r="C1381" s="7" t="s">
        <v>72</v>
      </c>
      <c r="D1381" s="7" t="s">
        <v>13</v>
      </c>
      <c r="E1381" s="7" t="s">
        <v>389</v>
      </c>
      <c r="F1381" s="7" t="s">
        <v>360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40">
        <v>0</v>
      </c>
      <c r="O1381" s="8">
        <v>0</v>
      </c>
      <c r="P1381" s="8"/>
      <c r="Q1381" s="8"/>
      <c r="R1381" s="8"/>
      <c r="S1381" s="8"/>
      <c r="T1381" s="8"/>
      <c r="U1381" s="8"/>
      <c r="V1381" s="8"/>
      <c r="W1381" s="14">
        <f t="shared" si="352"/>
        <v>0</v>
      </c>
      <c r="X1381" s="10"/>
      <c r="Y1381" s="28" t="e">
        <f t="shared" si="353"/>
        <v>#REF!</v>
      </c>
      <c r="Z1381" s="13"/>
      <c r="AA1381" s="13" t="e">
        <f t="shared" si="355"/>
        <v>#REF!</v>
      </c>
      <c r="AB1381" s="12">
        <v>1</v>
      </c>
      <c r="AC1381" s="12">
        <v>1</v>
      </c>
      <c r="AE1381" s="9" t="e">
        <f t="shared" si="350"/>
        <v>#REF!</v>
      </c>
      <c r="AG1381" s="1" t="str">
        <f t="shared" si="354"/>
        <v>33E33E10004033</v>
      </c>
      <c r="AH1381" s="9" t="e">
        <f>IF(AND(#REF!=2017,AE$4=1),-IFERROR(VLOOKUP(AG1381,#REF!,9,0),0),IF(AND(#REF!=2017,AE$4=2),-IFERROR(VLOOKUP(AG1381,#REF!,9,0),0),IFERROR(VLOOKUP(AG1381,#REF!,12,0),0)))</f>
        <v>#REF!</v>
      </c>
    </row>
    <row r="1382" spans="1:34" ht="15" customHeight="1" outlineLevel="2">
      <c r="A1382" s="7" t="s">
        <v>565</v>
      </c>
      <c r="B1382" s="36" t="s">
        <v>72</v>
      </c>
      <c r="C1382" s="7" t="s">
        <v>72</v>
      </c>
      <c r="D1382" s="7" t="s">
        <v>13</v>
      </c>
      <c r="E1382" s="7" t="s">
        <v>393</v>
      </c>
      <c r="F1382" s="7" t="s">
        <v>25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40">
        <v>0</v>
      </c>
      <c r="O1382" s="8">
        <v>0</v>
      </c>
      <c r="P1382" s="8"/>
      <c r="Q1382" s="8"/>
      <c r="R1382" s="8"/>
      <c r="S1382" s="8"/>
      <c r="T1382" s="8"/>
      <c r="U1382" s="8"/>
      <c r="V1382" s="8"/>
      <c r="W1382" s="14">
        <f t="shared" si="352"/>
        <v>0</v>
      </c>
      <c r="X1382" s="10"/>
      <c r="Y1382" s="28" t="e">
        <f t="shared" si="353"/>
        <v>#REF!</v>
      </c>
      <c r="Z1382" s="13"/>
      <c r="AA1382" s="13" t="e">
        <f t="shared" si="355"/>
        <v>#REF!</v>
      </c>
      <c r="AB1382" s="12">
        <v>1</v>
      </c>
      <c r="AC1382" s="12">
        <v>1</v>
      </c>
      <c r="AE1382" s="9" t="e">
        <f t="shared" si="350"/>
        <v>#REF!</v>
      </c>
      <c r="AG1382" s="1" t="str">
        <f t="shared" si="354"/>
        <v>33E33E10004052</v>
      </c>
      <c r="AH1382" s="9" t="e">
        <f>IF(AND(#REF!=2017,AE$4=1),-IFERROR(VLOOKUP(AG1382,#REF!,9,0),0),IF(AND(#REF!=2017,AE$4=2),-IFERROR(VLOOKUP(AG1382,#REF!,9,0),0),IFERROR(VLOOKUP(AG1382,#REF!,12,0),0)))</f>
        <v>#REF!</v>
      </c>
    </row>
    <row r="1383" spans="1:34" ht="15" customHeight="1" outlineLevel="2">
      <c r="A1383" s="7" t="s">
        <v>565</v>
      </c>
      <c r="B1383" s="36" t="s">
        <v>72</v>
      </c>
      <c r="C1383" s="7" t="s">
        <v>72</v>
      </c>
      <c r="D1383" s="7" t="s">
        <v>13</v>
      </c>
      <c r="E1383" s="7" t="s">
        <v>395</v>
      </c>
      <c r="F1383" s="7" t="s">
        <v>29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40">
        <v>0</v>
      </c>
      <c r="O1383" s="8">
        <v>0</v>
      </c>
      <c r="P1383" s="8"/>
      <c r="Q1383" s="8"/>
      <c r="R1383" s="8"/>
      <c r="S1383" s="8"/>
      <c r="T1383" s="8"/>
      <c r="U1383" s="8"/>
      <c r="V1383" s="8"/>
      <c r="W1383" s="14">
        <f t="shared" si="352"/>
        <v>0</v>
      </c>
      <c r="X1383" s="10"/>
      <c r="Y1383" s="28" t="e">
        <f t="shared" si="353"/>
        <v>#REF!</v>
      </c>
      <c r="Z1383" s="13"/>
      <c r="AA1383" s="13" t="e">
        <f t="shared" si="355"/>
        <v>#REF!</v>
      </c>
      <c r="AB1383" s="12">
        <v>1</v>
      </c>
      <c r="AC1383" s="12">
        <v>1</v>
      </c>
      <c r="AE1383" s="9" t="e">
        <f t="shared" si="350"/>
        <v>#REF!</v>
      </c>
      <c r="AG1383" s="1" t="str">
        <f t="shared" si="354"/>
        <v>33E33E10004055</v>
      </c>
      <c r="AH1383" s="9" t="e">
        <f>IF(AND(#REF!=2017,AE$4=1),-IFERROR(VLOOKUP(AG1383,#REF!,9,0),0),IF(AND(#REF!=2017,AE$4=2),-IFERROR(VLOOKUP(AG1383,#REF!,9,0),0),IFERROR(VLOOKUP(AG1383,#REF!,12,0),0)))</f>
        <v>#REF!</v>
      </c>
    </row>
    <row r="1384" spans="1:34" ht="15" customHeight="1" outlineLevel="2">
      <c r="A1384" s="7" t="s">
        <v>565</v>
      </c>
      <c r="B1384" s="36" t="s">
        <v>72</v>
      </c>
      <c r="C1384" s="7" t="s">
        <v>72</v>
      </c>
      <c r="D1384" s="7" t="s">
        <v>13</v>
      </c>
      <c r="E1384" s="7" t="s">
        <v>380</v>
      </c>
      <c r="F1384" s="7" t="s">
        <v>17</v>
      </c>
      <c r="G1384" s="8">
        <v>0</v>
      </c>
      <c r="H1384" s="8">
        <v>0</v>
      </c>
      <c r="I1384" s="8">
        <v>0</v>
      </c>
      <c r="J1384" s="8">
        <v>0.21</v>
      </c>
      <c r="K1384" s="8">
        <v>0</v>
      </c>
      <c r="L1384" s="8">
        <v>0</v>
      </c>
      <c r="M1384" s="8">
        <v>0.71000000000000008</v>
      </c>
      <c r="N1384" s="40">
        <v>0</v>
      </c>
      <c r="O1384" s="8">
        <v>0.56999999999999995</v>
      </c>
      <c r="P1384" s="8"/>
      <c r="Q1384" s="8"/>
      <c r="R1384" s="8"/>
      <c r="S1384" s="8"/>
      <c r="T1384" s="8"/>
      <c r="U1384" s="8"/>
      <c r="V1384" s="8"/>
      <c r="W1384" s="14">
        <f t="shared" si="352"/>
        <v>1.49</v>
      </c>
      <c r="X1384" s="10"/>
      <c r="Y1384" s="28" t="e">
        <f t="shared" si="353"/>
        <v>#REF!</v>
      </c>
      <c r="Z1384" s="13"/>
      <c r="AA1384" s="13" t="e">
        <f t="shared" si="355"/>
        <v>#REF!</v>
      </c>
      <c r="AB1384" s="12">
        <v>1</v>
      </c>
      <c r="AC1384" s="12">
        <v>1</v>
      </c>
      <c r="AE1384" s="9" t="e">
        <f t="shared" si="350"/>
        <v>#REF!</v>
      </c>
      <c r="AG1384" s="1" t="str">
        <f t="shared" si="354"/>
        <v>33E33E10004801</v>
      </c>
      <c r="AH1384" s="9" t="e">
        <f>IF(AND(#REF!=2017,AE$4=1),-IFERROR(VLOOKUP(AG1384,#REF!,9,0),0),IF(AND(#REF!=2017,AE$4=2),-IFERROR(VLOOKUP(AG1384,#REF!,9,0),0),IFERROR(VLOOKUP(AG1384,#REF!,12,0),0)))</f>
        <v>#REF!</v>
      </c>
    </row>
    <row r="1385" spans="1:34" ht="15" customHeight="1" outlineLevel="2">
      <c r="A1385" s="7" t="s">
        <v>565</v>
      </c>
      <c r="B1385" s="36" t="s">
        <v>72</v>
      </c>
      <c r="C1385" s="7" t="s">
        <v>72</v>
      </c>
      <c r="D1385" s="7" t="s">
        <v>13</v>
      </c>
      <c r="E1385" s="7" t="s">
        <v>381</v>
      </c>
      <c r="F1385" s="7" t="s">
        <v>311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40">
        <v>0</v>
      </c>
      <c r="O1385" s="8">
        <v>4.42</v>
      </c>
      <c r="P1385" s="8"/>
      <c r="Q1385" s="8"/>
      <c r="R1385" s="8"/>
      <c r="S1385" s="8"/>
      <c r="T1385" s="8"/>
      <c r="U1385" s="8"/>
      <c r="V1385" s="8"/>
      <c r="W1385" s="14">
        <f t="shared" si="352"/>
        <v>4.42</v>
      </c>
      <c r="X1385" s="10"/>
      <c r="Y1385" s="28" t="e">
        <f t="shared" si="353"/>
        <v>#REF!</v>
      </c>
      <c r="Z1385" s="13"/>
      <c r="AA1385" s="13" t="e">
        <f t="shared" si="355"/>
        <v>#REF!</v>
      </c>
      <c r="AB1385" s="12">
        <v>1</v>
      </c>
      <c r="AC1385" s="12">
        <v>1</v>
      </c>
      <c r="AE1385" s="9" t="e">
        <f t="shared" si="350"/>
        <v>#REF!</v>
      </c>
      <c r="AG1385" s="1" t="str">
        <f t="shared" si="354"/>
        <v>33E33E10005050</v>
      </c>
      <c r="AH1385" s="9" t="e">
        <f>IF(AND(#REF!=2017,AE$4=1),-IFERROR(VLOOKUP(AG1385,#REF!,9,0),0),IF(AND(#REF!=2017,AE$4=2),-IFERROR(VLOOKUP(AG1385,#REF!,9,0),0),IFERROR(VLOOKUP(AG1385,#REF!,12,0),0)))</f>
        <v>#REF!</v>
      </c>
    </row>
    <row r="1386" spans="1:34" ht="15" customHeight="1" outlineLevel="2">
      <c r="A1386" s="7" t="s">
        <v>565</v>
      </c>
      <c r="B1386" s="36" t="s">
        <v>72</v>
      </c>
      <c r="C1386" s="7" t="s">
        <v>72</v>
      </c>
      <c r="D1386" s="7" t="s">
        <v>13</v>
      </c>
      <c r="E1386" s="7" t="s">
        <v>396</v>
      </c>
      <c r="F1386" s="7" t="s">
        <v>245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40">
        <v>0</v>
      </c>
      <c r="O1386" s="8">
        <v>0</v>
      </c>
      <c r="P1386" s="8"/>
      <c r="Q1386" s="8"/>
      <c r="R1386" s="8"/>
      <c r="S1386" s="8"/>
      <c r="T1386" s="8"/>
      <c r="U1386" s="8"/>
      <c r="V1386" s="8"/>
      <c r="W1386" s="14">
        <f t="shared" si="352"/>
        <v>0</v>
      </c>
      <c r="X1386" s="10"/>
      <c r="Y1386" s="28" t="e">
        <f t="shared" si="353"/>
        <v>#REF!</v>
      </c>
      <c r="Z1386" s="13"/>
      <c r="AA1386" s="13" t="e">
        <f t="shared" si="355"/>
        <v>#REF!</v>
      </c>
      <c r="AB1386" s="12">
        <v>1</v>
      </c>
      <c r="AC1386" s="12">
        <v>1</v>
      </c>
      <c r="AE1386" s="9" t="e">
        <f t="shared" si="350"/>
        <v>#REF!</v>
      </c>
      <c r="AG1386" s="1" t="str">
        <f t="shared" si="354"/>
        <v>33E33E10005801</v>
      </c>
      <c r="AH1386" s="9" t="e">
        <f>IF(AND(#REF!=2017,AE$4=1),-IFERROR(VLOOKUP(AG1386,#REF!,9,0),0),IF(AND(#REF!=2017,AE$4=2),-IFERROR(VLOOKUP(AG1386,#REF!,9,0),0),IFERROR(VLOOKUP(AG1386,#REF!,12,0),0)))</f>
        <v>#REF!</v>
      </c>
    </row>
    <row r="1387" spans="1:34" ht="15" customHeight="1" outlineLevel="1">
      <c r="A1387" s="42" t="s">
        <v>652</v>
      </c>
      <c r="B1387" s="36"/>
      <c r="C1387" s="7"/>
      <c r="D1387" s="7"/>
      <c r="E1387" s="7"/>
      <c r="F1387" s="7"/>
      <c r="G1387" s="8">
        <f t="shared" ref="G1387:O1387" si="356">SUBTOTAL(9,G1374:G1386)</f>
        <v>0</v>
      </c>
      <c r="H1387" s="8">
        <f t="shared" si="356"/>
        <v>0</v>
      </c>
      <c r="I1387" s="8">
        <f t="shared" si="356"/>
        <v>0</v>
      </c>
      <c r="J1387" s="8">
        <f t="shared" si="356"/>
        <v>602.62</v>
      </c>
      <c r="K1387" s="8">
        <f t="shared" si="356"/>
        <v>380.54</v>
      </c>
      <c r="L1387" s="8">
        <f t="shared" si="356"/>
        <v>0</v>
      </c>
      <c r="M1387" s="8">
        <f t="shared" si="356"/>
        <v>249.72000000000006</v>
      </c>
      <c r="N1387" s="40">
        <f t="shared" si="356"/>
        <v>338.96000000000004</v>
      </c>
      <c r="O1387" s="8">
        <f t="shared" si="356"/>
        <v>408.63999999999993</v>
      </c>
      <c r="P1387" s="8"/>
      <c r="Q1387" s="8"/>
      <c r="R1387" s="8"/>
      <c r="S1387" s="8"/>
      <c r="T1387" s="8"/>
      <c r="U1387" s="8"/>
      <c r="V1387" s="8"/>
      <c r="W1387" s="14">
        <f>SUBTOTAL(9,W1374:W1386)</f>
        <v>1980.4800000000002</v>
      </c>
      <c r="X1387" s="10"/>
      <c r="Y1387" s="28"/>
      <c r="Z1387" s="13"/>
      <c r="AA1387" s="13"/>
      <c r="AB1387" s="12"/>
      <c r="AC1387" s="12"/>
      <c r="AE1387" s="9"/>
      <c r="AH1387" s="9"/>
    </row>
    <row r="1388" spans="1:34" ht="15" customHeight="1" outlineLevel="2">
      <c r="A1388" s="7" t="s">
        <v>566</v>
      </c>
      <c r="B1388" s="36" t="s">
        <v>73</v>
      </c>
      <c r="C1388" s="7" t="s">
        <v>73</v>
      </c>
      <c r="D1388" s="7" t="s">
        <v>13</v>
      </c>
      <c r="E1388" s="7" t="s">
        <v>366</v>
      </c>
      <c r="F1388" s="7" t="s">
        <v>307</v>
      </c>
      <c r="G1388" s="8">
        <v>0</v>
      </c>
      <c r="H1388" s="8">
        <v>0</v>
      </c>
      <c r="I1388" s="8">
        <v>0</v>
      </c>
      <c r="J1388" s="8">
        <v>1028.8699999999999</v>
      </c>
      <c r="K1388" s="8">
        <v>1223.4000000000001</v>
      </c>
      <c r="L1388" s="8">
        <v>0</v>
      </c>
      <c r="M1388" s="8">
        <v>812.19999999999982</v>
      </c>
      <c r="N1388" s="40">
        <v>1067.3600000000001</v>
      </c>
      <c r="O1388" s="8">
        <v>1709.3599999999997</v>
      </c>
      <c r="P1388" s="8"/>
      <c r="Q1388" s="8"/>
      <c r="R1388" s="8"/>
      <c r="S1388" s="8"/>
      <c r="T1388" s="8"/>
      <c r="U1388" s="8"/>
      <c r="V1388" s="8"/>
      <c r="W1388" s="14">
        <f t="shared" ref="W1388:W1400" si="357">SUM(G1388:V1388)</f>
        <v>5841.19</v>
      </c>
      <c r="X1388" s="10"/>
      <c r="Y1388" s="28" t="e">
        <f t="shared" ref="Y1388:Y1400" si="358">IF(AE$2="Y",IF(RIGHT(A1388,4)="CITY",AH1388,0),AH1388)</f>
        <v>#REF!</v>
      </c>
      <c r="Z1388" s="13"/>
      <c r="AA1388" s="13" t="e">
        <f t="shared" si="355"/>
        <v>#REF!</v>
      </c>
      <c r="AB1388" s="12">
        <v>1</v>
      </c>
      <c r="AC1388" s="12">
        <v>1</v>
      </c>
      <c r="AE1388" s="9" t="e">
        <f t="shared" si="350"/>
        <v>#REF!</v>
      </c>
      <c r="AG1388" s="1" t="str">
        <f t="shared" ref="AG1388:AG1400" si="359">B1388&amp;C1388&amp;D1388&amp;E1388</f>
        <v>33F33F10004001</v>
      </c>
      <c r="AH1388" s="9" t="e">
        <f>IF(AND(#REF!=2017,AE$4=1),-IFERROR(VLOOKUP(AG1388,#REF!,9,0),0),IF(AND(#REF!=2017,AE$4=2),-IFERROR(VLOOKUP(AG1388,#REF!,9,0),0),IFERROR(VLOOKUP(AG1388,#REF!,12,0),0)))</f>
        <v>#REF!</v>
      </c>
    </row>
    <row r="1389" spans="1:34" ht="15" customHeight="1" outlineLevel="2">
      <c r="A1389" s="7" t="s">
        <v>566</v>
      </c>
      <c r="B1389" s="36" t="s">
        <v>73</v>
      </c>
      <c r="C1389" s="7" t="s">
        <v>73</v>
      </c>
      <c r="D1389" s="7" t="s">
        <v>13</v>
      </c>
      <c r="E1389" s="7" t="s">
        <v>387</v>
      </c>
      <c r="F1389" s="7" t="s">
        <v>359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40">
        <v>0</v>
      </c>
      <c r="O1389" s="8">
        <v>0</v>
      </c>
      <c r="P1389" s="8"/>
      <c r="Q1389" s="8"/>
      <c r="R1389" s="8"/>
      <c r="S1389" s="8"/>
      <c r="T1389" s="8"/>
      <c r="U1389" s="8"/>
      <c r="V1389" s="8"/>
      <c r="W1389" s="14">
        <f t="shared" si="357"/>
        <v>0</v>
      </c>
      <c r="X1389" s="10"/>
      <c r="Y1389" s="28" t="e">
        <f t="shared" si="358"/>
        <v>#REF!</v>
      </c>
      <c r="Z1389" s="13"/>
      <c r="AA1389" s="13" t="e">
        <f t="shared" si="355"/>
        <v>#REF!</v>
      </c>
      <c r="AB1389" s="12">
        <v>1</v>
      </c>
      <c r="AC1389" s="12">
        <v>1</v>
      </c>
      <c r="AE1389" s="9" t="e">
        <f t="shared" si="350"/>
        <v>#REF!</v>
      </c>
      <c r="AG1389" s="1" t="str">
        <f t="shared" si="359"/>
        <v>33F33F10004004</v>
      </c>
      <c r="AH1389" s="9" t="e">
        <f>IF(AND(#REF!=2017,AE$4=1),-IFERROR(VLOOKUP(AG1389,#REF!,9,0),0),IF(AND(#REF!=2017,AE$4=2),-IFERROR(VLOOKUP(AG1389,#REF!,9,0),0),IFERROR(VLOOKUP(AG1389,#REF!,12,0),0)))</f>
        <v>#REF!</v>
      </c>
    </row>
    <row r="1390" spans="1:34" ht="15" customHeight="1" outlineLevel="2">
      <c r="A1390" s="7" t="s">
        <v>566</v>
      </c>
      <c r="B1390" s="36" t="s">
        <v>73</v>
      </c>
      <c r="C1390" s="7" t="s">
        <v>73</v>
      </c>
      <c r="D1390" s="7" t="s">
        <v>13</v>
      </c>
      <c r="E1390" s="7" t="s">
        <v>368</v>
      </c>
      <c r="F1390" s="7" t="s">
        <v>308</v>
      </c>
      <c r="G1390" s="8">
        <v>0</v>
      </c>
      <c r="H1390" s="8">
        <v>0</v>
      </c>
      <c r="I1390" s="8">
        <v>0</v>
      </c>
      <c r="J1390" s="8">
        <v>934.62</v>
      </c>
      <c r="K1390" s="8">
        <v>0</v>
      </c>
      <c r="L1390" s="8">
        <v>0</v>
      </c>
      <c r="M1390" s="8">
        <v>3.4199999999999591</v>
      </c>
      <c r="N1390" s="40">
        <v>0</v>
      </c>
      <c r="O1390" s="8">
        <v>0</v>
      </c>
      <c r="P1390" s="8"/>
      <c r="Q1390" s="8"/>
      <c r="R1390" s="8"/>
      <c r="S1390" s="8"/>
      <c r="T1390" s="8"/>
      <c r="U1390" s="8"/>
      <c r="V1390" s="8"/>
      <c r="W1390" s="14">
        <f t="shared" si="357"/>
        <v>938.04</v>
      </c>
      <c r="X1390" s="10"/>
      <c r="Y1390" s="28" t="e">
        <f t="shared" si="358"/>
        <v>#REF!</v>
      </c>
      <c r="Z1390" s="13"/>
      <c r="AA1390" s="13" t="e">
        <f t="shared" si="355"/>
        <v>#REF!</v>
      </c>
      <c r="AB1390" s="12">
        <v>1</v>
      </c>
      <c r="AC1390" s="12">
        <v>1</v>
      </c>
      <c r="AE1390" s="9" t="e">
        <f t="shared" si="350"/>
        <v>#REF!</v>
      </c>
      <c r="AG1390" s="1" t="str">
        <f t="shared" si="359"/>
        <v>33F33F10004006</v>
      </c>
      <c r="AH1390" s="9" t="e">
        <f>IF(AND(#REF!=2017,AE$4=1),-IFERROR(VLOOKUP(AG1390,#REF!,9,0),0),IF(AND(#REF!=2017,AE$4=2),-IFERROR(VLOOKUP(AG1390,#REF!,9,0),0),IFERROR(VLOOKUP(AG1390,#REF!,12,0),0)))</f>
        <v>#REF!</v>
      </c>
    </row>
    <row r="1391" spans="1:34" ht="15" customHeight="1" outlineLevel="2">
      <c r="A1391" s="7" t="s">
        <v>566</v>
      </c>
      <c r="B1391" s="36" t="s">
        <v>73</v>
      </c>
      <c r="C1391" s="7" t="s">
        <v>73</v>
      </c>
      <c r="D1391" s="7" t="s">
        <v>13</v>
      </c>
      <c r="E1391" s="7" t="s">
        <v>370</v>
      </c>
      <c r="F1391" s="7" t="s">
        <v>309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40">
        <v>0</v>
      </c>
      <c r="O1391" s="8">
        <v>0</v>
      </c>
      <c r="P1391" s="8"/>
      <c r="Q1391" s="8"/>
      <c r="R1391" s="8"/>
      <c r="S1391" s="8"/>
      <c r="T1391" s="8"/>
      <c r="U1391" s="8"/>
      <c r="V1391" s="8"/>
      <c r="W1391" s="14">
        <f t="shared" si="357"/>
        <v>0</v>
      </c>
      <c r="X1391" s="10"/>
      <c r="Y1391" s="28" t="e">
        <f t="shared" si="358"/>
        <v>#REF!</v>
      </c>
      <c r="Z1391" s="13"/>
      <c r="AA1391" s="13" t="e">
        <f t="shared" si="355"/>
        <v>#REF!</v>
      </c>
      <c r="AB1391" s="12">
        <v>1</v>
      </c>
      <c r="AC1391" s="12">
        <v>1</v>
      </c>
      <c r="AE1391" s="9" t="e">
        <f t="shared" si="350"/>
        <v>#REF!</v>
      </c>
      <c r="AG1391" s="1" t="str">
        <f t="shared" si="359"/>
        <v>33F33F10004008</v>
      </c>
      <c r="AH1391" s="9" t="e">
        <f>IF(AND(#REF!=2017,AE$4=1),-IFERROR(VLOOKUP(AG1391,#REF!,9,0),0),IF(AND(#REF!=2017,AE$4=2),-IFERROR(VLOOKUP(AG1391,#REF!,9,0),0),IFERROR(VLOOKUP(AG1391,#REF!,12,0),0)))</f>
        <v>#REF!</v>
      </c>
    </row>
    <row r="1392" spans="1:34" ht="15" customHeight="1" outlineLevel="2">
      <c r="A1392" s="7" t="s">
        <v>566</v>
      </c>
      <c r="B1392" s="36" t="s">
        <v>73</v>
      </c>
      <c r="C1392" s="7" t="s">
        <v>73</v>
      </c>
      <c r="D1392" s="7" t="s">
        <v>13</v>
      </c>
      <c r="E1392" s="7" t="s">
        <v>372</v>
      </c>
      <c r="F1392" s="7" t="s">
        <v>310</v>
      </c>
      <c r="G1392" s="8">
        <v>0</v>
      </c>
      <c r="H1392" s="8">
        <v>0</v>
      </c>
      <c r="I1392" s="8">
        <v>0</v>
      </c>
      <c r="J1392" s="8">
        <v>0</v>
      </c>
      <c r="K1392" s="8">
        <v>1.64</v>
      </c>
      <c r="L1392" s="8">
        <v>0</v>
      </c>
      <c r="M1392" s="8">
        <v>0</v>
      </c>
      <c r="N1392" s="40">
        <v>3.2800000000000002</v>
      </c>
      <c r="O1392" s="8">
        <v>0</v>
      </c>
      <c r="P1392" s="8"/>
      <c r="Q1392" s="8"/>
      <c r="R1392" s="8"/>
      <c r="S1392" s="8"/>
      <c r="T1392" s="8"/>
      <c r="U1392" s="8"/>
      <c r="V1392" s="8"/>
      <c r="W1392" s="14">
        <f t="shared" si="357"/>
        <v>4.92</v>
      </c>
      <c r="X1392" s="10"/>
      <c r="Y1392" s="28" t="e">
        <f t="shared" si="358"/>
        <v>#REF!</v>
      </c>
      <c r="Z1392" s="13"/>
      <c r="AA1392" s="13" t="e">
        <f t="shared" si="355"/>
        <v>#REF!</v>
      </c>
      <c r="AB1392" s="12">
        <v>1</v>
      </c>
      <c r="AC1392" s="12">
        <v>1</v>
      </c>
      <c r="AE1392" s="9" t="e">
        <f t="shared" si="350"/>
        <v>#REF!</v>
      </c>
      <c r="AG1392" s="1" t="str">
        <f t="shared" si="359"/>
        <v>33F33F10004009</v>
      </c>
      <c r="AH1392" s="9" t="e">
        <f>IF(AND(#REF!=2017,AE$4=1),-IFERROR(VLOOKUP(AG1392,#REF!,9,0),0),IF(AND(#REF!=2017,AE$4=2),-IFERROR(VLOOKUP(AG1392,#REF!,9,0),0),IFERROR(VLOOKUP(AG1392,#REF!,12,0),0)))</f>
        <v>#REF!</v>
      </c>
    </row>
    <row r="1393" spans="1:34" ht="15" customHeight="1" outlineLevel="2">
      <c r="A1393" s="7" t="s">
        <v>566</v>
      </c>
      <c r="B1393" s="36" t="s">
        <v>73</v>
      </c>
      <c r="C1393" s="7" t="s">
        <v>73</v>
      </c>
      <c r="D1393" s="7" t="s">
        <v>13</v>
      </c>
      <c r="E1393" s="7" t="s">
        <v>16</v>
      </c>
      <c r="F1393" s="7" t="s">
        <v>315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40">
        <v>0</v>
      </c>
      <c r="O1393" s="8">
        <v>0</v>
      </c>
      <c r="P1393" s="8"/>
      <c r="Q1393" s="8"/>
      <c r="R1393" s="8"/>
      <c r="S1393" s="8"/>
      <c r="T1393" s="8"/>
      <c r="U1393" s="8"/>
      <c r="V1393" s="8"/>
      <c r="W1393" s="14">
        <f t="shared" si="357"/>
        <v>0</v>
      </c>
      <c r="X1393" s="10"/>
      <c r="Y1393" s="28" t="e">
        <f t="shared" si="358"/>
        <v>#REF!</v>
      </c>
      <c r="Z1393" s="13"/>
      <c r="AA1393" s="13" t="e">
        <f t="shared" si="355"/>
        <v>#REF!</v>
      </c>
      <c r="AB1393" s="12">
        <v>1</v>
      </c>
      <c r="AC1393" s="12">
        <v>1</v>
      </c>
      <c r="AE1393" s="9" t="e">
        <f t="shared" si="350"/>
        <v>#REF!</v>
      </c>
      <c r="AG1393" s="1" t="str">
        <f t="shared" si="359"/>
        <v>33F33F10004010</v>
      </c>
      <c r="AH1393" s="9" t="e">
        <f>IF(AND(#REF!=2017,AE$4=1),-IFERROR(VLOOKUP(AG1393,#REF!,9,0),0),IF(AND(#REF!=2017,AE$4=2),-IFERROR(VLOOKUP(AG1393,#REF!,9,0),0),IFERROR(VLOOKUP(AG1393,#REF!,12,0),0)))</f>
        <v>#REF!</v>
      </c>
    </row>
    <row r="1394" spans="1:34" ht="15" customHeight="1" outlineLevel="2">
      <c r="A1394" s="7" t="s">
        <v>566</v>
      </c>
      <c r="B1394" s="36" t="s">
        <v>73</v>
      </c>
      <c r="C1394" s="7" t="s">
        <v>73</v>
      </c>
      <c r="D1394" s="7" t="s">
        <v>13</v>
      </c>
      <c r="E1394" s="7" t="s">
        <v>374</v>
      </c>
      <c r="F1394" s="7" t="s">
        <v>361</v>
      </c>
      <c r="G1394" s="8">
        <v>0</v>
      </c>
      <c r="H1394" s="8">
        <v>0</v>
      </c>
      <c r="I1394" s="8">
        <v>0</v>
      </c>
      <c r="J1394" s="8">
        <v>0</v>
      </c>
      <c r="K1394" s="8">
        <v>22.42</v>
      </c>
      <c r="L1394" s="8">
        <v>0</v>
      </c>
      <c r="M1394" s="8">
        <v>0</v>
      </c>
      <c r="N1394" s="40">
        <v>39.97</v>
      </c>
      <c r="O1394" s="8">
        <v>20.22</v>
      </c>
      <c r="P1394" s="8"/>
      <c r="Q1394" s="8"/>
      <c r="R1394" s="8"/>
      <c r="S1394" s="8"/>
      <c r="T1394" s="8"/>
      <c r="U1394" s="8"/>
      <c r="V1394" s="8"/>
      <c r="W1394" s="14">
        <f t="shared" si="357"/>
        <v>82.61</v>
      </c>
      <c r="X1394" s="10"/>
      <c r="Y1394" s="28" t="e">
        <f t="shared" si="358"/>
        <v>#REF!</v>
      </c>
      <c r="Z1394" s="13"/>
      <c r="AA1394" s="13" t="e">
        <f t="shared" si="355"/>
        <v>#REF!</v>
      </c>
      <c r="AB1394" s="12">
        <v>1</v>
      </c>
      <c r="AC1394" s="12">
        <v>1</v>
      </c>
      <c r="AE1394" s="9" t="e">
        <f t="shared" si="350"/>
        <v>#REF!</v>
      </c>
      <c r="AG1394" s="1" t="str">
        <f t="shared" si="359"/>
        <v>33F33F10004030</v>
      </c>
      <c r="AH1394" s="9" t="e">
        <f>IF(AND(#REF!=2017,AE$4=1),-IFERROR(VLOOKUP(AG1394,#REF!,9,0),0),IF(AND(#REF!=2017,AE$4=2),-IFERROR(VLOOKUP(AG1394,#REF!,9,0),0),IFERROR(VLOOKUP(AG1394,#REF!,12,0),0)))</f>
        <v>#REF!</v>
      </c>
    </row>
    <row r="1395" spans="1:34" ht="15" customHeight="1" outlineLevel="2">
      <c r="A1395" s="7" t="s">
        <v>566</v>
      </c>
      <c r="B1395" s="36" t="s">
        <v>73</v>
      </c>
      <c r="C1395" s="7" t="s">
        <v>73</v>
      </c>
      <c r="D1395" s="7" t="s">
        <v>13</v>
      </c>
      <c r="E1395" s="7" t="s">
        <v>389</v>
      </c>
      <c r="F1395" s="7" t="s">
        <v>360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  <c r="N1395" s="40">
        <v>0</v>
      </c>
      <c r="O1395" s="8">
        <v>0</v>
      </c>
      <c r="P1395" s="8"/>
      <c r="Q1395" s="8"/>
      <c r="R1395" s="8"/>
      <c r="S1395" s="8"/>
      <c r="T1395" s="8"/>
      <c r="U1395" s="8"/>
      <c r="V1395" s="8"/>
      <c r="W1395" s="14">
        <f t="shared" si="357"/>
        <v>0</v>
      </c>
      <c r="X1395" s="10"/>
      <c r="Y1395" s="28" t="e">
        <f t="shared" si="358"/>
        <v>#REF!</v>
      </c>
      <c r="Z1395" s="13"/>
      <c r="AA1395" s="13" t="e">
        <f t="shared" si="355"/>
        <v>#REF!</v>
      </c>
      <c r="AB1395" s="12">
        <v>1</v>
      </c>
      <c r="AC1395" s="12">
        <v>1</v>
      </c>
      <c r="AE1395" s="9" t="e">
        <f t="shared" si="350"/>
        <v>#REF!</v>
      </c>
      <c r="AG1395" s="1" t="str">
        <f t="shared" si="359"/>
        <v>33F33F10004033</v>
      </c>
      <c r="AH1395" s="9" t="e">
        <f>IF(AND(#REF!=2017,AE$4=1),-IFERROR(VLOOKUP(AG1395,#REF!,9,0),0),IF(AND(#REF!=2017,AE$4=2),-IFERROR(VLOOKUP(AG1395,#REF!,9,0),0),IFERROR(VLOOKUP(AG1395,#REF!,12,0),0)))</f>
        <v>#REF!</v>
      </c>
    </row>
    <row r="1396" spans="1:34" ht="15" customHeight="1" outlineLevel="2">
      <c r="A1396" s="7" t="s">
        <v>566</v>
      </c>
      <c r="B1396" s="36" t="s">
        <v>73</v>
      </c>
      <c r="C1396" s="7" t="s">
        <v>73</v>
      </c>
      <c r="D1396" s="7" t="s">
        <v>13</v>
      </c>
      <c r="E1396" s="7" t="s">
        <v>393</v>
      </c>
      <c r="F1396" s="7" t="s">
        <v>25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  <c r="N1396" s="40">
        <v>0</v>
      </c>
      <c r="O1396" s="8">
        <v>0</v>
      </c>
      <c r="P1396" s="8"/>
      <c r="Q1396" s="8"/>
      <c r="R1396" s="8"/>
      <c r="S1396" s="8"/>
      <c r="T1396" s="8"/>
      <c r="U1396" s="8"/>
      <c r="V1396" s="8"/>
      <c r="W1396" s="14">
        <f t="shared" si="357"/>
        <v>0</v>
      </c>
      <c r="X1396" s="10"/>
      <c r="Y1396" s="28" t="e">
        <f t="shared" si="358"/>
        <v>#REF!</v>
      </c>
      <c r="Z1396" s="13"/>
      <c r="AA1396" s="13" t="e">
        <f t="shared" si="355"/>
        <v>#REF!</v>
      </c>
      <c r="AB1396" s="12">
        <v>1</v>
      </c>
      <c r="AC1396" s="12">
        <v>1</v>
      </c>
      <c r="AE1396" s="9" t="e">
        <f t="shared" si="350"/>
        <v>#REF!</v>
      </c>
      <c r="AG1396" s="1" t="str">
        <f t="shared" si="359"/>
        <v>33F33F10004052</v>
      </c>
      <c r="AH1396" s="9" t="e">
        <f>IF(AND(#REF!=2017,AE$4=1),-IFERROR(VLOOKUP(AG1396,#REF!,9,0),0),IF(AND(#REF!=2017,AE$4=2),-IFERROR(VLOOKUP(AG1396,#REF!,9,0),0),IFERROR(VLOOKUP(AG1396,#REF!,12,0),0)))</f>
        <v>#REF!</v>
      </c>
    </row>
    <row r="1397" spans="1:34" ht="15" customHeight="1" outlineLevel="2">
      <c r="A1397" s="7" t="s">
        <v>566</v>
      </c>
      <c r="B1397" s="36" t="s">
        <v>73</v>
      </c>
      <c r="C1397" s="7" t="s">
        <v>73</v>
      </c>
      <c r="D1397" s="7" t="s">
        <v>13</v>
      </c>
      <c r="E1397" s="7" t="s">
        <v>395</v>
      </c>
      <c r="F1397" s="7" t="s">
        <v>29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40">
        <v>0</v>
      </c>
      <c r="O1397" s="8">
        <v>0</v>
      </c>
      <c r="P1397" s="8"/>
      <c r="Q1397" s="8"/>
      <c r="R1397" s="8"/>
      <c r="S1397" s="8"/>
      <c r="T1397" s="8"/>
      <c r="U1397" s="8"/>
      <c r="V1397" s="8"/>
      <c r="W1397" s="14">
        <f t="shared" si="357"/>
        <v>0</v>
      </c>
      <c r="X1397" s="10"/>
      <c r="Y1397" s="28" t="e">
        <f t="shared" si="358"/>
        <v>#REF!</v>
      </c>
      <c r="Z1397" s="13"/>
      <c r="AA1397" s="13" t="e">
        <f t="shared" si="355"/>
        <v>#REF!</v>
      </c>
      <c r="AB1397" s="12">
        <v>1</v>
      </c>
      <c r="AC1397" s="12">
        <v>1</v>
      </c>
      <c r="AE1397" s="9" t="e">
        <f t="shared" si="350"/>
        <v>#REF!</v>
      </c>
      <c r="AG1397" s="1" t="str">
        <f t="shared" si="359"/>
        <v>33F33F10004055</v>
      </c>
      <c r="AH1397" s="9" t="e">
        <f>IF(AND(#REF!=2017,AE$4=1),-IFERROR(VLOOKUP(AG1397,#REF!,9,0),0),IF(AND(#REF!=2017,AE$4=2),-IFERROR(VLOOKUP(AG1397,#REF!,9,0),0),IFERROR(VLOOKUP(AG1397,#REF!,12,0),0)))</f>
        <v>#REF!</v>
      </c>
    </row>
    <row r="1398" spans="1:34" ht="15" customHeight="1" outlineLevel="2">
      <c r="A1398" s="7" t="s">
        <v>566</v>
      </c>
      <c r="B1398" s="36" t="s">
        <v>73</v>
      </c>
      <c r="C1398" s="7" t="s">
        <v>73</v>
      </c>
      <c r="D1398" s="7" t="s">
        <v>13</v>
      </c>
      <c r="E1398" s="7" t="s">
        <v>380</v>
      </c>
      <c r="F1398" s="7" t="s">
        <v>17</v>
      </c>
      <c r="G1398" s="8">
        <v>0</v>
      </c>
      <c r="H1398" s="8">
        <v>0</v>
      </c>
      <c r="I1398" s="8">
        <v>0</v>
      </c>
      <c r="J1398" s="8">
        <v>0.97</v>
      </c>
      <c r="K1398" s="8">
        <v>0</v>
      </c>
      <c r="L1398" s="8">
        <v>0</v>
      </c>
      <c r="M1398" s="8">
        <v>2.3099999999999996</v>
      </c>
      <c r="N1398" s="40">
        <v>0</v>
      </c>
      <c r="O1398" s="8">
        <v>1.870000000000001</v>
      </c>
      <c r="P1398" s="8"/>
      <c r="Q1398" s="8"/>
      <c r="R1398" s="8"/>
      <c r="S1398" s="8"/>
      <c r="T1398" s="8"/>
      <c r="U1398" s="8"/>
      <c r="V1398" s="8"/>
      <c r="W1398" s="14">
        <f t="shared" si="357"/>
        <v>5.15</v>
      </c>
      <c r="X1398" s="10"/>
      <c r="Y1398" s="28" t="e">
        <f t="shared" si="358"/>
        <v>#REF!</v>
      </c>
      <c r="Z1398" s="13"/>
      <c r="AA1398" s="13" t="e">
        <f t="shared" si="355"/>
        <v>#REF!</v>
      </c>
      <c r="AB1398" s="12">
        <v>1</v>
      </c>
      <c r="AC1398" s="12">
        <v>1</v>
      </c>
      <c r="AE1398" s="9" t="e">
        <f t="shared" si="350"/>
        <v>#REF!</v>
      </c>
      <c r="AG1398" s="1" t="str">
        <f t="shared" si="359"/>
        <v>33F33F10004801</v>
      </c>
      <c r="AH1398" s="9" t="e">
        <f>IF(AND(#REF!=2017,AE$4=1),-IFERROR(VLOOKUP(AG1398,#REF!,9,0),0),IF(AND(#REF!=2017,AE$4=2),-IFERROR(VLOOKUP(AG1398,#REF!,9,0),0),IFERROR(VLOOKUP(AG1398,#REF!,12,0),0)))</f>
        <v>#REF!</v>
      </c>
    </row>
    <row r="1399" spans="1:34" ht="15" customHeight="1" outlineLevel="2">
      <c r="A1399" s="7" t="s">
        <v>566</v>
      </c>
      <c r="B1399" s="36" t="s">
        <v>73</v>
      </c>
      <c r="C1399" s="7" t="s">
        <v>73</v>
      </c>
      <c r="D1399" s="7" t="s">
        <v>13</v>
      </c>
      <c r="E1399" s="7" t="s">
        <v>381</v>
      </c>
      <c r="F1399" s="7" t="s">
        <v>311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40">
        <v>0</v>
      </c>
      <c r="O1399" s="8">
        <v>14.56</v>
      </c>
      <c r="P1399" s="8"/>
      <c r="Q1399" s="8"/>
      <c r="R1399" s="8"/>
      <c r="S1399" s="8"/>
      <c r="T1399" s="8"/>
      <c r="U1399" s="8"/>
      <c r="V1399" s="8"/>
      <c r="W1399" s="14">
        <f t="shared" si="357"/>
        <v>14.56</v>
      </c>
      <c r="X1399" s="10"/>
      <c r="Y1399" s="28" t="e">
        <f t="shared" si="358"/>
        <v>#REF!</v>
      </c>
      <c r="Z1399" s="13"/>
      <c r="AA1399" s="13" t="e">
        <f t="shared" si="355"/>
        <v>#REF!</v>
      </c>
      <c r="AB1399" s="12">
        <v>1</v>
      </c>
      <c r="AC1399" s="12">
        <v>1</v>
      </c>
      <c r="AE1399" s="9" t="e">
        <f t="shared" si="350"/>
        <v>#REF!</v>
      </c>
      <c r="AG1399" s="1" t="str">
        <f t="shared" si="359"/>
        <v>33F33F10005050</v>
      </c>
      <c r="AH1399" s="9" t="e">
        <f>IF(AND(#REF!=2017,AE$4=1),-IFERROR(VLOOKUP(AG1399,#REF!,9,0),0),IF(AND(#REF!=2017,AE$4=2),-IFERROR(VLOOKUP(AG1399,#REF!,9,0),0),IFERROR(VLOOKUP(AG1399,#REF!,12,0),0)))</f>
        <v>#REF!</v>
      </c>
    </row>
    <row r="1400" spans="1:34" ht="15" customHeight="1" outlineLevel="2">
      <c r="A1400" s="7" t="s">
        <v>566</v>
      </c>
      <c r="B1400" s="36" t="s">
        <v>73</v>
      </c>
      <c r="C1400" s="7" t="s">
        <v>73</v>
      </c>
      <c r="D1400" s="7" t="s">
        <v>13</v>
      </c>
      <c r="E1400" s="7" t="s">
        <v>396</v>
      </c>
      <c r="F1400" s="7" t="s">
        <v>245</v>
      </c>
      <c r="G1400" s="8">
        <v>0</v>
      </c>
      <c r="H1400" s="8">
        <v>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  <c r="N1400" s="40">
        <v>0</v>
      </c>
      <c r="O1400" s="8">
        <v>0</v>
      </c>
      <c r="P1400" s="8"/>
      <c r="Q1400" s="8"/>
      <c r="R1400" s="8"/>
      <c r="S1400" s="8"/>
      <c r="T1400" s="8"/>
      <c r="U1400" s="8"/>
      <c r="V1400" s="8"/>
      <c r="W1400" s="14">
        <f t="shared" si="357"/>
        <v>0</v>
      </c>
      <c r="X1400" s="10"/>
      <c r="Y1400" s="28" t="e">
        <f t="shared" si="358"/>
        <v>#REF!</v>
      </c>
      <c r="Z1400" s="13"/>
      <c r="AA1400" s="13" t="e">
        <f t="shared" si="355"/>
        <v>#REF!</v>
      </c>
      <c r="AB1400" s="12">
        <v>1</v>
      </c>
      <c r="AC1400" s="12">
        <v>1</v>
      </c>
      <c r="AE1400" s="9" t="e">
        <f t="shared" si="350"/>
        <v>#REF!</v>
      </c>
      <c r="AG1400" s="1" t="str">
        <f t="shared" si="359"/>
        <v>33F33F10005801</v>
      </c>
      <c r="AH1400" s="9" t="e">
        <f>IF(AND(#REF!=2017,AE$4=1),-IFERROR(VLOOKUP(AG1400,#REF!,9,0),0),IF(AND(#REF!=2017,AE$4=2),-IFERROR(VLOOKUP(AG1400,#REF!,9,0),0),IFERROR(VLOOKUP(AG1400,#REF!,12,0),0)))</f>
        <v>#REF!</v>
      </c>
    </row>
    <row r="1401" spans="1:34" ht="15" customHeight="1" outlineLevel="1">
      <c r="A1401" s="42" t="s">
        <v>653</v>
      </c>
      <c r="B1401" s="36"/>
      <c r="C1401" s="7"/>
      <c r="D1401" s="7"/>
      <c r="E1401" s="7"/>
      <c r="F1401" s="7"/>
      <c r="G1401" s="8">
        <f t="shared" ref="G1401:O1401" si="360">SUBTOTAL(9,G1388:G1400)</f>
        <v>0</v>
      </c>
      <c r="H1401" s="8">
        <f t="shared" si="360"/>
        <v>0</v>
      </c>
      <c r="I1401" s="8">
        <f t="shared" si="360"/>
        <v>0</v>
      </c>
      <c r="J1401" s="8">
        <f t="shared" si="360"/>
        <v>1964.4599999999998</v>
      </c>
      <c r="K1401" s="8">
        <f t="shared" si="360"/>
        <v>1247.4600000000003</v>
      </c>
      <c r="L1401" s="8">
        <f t="shared" si="360"/>
        <v>0</v>
      </c>
      <c r="M1401" s="8">
        <f t="shared" si="360"/>
        <v>817.92999999999972</v>
      </c>
      <c r="N1401" s="40">
        <f t="shared" si="360"/>
        <v>1110.6100000000001</v>
      </c>
      <c r="O1401" s="8">
        <f t="shared" si="360"/>
        <v>1746.0099999999995</v>
      </c>
      <c r="P1401" s="8"/>
      <c r="Q1401" s="8"/>
      <c r="R1401" s="8"/>
      <c r="S1401" s="8"/>
      <c r="T1401" s="8"/>
      <c r="U1401" s="8"/>
      <c r="V1401" s="8"/>
      <c r="W1401" s="14">
        <f>SUBTOTAL(9,W1388:W1400)</f>
        <v>6886.4699999999993</v>
      </c>
      <c r="X1401" s="10"/>
      <c r="Y1401" s="28"/>
      <c r="Z1401" s="13"/>
      <c r="AA1401" s="13"/>
      <c r="AB1401" s="12"/>
      <c r="AC1401" s="12"/>
      <c r="AE1401" s="9"/>
      <c r="AH1401" s="9"/>
    </row>
    <row r="1402" spans="1:34" ht="15" customHeight="1" outlineLevel="2">
      <c r="A1402" s="7" t="s">
        <v>74</v>
      </c>
      <c r="B1402" s="36" t="s">
        <v>75</v>
      </c>
      <c r="C1402" s="7" t="s">
        <v>75</v>
      </c>
      <c r="D1402" s="7" t="s">
        <v>13</v>
      </c>
      <c r="E1402" s="7" t="s">
        <v>366</v>
      </c>
      <c r="F1402" s="7" t="s">
        <v>307</v>
      </c>
      <c r="G1402" s="8">
        <v>0</v>
      </c>
      <c r="H1402" s="8">
        <v>0</v>
      </c>
      <c r="I1402" s="8">
        <v>0</v>
      </c>
      <c r="J1402" s="8">
        <v>1447.51</v>
      </c>
      <c r="K1402" s="8">
        <v>1722.3300000000002</v>
      </c>
      <c r="L1402" s="8">
        <v>0</v>
      </c>
      <c r="M1402" s="8">
        <v>1145.6999999999998</v>
      </c>
      <c r="N1402" s="40">
        <v>1498.5299999999997</v>
      </c>
      <c r="O1402" s="8">
        <v>1836.2600000000002</v>
      </c>
      <c r="P1402" s="8"/>
      <c r="Q1402" s="8"/>
      <c r="R1402" s="8"/>
      <c r="S1402" s="8"/>
      <c r="T1402" s="8"/>
      <c r="U1402" s="8"/>
      <c r="V1402" s="8"/>
      <c r="W1402" s="14">
        <f t="shared" ref="W1402:W1414" si="361">SUM(G1402:V1402)</f>
        <v>7650.33</v>
      </c>
      <c r="X1402" s="10"/>
      <c r="Y1402" s="28" t="e">
        <f t="shared" ref="Y1402:Y1414" si="362">IF(AE$2="Y",IF(RIGHT(A1402,4)="CITY",AH1402,0),AH1402)</f>
        <v>#REF!</v>
      </c>
      <c r="Z1402" s="13"/>
      <c r="AA1402" s="13" t="e">
        <f t="shared" si="355"/>
        <v>#REF!</v>
      </c>
      <c r="AB1402" s="12">
        <v>1</v>
      </c>
      <c r="AC1402" s="12">
        <v>1</v>
      </c>
      <c r="AE1402" s="9" t="e">
        <f t="shared" si="350"/>
        <v>#REF!</v>
      </c>
      <c r="AG1402" s="1" t="str">
        <f t="shared" ref="AG1402:AG1414" si="363">B1402&amp;C1402&amp;D1402&amp;E1402</f>
        <v>33G33G10004001</v>
      </c>
      <c r="AH1402" s="9" t="e">
        <f>IF(AND(#REF!=2017,AE$4=1),-IFERROR(VLOOKUP(AG1402,#REF!,9,0),0),IF(AND(#REF!=2017,AE$4=2),-IFERROR(VLOOKUP(AG1402,#REF!,9,0),0),IFERROR(VLOOKUP(AG1402,#REF!,12,0),0)))</f>
        <v>#REF!</v>
      </c>
    </row>
    <row r="1403" spans="1:34" ht="15" customHeight="1" outlineLevel="2">
      <c r="A1403" s="7" t="s">
        <v>74</v>
      </c>
      <c r="B1403" s="36" t="s">
        <v>75</v>
      </c>
      <c r="C1403" s="7" t="s">
        <v>75</v>
      </c>
      <c r="D1403" s="7" t="s">
        <v>13</v>
      </c>
      <c r="E1403" s="7" t="s">
        <v>387</v>
      </c>
      <c r="F1403" s="7" t="s">
        <v>359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  <c r="N1403" s="40">
        <v>0</v>
      </c>
      <c r="O1403" s="8">
        <v>0</v>
      </c>
      <c r="P1403" s="8"/>
      <c r="Q1403" s="8"/>
      <c r="R1403" s="8"/>
      <c r="S1403" s="8"/>
      <c r="T1403" s="8"/>
      <c r="U1403" s="8"/>
      <c r="V1403" s="8"/>
      <c r="W1403" s="14">
        <f t="shared" si="361"/>
        <v>0</v>
      </c>
      <c r="X1403" s="10"/>
      <c r="Y1403" s="28" t="e">
        <f t="shared" si="362"/>
        <v>#REF!</v>
      </c>
      <c r="Z1403" s="13"/>
      <c r="AA1403" s="13" t="e">
        <f t="shared" si="355"/>
        <v>#REF!</v>
      </c>
      <c r="AB1403" s="12">
        <v>1</v>
      </c>
      <c r="AC1403" s="12">
        <v>1</v>
      </c>
      <c r="AE1403" s="9" t="e">
        <f t="shared" si="350"/>
        <v>#REF!</v>
      </c>
      <c r="AG1403" s="1" t="str">
        <f t="shared" si="363"/>
        <v>33G33G10004004</v>
      </c>
      <c r="AH1403" s="9" t="e">
        <f>IF(AND(#REF!=2017,AE$4=1),-IFERROR(VLOOKUP(AG1403,#REF!,9,0),0),IF(AND(#REF!=2017,AE$4=2),-IFERROR(VLOOKUP(AG1403,#REF!,9,0),0),IFERROR(VLOOKUP(AG1403,#REF!,12,0),0)))</f>
        <v>#REF!</v>
      </c>
    </row>
    <row r="1404" spans="1:34" ht="15" customHeight="1" outlineLevel="2">
      <c r="A1404" s="7" t="s">
        <v>74</v>
      </c>
      <c r="B1404" s="36" t="s">
        <v>75</v>
      </c>
      <c r="C1404" s="7" t="s">
        <v>75</v>
      </c>
      <c r="D1404" s="7" t="s">
        <v>13</v>
      </c>
      <c r="E1404" s="7" t="s">
        <v>368</v>
      </c>
      <c r="F1404" s="7" t="s">
        <v>308</v>
      </c>
      <c r="G1404" s="8">
        <v>0</v>
      </c>
      <c r="H1404" s="8">
        <v>0</v>
      </c>
      <c r="I1404" s="8">
        <v>0</v>
      </c>
      <c r="J1404" s="8">
        <v>1347.46</v>
      </c>
      <c r="K1404" s="8">
        <v>0</v>
      </c>
      <c r="L1404" s="8">
        <v>0</v>
      </c>
      <c r="M1404" s="8">
        <v>4.9200000000000728</v>
      </c>
      <c r="N1404" s="40">
        <v>0</v>
      </c>
      <c r="O1404" s="8">
        <v>0</v>
      </c>
      <c r="P1404" s="8"/>
      <c r="Q1404" s="8"/>
      <c r="R1404" s="8"/>
      <c r="S1404" s="8"/>
      <c r="T1404" s="8"/>
      <c r="U1404" s="8"/>
      <c r="V1404" s="8"/>
      <c r="W1404" s="14">
        <f t="shared" si="361"/>
        <v>1352.38</v>
      </c>
      <c r="X1404" s="10"/>
      <c r="Y1404" s="28" t="e">
        <f t="shared" si="362"/>
        <v>#REF!</v>
      </c>
      <c r="Z1404" s="13"/>
      <c r="AA1404" s="13" t="e">
        <f t="shared" si="355"/>
        <v>#REF!</v>
      </c>
      <c r="AB1404" s="12">
        <v>1</v>
      </c>
      <c r="AC1404" s="12">
        <v>1</v>
      </c>
      <c r="AE1404" s="9" t="e">
        <f t="shared" si="350"/>
        <v>#REF!</v>
      </c>
      <c r="AG1404" s="1" t="str">
        <f t="shared" si="363"/>
        <v>33G33G10004006</v>
      </c>
      <c r="AH1404" s="9" t="e">
        <f>IF(AND(#REF!=2017,AE$4=1),-IFERROR(VLOOKUP(AG1404,#REF!,9,0),0),IF(AND(#REF!=2017,AE$4=2),-IFERROR(VLOOKUP(AG1404,#REF!,9,0),0),IFERROR(VLOOKUP(AG1404,#REF!,12,0),0)))</f>
        <v>#REF!</v>
      </c>
    </row>
    <row r="1405" spans="1:34" ht="15" customHeight="1" outlineLevel="2">
      <c r="A1405" s="7" t="s">
        <v>74</v>
      </c>
      <c r="B1405" s="36" t="s">
        <v>75</v>
      </c>
      <c r="C1405" s="7" t="s">
        <v>75</v>
      </c>
      <c r="D1405" s="7" t="s">
        <v>13</v>
      </c>
      <c r="E1405" s="7" t="s">
        <v>370</v>
      </c>
      <c r="F1405" s="7" t="s">
        <v>309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40">
        <v>0</v>
      </c>
      <c r="O1405" s="8">
        <v>0</v>
      </c>
      <c r="P1405" s="8"/>
      <c r="Q1405" s="8"/>
      <c r="R1405" s="8"/>
      <c r="S1405" s="8"/>
      <c r="T1405" s="8"/>
      <c r="U1405" s="8"/>
      <c r="V1405" s="8"/>
      <c r="W1405" s="14">
        <f t="shared" si="361"/>
        <v>0</v>
      </c>
      <c r="X1405" s="10"/>
      <c r="Y1405" s="28" t="e">
        <f t="shared" si="362"/>
        <v>#REF!</v>
      </c>
      <c r="Z1405" s="13"/>
      <c r="AA1405" s="13" t="e">
        <f t="shared" si="355"/>
        <v>#REF!</v>
      </c>
      <c r="AB1405" s="12">
        <v>1</v>
      </c>
      <c r="AC1405" s="12">
        <v>1</v>
      </c>
      <c r="AE1405" s="9" t="e">
        <f t="shared" si="350"/>
        <v>#REF!</v>
      </c>
      <c r="AG1405" s="1" t="str">
        <f t="shared" si="363"/>
        <v>33G33G10004008</v>
      </c>
      <c r="AH1405" s="9" t="e">
        <f>IF(AND(#REF!=2017,AE$4=1),-IFERROR(VLOOKUP(AG1405,#REF!,9,0),0),IF(AND(#REF!=2017,AE$4=2),-IFERROR(VLOOKUP(AG1405,#REF!,9,0),0),IFERROR(VLOOKUP(AG1405,#REF!,12,0),0)))</f>
        <v>#REF!</v>
      </c>
    </row>
    <row r="1406" spans="1:34" ht="15" customHeight="1" outlineLevel="2">
      <c r="A1406" s="7" t="s">
        <v>74</v>
      </c>
      <c r="B1406" s="36" t="s">
        <v>75</v>
      </c>
      <c r="C1406" s="7" t="s">
        <v>75</v>
      </c>
      <c r="D1406" s="7" t="s">
        <v>13</v>
      </c>
      <c r="E1406" s="7" t="s">
        <v>372</v>
      </c>
      <c r="F1406" s="7" t="s">
        <v>310</v>
      </c>
      <c r="G1406" s="8">
        <v>0</v>
      </c>
      <c r="H1406" s="8">
        <v>0</v>
      </c>
      <c r="I1406" s="8">
        <v>0</v>
      </c>
      <c r="J1406" s="8">
        <v>0</v>
      </c>
      <c r="K1406" s="8">
        <v>2.36</v>
      </c>
      <c r="L1406" s="8">
        <v>0</v>
      </c>
      <c r="M1406" s="8">
        <v>0</v>
      </c>
      <c r="N1406" s="40">
        <v>4.7200000000000006</v>
      </c>
      <c r="O1406" s="8">
        <v>0</v>
      </c>
      <c r="P1406" s="8"/>
      <c r="Q1406" s="8"/>
      <c r="R1406" s="8"/>
      <c r="S1406" s="8"/>
      <c r="T1406" s="8"/>
      <c r="U1406" s="8"/>
      <c r="V1406" s="8"/>
      <c r="W1406" s="14">
        <f t="shared" si="361"/>
        <v>7.08</v>
      </c>
      <c r="X1406" s="10"/>
      <c r="Y1406" s="28" t="e">
        <f t="shared" si="362"/>
        <v>#REF!</v>
      </c>
      <c r="Z1406" s="13"/>
      <c r="AA1406" s="13" t="e">
        <f t="shared" si="355"/>
        <v>#REF!</v>
      </c>
      <c r="AB1406" s="12">
        <v>1</v>
      </c>
      <c r="AC1406" s="12">
        <v>1</v>
      </c>
      <c r="AE1406" s="9" t="e">
        <f t="shared" si="350"/>
        <v>#REF!</v>
      </c>
      <c r="AG1406" s="1" t="str">
        <f t="shared" si="363"/>
        <v>33G33G10004009</v>
      </c>
      <c r="AH1406" s="9" t="e">
        <f>IF(AND(#REF!=2017,AE$4=1),-IFERROR(VLOOKUP(AG1406,#REF!,9,0),0),IF(AND(#REF!=2017,AE$4=2),-IFERROR(VLOOKUP(AG1406,#REF!,9,0),0),IFERROR(VLOOKUP(AG1406,#REF!,12,0),0)))</f>
        <v>#REF!</v>
      </c>
    </row>
    <row r="1407" spans="1:34" ht="15" customHeight="1" outlineLevel="2">
      <c r="A1407" s="7" t="s">
        <v>74</v>
      </c>
      <c r="B1407" s="36" t="s">
        <v>75</v>
      </c>
      <c r="C1407" s="7" t="s">
        <v>75</v>
      </c>
      <c r="D1407" s="7" t="s">
        <v>13</v>
      </c>
      <c r="E1407" s="7" t="s">
        <v>16</v>
      </c>
      <c r="F1407" s="7" t="s">
        <v>315</v>
      </c>
      <c r="G1407" s="8">
        <v>0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40">
        <v>0</v>
      </c>
      <c r="O1407" s="8">
        <v>0</v>
      </c>
      <c r="P1407" s="8"/>
      <c r="Q1407" s="8"/>
      <c r="R1407" s="8"/>
      <c r="S1407" s="8"/>
      <c r="T1407" s="8"/>
      <c r="U1407" s="8"/>
      <c r="V1407" s="8"/>
      <c r="W1407" s="14">
        <f t="shared" si="361"/>
        <v>0</v>
      </c>
      <c r="X1407" s="10"/>
      <c r="Y1407" s="28" t="e">
        <f t="shared" si="362"/>
        <v>#REF!</v>
      </c>
      <c r="Z1407" s="13"/>
      <c r="AA1407" s="13" t="e">
        <f t="shared" si="355"/>
        <v>#REF!</v>
      </c>
      <c r="AB1407" s="12">
        <v>1</v>
      </c>
      <c r="AC1407" s="12">
        <v>1</v>
      </c>
      <c r="AE1407" s="9" t="e">
        <f t="shared" si="350"/>
        <v>#REF!</v>
      </c>
      <c r="AG1407" s="1" t="str">
        <f t="shared" si="363"/>
        <v>33G33G10004010</v>
      </c>
      <c r="AH1407" s="9" t="e">
        <f>IF(AND(#REF!=2017,AE$4=1),-IFERROR(VLOOKUP(AG1407,#REF!,9,0),0),IF(AND(#REF!=2017,AE$4=2),-IFERROR(VLOOKUP(AG1407,#REF!,9,0),0),IFERROR(VLOOKUP(AG1407,#REF!,12,0),0)))</f>
        <v>#REF!</v>
      </c>
    </row>
    <row r="1408" spans="1:34" ht="15" customHeight="1" outlineLevel="2">
      <c r="A1408" s="7" t="s">
        <v>74</v>
      </c>
      <c r="B1408" s="36" t="s">
        <v>75</v>
      </c>
      <c r="C1408" s="7" t="s">
        <v>75</v>
      </c>
      <c r="D1408" s="7" t="s">
        <v>13</v>
      </c>
      <c r="E1408" s="7" t="s">
        <v>374</v>
      </c>
      <c r="F1408" s="7" t="s">
        <v>361</v>
      </c>
      <c r="G1408" s="8">
        <v>0</v>
      </c>
      <c r="H1408" s="8">
        <v>0</v>
      </c>
      <c r="I1408" s="8">
        <v>0</v>
      </c>
      <c r="J1408" s="8">
        <v>0</v>
      </c>
      <c r="K1408" s="8">
        <v>32.200000000000003</v>
      </c>
      <c r="L1408" s="8">
        <v>0</v>
      </c>
      <c r="M1408" s="8">
        <v>0</v>
      </c>
      <c r="N1408" s="40">
        <v>57.33</v>
      </c>
      <c r="O1408" s="8">
        <v>29.03</v>
      </c>
      <c r="P1408" s="8"/>
      <c r="Q1408" s="8"/>
      <c r="R1408" s="8"/>
      <c r="S1408" s="8"/>
      <c r="T1408" s="8"/>
      <c r="U1408" s="8"/>
      <c r="V1408" s="8"/>
      <c r="W1408" s="14">
        <f t="shared" si="361"/>
        <v>118.56</v>
      </c>
      <c r="X1408" s="10"/>
      <c r="Y1408" s="28" t="e">
        <f t="shared" si="362"/>
        <v>#REF!</v>
      </c>
      <c r="Z1408" s="13"/>
      <c r="AA1408" s="13" t="e">
        <f t="shared" si="355"/>
        <v>#REF!</v>
      </c>
      <c r="AB1408" s="12">
        <v>1</v>
      </c>
      <c r="AC1408" s="12">
        <v>1</v>
      </c>
      <c r="AE1408" s="9" t="e">
        <f t="shared" si="350"/>
        <v>#REF!</v>
      </c>
      <c r="AG1408" s="1" t="str">
        <f t="shared" si="363"/>
        <v>33G33G10004030</v>
      </c>
      <c r="AH1408" s="9" t="e">
        <f>IF(AND(#REF!=2017,AE$4=1),-IFERROR(VLOOKUP(AG1408,#REF!,9,0),0),IF(AND(#REF!=2017,AE$4=2),-IFERROR(VLOOKUP(AG1408,#REF!,9,0),0),IFERROR(VLOOKUP(AG1408,#REF!,12,0),0)))</f>
        <v>#REF!</v>
      </c>
    </row>
    <row r="1409" spans="1:34" ht="15" customHeight="1" outlineLevel="2">
      <c r="A1409" s="7" t="s">
        <v>74</v>
      </c>
      <c r="B1409" s="36" t="s">
        <v>75</v>
      </c>
      <c r="C1409" s="7" t="s">
        <v>75</v>
      </c>
      <c r="D1409" s="7" t="s">
        <v>13</v>
      </c>
      <c r="E1409" s="7" t="s">
        <v>389</v>
      </c>
      <c r="F1409" s="7" t="s">
        <v>360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40">
        <v>0</v>
      </c>
      <c r="O1409" s="8">
        <v>0</v>
      </c>
      <c r="P1409" s="8"/>
      <c r="Q1409" s="8"/>
      <c r="R1409" s="8"/>
      <c r="S1409" s="8"/>
      <c r="T1409" s="8"/>
      <c r="U1409" s="8"/>
      <c r="V1409" s="8"/>
      <c r="W1409" s="14">
        <f t="shared" si="361"/>
        <v>0</v>
      </c>
      <c r="X1409" s="10"/>
      <c r="Y1409" s="28" t="e">
        <f t="shared" si="362"/>
        <v>#REF!</v>
      </c>
      <c r="Z1409" s="13"/>
      <c r="AA1409" s="13" t="e">
        <f t="shared" si="355"/>
        <v>#REF!</v>
      </c>
      <c r="AB1409" s="12">
        <v>1</v>
      </c>
      <c r="AC1409" s="12">
        <v>1</v>
      </c>
      <c r="AE1409" s="9" t="e">
        <f t="shared" si="350"/>
        <v>#REF!</v>
      </c>
      <c r="AG1409" s="1" t="str">
        <f t="shared" si="363"/>
        <v>33G33G10004033</v>
      </c>
      <c r="AH1409" s="9" t="e">
        <f>IF(AND(#REF!=2017,AE$4=1),-IFERROR(VLOOKUP(AG1409,#REF!,9,0),0),IF(AND(#REF!=2017,AE$4=2),-IFERROR(VLOOKUP(AG1409,#REF!,9,0),0),IFERROR(VLOOKUP(AG1409,#REF!,12,0),0)))</f>
        <v>#REF!</v>
      </c>
    </row>
    <row r="1410" spans="1:34" ht="15" customHeight="1" outlineLevel="2">
      <c r="A1410" s="7" t="s">
        <v>74</v>
      </c>
      <c r="B1410" s="36" t="s">
        <v>75</v>
      </c>
      <c r="C1410" s="7" t="s">
        <v>75</v>
      </c>
      <c r="D1410" s="7" t="s">
        <v>13</v>
      </c>
      <c r="E1410" s="7" t="s">
        <v>393</v>
      </c>
      <c r="F1410" s="7" t="s">
        <v>25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40">
        <v>0</v>
      </c>
      <c r="O1410" s="8">
        <v>0</v>
      </c>
      <c r="P1410" s="8"/>
      <c r="Q1410" s="8"/>
      <c r="R1410" s="8"/>
      <c r="S1410" s="8"/>
      <c r="T1410" s="8"/>
      <c r="U1410" s="8"/>
      <c r="V1410" s="8"/>
      <c r="W1410" s="14">
        <f t="shared" si="361"/>
        <v>0</v>
      </c>
      <c r="X1410" s="10"/>
      <c r="Y1410" s="28" t="e">
        <f t="shared" si="362"/>
        <v>#REF!</v>
      </c>
      <c r="Z1410" s="13"/>
      <c r="AA1410" s="13" t="e">
        <f t="shared" si="355"/>
        <v>#REF!</v>
      </c>
      <c r="AB1410" s="12">
        <v>1</v>
      </c>
      <c r="AC1410" s="12">
        <v>1</v>
      </c>
      <c r="AE1410" s="9" t="e">
        <f t="shared" si="350"/>
        <v>#REF!</v>
      </c>
      <c r="AG1410" s="1" t="str">
        <f t="shared" si="363"/>
        <v>33G33G10004052</v>
      </c>
      <c r="AH1410" s="9" t="e">
        <f>IF(AND(#REF!=2017,AE$4=1),-IFERROR(VLOOKUP(AG1410,#REF!,9,0),0),IF(AND(#REF!=2017,AE$4=2),-IFERROR(VLOOKUP(AG1410,#REF!,9,0),0),IFERROR(VLOOKUP(AG1410,#REF!,12,0),0)))</f>
        <v>#REF!</v>
      </c>
    </row>
    <row r="1411" spans="1:34" ht="15" customHeight="1" outlineLevel="2">
      <c r="A1411" s="7" t="s">
        <v>74</v>
      </c>
      <c r="B1411" s="36" t="s">
        <v>75</v>
      </c>
      <c r="C1411" s="7" t="s">
        <v>75</v>
      </c>
      <c r="D1411" s="7" t="s">
        <v>13</v>
      </c>
      <c r="E1411" s="7" t="s">
        <v>395</v>
      </c>
      <c r="F1411" s="7" t="s">
        <v>29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40">
        <v>0</v>
      </c>
      <c r="O1411" s="8">
        <v>0</v>
      </c>
      <c r="P1411" s="8"/>
      <c r="Q1411" s="8"/>
      <c r="R1411" s="8"/>
      <c r="S1411" s="8"/>
      <c r="T1411" s="8"/>
      <c r="U1411" s="8"/>
      <c r="V1411" s="8"/>
      <c r="W1411" s="14">
        <f t="shared" si="361"/>
        <v>0</v>
      </c>
      <c r="X1411" s="10"/>
      <c r="Y1411" s="28" t="e">
        <f t="shared" si="362"/>
        <v>#REF!</v>
      </c>
      <c r="Z1411" s="13"/>
      <c r="AA1411" s="13" t="e">
        <f t="shared" si="355"/>
        <v>#REF!</v>
      </c>
      <c r="AB1411" s="12">
        <v>1</v>
      </c>
      <c r="AC1411" s="12">
        <v>1</v>
      </c>
      <c r="AE1411" s="9" t="e">
        <f t="shared" si="350"/>
        <v>#REF!</v>
      </c>
      <c r="AG1411" s="1" t="str">
        <f t="shared" si="363"/>
        <v>33G33G10004055</v>
      </c>
      <c r="AH1411" s="9" t="e">
        <f>IF(AND(#REF!=2017,AE$4=1),-IFERROR(VLOOKUP(AG1411,#REF!,9,0),0),IF(AND(#REF!=2017,AE$4=2),-IFERROR(VLOOKUP(AG1411,#REF!,9,0),0),IFERROR(VLOOKUP(AG1411,#REF!,12,0),0)))</f>
        <v>#REF!</v>
      </c>
    </row>
    <row r="1412" spans="1:34" ht="15" customHeight="1" outlineLevel="2">
      <c r="A1412" s="7" t="s">
        <v>74</v>
      </c>
      <c r="B1412" s="36" t="s">
        <v>75</v>
      </c>
      <c r="C1412" s="7" t="s">
        <v>75</v>
      </c>
      <c r="D1412" s="7" t="s">
        <v>13</v>
      </c>
      <c r="E1412" s="7" t="s">
        <v>380</v>
      </c>
      <c r="F1412" s="7" t="s">
        <v>17</v>
      </c>
      <c r="G1412" s="8">
        <v>0</v>
      </c>
      <c r="H1412" s="8">
        <v>0</v>
      </c>
      <c r="I1412" s="8">
        <v>0</v>
      </c>
      <c r="J1412" s="8">
        <v>0.99</v>
      </c>
      <c r="K1412" s="8">
        <v>0</v>
      </c>
      <c r="L1412" s="8">
        <v>0</v>
      </c>
      <c r="M1412" s="8">
        <v>3.2800000000000002</v>
      </c>
      <c r="N1412" s="40">
        <v>0</v>
      </c>
      <c r="O1412" s="8">
        <v>2.63</v>
      </c>
      <c r="P1412" s="8"/>
      <c r="Q1412" s="8"/>
      <c r="R1412" s="8"/>
      <c r="S1412" s="8"/>
      <c r="T1412" s="8"/>
      <c r="U1412" s="8"/>
      <c r="V1412" s="8"/>
      <c r="W1412" s="14">
        <f t="shared" si="361"/>
        <v>6.9</v>
      </c>
      <c r="X1412" s="10"/>
      <c r="Y1412" s="28" t="e">
        <f t="shared" si="362"/>
        <v>#REF!</v>
      </c>
      <c r="Z1412" s="13"/>
      <c r="AA1412" s="13" t="e">
        <f t="shared" ref="AA1412:AA1446" si="364">Y1412+Z1412</f>
        <v>#REF!</v>
      </c>
      <c r="AB1412" s="12">
        <v>1</v>
      </c>
      <c r="AC1412" s="12">
        <v>1</v>
      </c>
      <c r="AE1412" s="9" t="e">
        <f t="shared" si="350"/>
        <v>#REF!</v>
      </c>
      <c r="AG1412" s="1" t="str">
        <f t="shared" si="363"/>
        <v>33G33G10004801</v>
      </c>
      <c r="AH1412" s="9" t="e">
        <f>IF(AND(#REF!=2017,AE$4=1),-IFERROR(VLOOKUP(AG1412,#REF!,9,0),0),IF(AND(#REF!=2017,AE$4=2),-IFERROR(VLOOKUP(AG1412,#REF!,9,0),0),IFERROR(VLOOKUP(AG1412,#REF!,12,0),0)))</f>
        <v>#REF!</v>
      </c>
    </row>
    <row r="1413" spans="1:34" ht="15" customHeight="1" outlineLevel="2">
      <c r="A1413" s="7" t="s">
        <v>74</v>
      </c>
      <c r="B1413" s="36" t="s">
        <v>75</v>
      </c>
      <c r="C1413" s="7" t="s">
        <v>75</v>
      </c>
      <c r="D1413" s="7" t="s">
        <v>13</v>
      </c>
      <c r="E1413" s="7" t="s">
        <v>381</v>
      </c>
      <c r="F1413" s="7" t="s">
        <v>311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40">
        <v>0</v>
      </c>
      <c r="O1413" s="8">
        <v>20.54</v>
      </c>
      <c r="P1413" s="8"/>
      <c r="Q1413" s="8"/>
      <c r="R1413" s="8"/>
      <c r="S1413" s="8"/>
      <c r="T1413" s="8"/>
      <c r="U1413" s="8"/>
      <c r="V1413" s="8"/>
      <c r="W1413" s="14">
        <f t="shared" si="361"/>
        <v>20.54</v>
      </c>
      <c r="X1413" s="10"/>
      <c r="Y1413" s="28" t="e">
        <f t="shared" si="362"/>
        <v>#REF!</v>
      </c>
      <c r="Z1413" s="13"/>
      <c r="AA1413" s="13" t="e">
        <f t="shared" si="364"/>
        <v>#REF!</v>
      </c>
      <c r="AB1413" s="12">
        <v>1</v>
      </c>
      <c r="AC1413" s="12">
        <v>1</v>
      </c>
      <c r="AE1413" s="9" t="e">
        <f t="shared" si="350"/>
        <v>#REF!</v>
      </c>
      <c r="AG1413" s="1" t="str">
        <f t="shared" si="363"/>
        <v>33G33G10005050</v>
      </c>
      <c r="AH1413" s="9" t="e">
        <f>IF(AND(#REF!=2017,AE$4=1),-IFERROR(VLOOKUP(AG1413,#REF!,9,0),0),IF(AND(#REF!=2017,AE$4=2),-IFERROR(VLOOKUP(AG1413,#REF!,9,0),0),IFERROR(VLOOKUP(AG1413,#REF!,12,0),0)))</f>
        <v>#REF!</v>
      </c>
    </row>
    <row r="1414" spans="1:34" ht="15" customHeight="1" outlineLevel="2">
      <c r="A1414" s="7" t="s">
        <v>74</v>
      </c>
      <c r="B1414" s="36" t="s">
        <v>75</v>
      </c>
      <c r="C1414" s="7" t="s">
        <v>75</v>
      </c>
      <c r="D1414" s="7" t="s">
        <v>13</v>
      </c>
      <c r="E1414" s="7" t="s">
        <v>396</v>
      </c>
      <c r="F1414" s="7" t="s">
        <v>245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40">
        <v>0</v>
      </c>
      <c r="O1414" s="8">
        <v>0</v>
      </c>
      <c r="P1414" s="8"/>
      <c r="Q1414" s="8"/>
      <c r="R1414" s="8"/>
      <c r="S1414" s="8"/>
      <c r="T1414" s="8"/>
      <c r="U1414" s="8"/>
      <c r="V1414" s="8"/>
      <c r="W1414" s="14">
        <f t="shared" si="361"/>
        <v>0</v>
      </c>
      <c r="X1414" s="10"/>
      <c r="Y1414" s="28" t="e">
        <f t="shared" si="362"/>
        <v>#REF!</v>
      </c>
      <c r="Z1414" s="13"/>
      <c r="AA1414" s="13" t="e">
        <f t="shared" si="364"/>
        <v>#REF!</v>
      </c>
      <c r="AB1414" s="12">
        <v>1</v>
      </c>
      <c r="AC1414" s="12">
        <v>1</v>
      </c>
      <c r="AE1414" s="9" t="e">
        <f t="shared" si="350"/>
        <v>#REF!</v>
      </c>
      <c r="AG1414" s="1" t="str">
        <f t="shared" si="363"/>
        <v>33G33G10005801</v>
      </c>
      <c r="AH1414" s="9" t="e">
        <f>IF(AND(#REF!=2017,AE$4=1),-IFERROR(VLOOKUP(AG1414,#REF!,9,0),0),IF(AND(#REF!=2017,AE$4=2),-IFERROR(VLOOKUP(AG1414,#REF!,9,0),0),IFERROR(VLOOKUP(AG1414,#REF!,12,0),0)))</f>
        <v>#REF!</v>
      </c>
    </row>
    <row r="1415" spans="1:34" ht="15" customHeight="1" outlineLevel="1">
      <c r="A1415" s="42" t="s">
        <v>654</v>
      </c>
      <c r="B1415" s="36"/>
      <c r="C1415" s="7"/>
      <c r="D1415" s="7"/>
      <c r="E1415" s="7"/>
      <c r="F1415" s="7"/>
      <c r="G1415" s="8">
        <f t="shared" ref="G1415:O1415" si="365">SUBTOTAL(9,G1402:G1414)</f>
        <v>0</v>
      </c>
      <c r="H1415" s="8">
        <f t="shared" si="365"/>
        <v>0</v>
      </c>
      <c r="I1415" s="8">
        <f t="shared" si="365"/>
        <v>0</v>
      </c>
      <c r="J1415" s="8">
        <f t="shared" si="365"/>
        <v>2795.96</v>
      </c>
      <c r="K1415" s="8">
        <f t="shared" si="365"/>
        <v>1756.89</v>
      </c>
      <c r="L1415" s="8">
        <f t="shared" si="365"/>
        <v>0</v>
      </c>
      <c r="M1415" s="8">
        <f t="shared" si="365"/>
        <v>1153.8999999999999</v>
      </c>
      <c r="N1415" s="40">
        <f t="shared" si="365"/>
        <v>1560.5799999999997</v>
      </c>
      <c r="O1415" s="8">
        <f t="shared" si="365"/>
        <v>1888.4600000000003</v>
      </c>
      <c r="P1415" s="8"/>
      <c r="Q1415" s="8"/>
      <c r="R1415" s="8"/>
      <c r="S1415" s="8"/>
      <c r="T1415" s="8"/>
      <c r="U1415" s="8"/>
      <c r="V1415" s="8"/>
      <c r="W1415" s="14">
        <f>SUBTOTAL(9,W1402:W1414)</f>
        <v>9155.7899999999991</v>
      </c>
      <c r="X1415" s="10"/>
      <c r="Y1415" s="28"/>
      <c r="Z1415" s="13"/>
      <c r="AA1415" s="13"/>
      <c r="AB1415" s="12"/>
      <c r="AC1415" s="12"/>
      <c r="AE1415" s="9"/>
      <c r="AH1415" s="9"/>
    </row>
    <row r="1416" spans="1:34" ht="15" customHeight="1" outlineLevel="2">
      <c r="A1416" s="7" t="s">
        <v>569</v>
      </c>
      <c r="B1416" s="36" t="s">
        <v>76</v>
      </c>
      <c r="C1416" s="7" t="s">
        <v>76</v>
      </c>
      <c r="D1416" s="7" t="s">
        <v>13</v>
      </c>
      <c r="E1416" s="7" t="s">
        <v>366</v>
      </c>
      <c r="F1416" s="7" t="s">
        <v>307</v>
      </c>
      <c r="G1416" s="8">
        <v>0</v>
      </c>
      <c r="H1416" s="8">
        <v>0</v>
      </c>
      <c r="I1416" s="8">
        <v>0</v>
      </c>
      <c r="J1416" s="8">
        <v>3637.28</v>
      </c>
      <c r="K1416" s="8">
        <v>4306.92</v>
      </c>
      <c r="L1416" s="8">
        <v>0</v>
      </c>
      <c r="M1416" s="8">
        <v>2847.880000000001</v>
      </c>
      <c r="N1416" s="40">
        <v>3799.5999999999985</v>
      </c>
      <c r="O1416" s="8">
        <v>4009.9000000000015</v>
      </c>
      <c r="P1416" s="8"/>
      <c r="Q1416" s="8"/>
      <c r="R1416" s="8"/>
      <c r="S1416" s="8"/>
      <c r="T1416" s="8"/>
      <c r="U1416" s="8"/>
      <c r="V1416" s="8"/>
      <c r="W1416" s="14">
        <f t="shared" ref="W1416:W1428" si="366">SUM(G1416:V1416)</f>
        <v>18601.580000000002</v>
      </c>
      <c r="X1416" s="10"/>
      <c r="Y1416" s="28" t="e">
        <f t="shared" ref="Y1416:Y1428" si="367">IF(AE$2="Y",IF(RIGHT(A1416,4)="CITY",AH1416,0),AH1416)</f>
        <v>#REF!</v>
      </c>
      <c r="Z1416" s="13"/>
      <c r="AA1416" s="13" t="e">
        <f t="shared" si="364"/>
        <v>#REF!</v>
      </c>
      <c r="AB1416" s="12">
        <v>1</v>
      </c>
      <c r="AC1416" s="12">
        <v>1</v>
      </c>
      <c r="AE1416" s="9" t="e">
        <f t="shared" si="350"/>
        <v>#REF!</v>
      </c>
      <c r="AG1416" s="1" t="str">
        <f t="shared" ref="AG1416:AG1428" si="368">B1416&amp;C1416&amp;D1416&amp;E1416</f>
        <v>33H33H10004001</v>
      </c>
      <c r="AH1416" s="9" t="e">
        <f>IF(AND(#REF!=2017,AE$4=1),-IFERROR(VLOOKUP(AG1416,#REF!,9,0),0),IF(AND(#REF!=2017,AE$4=2),-IFERROR(VLOOKUP(AG1416,#REF!,9,0),0),IFERROR(VLOOKUP(AG1416,#REF!,12,0),0)))</f>
        <v>#REF!</v>
      </c>
    </row>
    <row r="1417" spans="1:34" ht="15" customHeight="1" outlineLevel="2">
      <c r="A1417" s="7" t="s">
        <v>569</v>
      </c>
      <c r="B1417" s="36" t="s">
        <v>76</v>
      </c>
      <c r="C1417" s="7" t="s">
        <v>76</v>
      </c>
      <c r="D1417" s="7" t="s">
        <v>13</v>
      </c>
      <c r="E1417" s="7" t="s">
        <v>387</v>
      </c>
      <c r="F1417" s="7" t="s">
        <v>359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40">
        <v>0</v>
      </c>
      <c r="O1417" s="8">
        <v>0</v>
      </c>
      <c r="P1417" s="8"/>
      <c r="Q1417" s="8"/>
      <c r="R1417" s="8"/>
      <c r="S1417" s="8"/>
      <c r="T1417" s="8"/>
      <c r="U1417" s="8"/>
      <c r="V1417" s="8"/>
      <c r="W1417" s="14">
        <f t="shared" si="366"/>
        <v>0</v>
      </c>
      <c r="X1417" s="10"/>
      <c r="Y1417" s="28" t="e">
        <f t="shared" si="367"/>
        <v>#REF!</v>
      </c>
      <c r="Z1417" s="13"/>
      <c r="AA1417" s="13" t="e">
        <f t="shared" si="364"/>
        <v>#REF!</v>
      </c>
      <c r="AB1417" s="12">
        <v>1</v>
      </c>
      <c r="AC1417" s="12">
        <v>1</v>
      </c>
      <c r="AE1417" s="9" t="e">
        <f t="shared" si="350"/>
        <v>#REF!</v>
      </c>
      <c r="AG1417" s="1" t="str">
        <f t="shared" si="368"/>
        <v>33H33H10004004</v>
      </c>
      <c r="AH1417" s="9" t="e">
        <f>IF(AND(#REF!=2017,AE$4=1),-IFERROR(VLOOKUP(AG1417,#REF!,9,0),0),IF(AND(#REF!=2017,AE$4=2),-IFERROR(VLOOKUP(AG1417,#REF!,9,0),0),IFERROR(VLOOKUP(AG1417,#REF!,12,0),0)))</f>
        <v>#REF!</v>
      </c>
    </row>
    <row r="1418" spans="1:34" ht="15" customHeight="1" outlineLevel="2">
      <c r="A1418" s="7" t="s">
        <v>569</v>
      </c>
      <c r="B1418" s="36" t="s">
        <v>76</v>
      </c>
      <c r="C1418" s="7" t="s">
        <v>76</v>
      </c>
      <c r="D1418" s="7" t="s">
        <v>13</v>
      </c>
      <c r="E1418" s="7" t="s">
        <v>368</v>
      </c>
      <c r="F1418" s="7" t="s">
        <v>308</v>
      </c>
      <c r="G1418" s="8">
        <v>0</v>
      </c>
      <c r="H1418" s="8">
        <v>0</v>
      </c>
      <c r="I1418" s="8">
        <v>0</v>
      </c>
      <c r="J1418" s="8">
        <v>3300.36</v>
      </c>
      <c r="K1418" s="8">
        <v>0</v>
      </c>
      <c r="L1418" s="8">
        <v>0</v>
      </c>
      <c r="M1418" s="8">
        <v>12.079999999999927</v>
      </c>
      <c r="N1418" s="40">
        <v>0</v>
      </c>
      <c r="O1418" s="8">
        <v>0</v>
      </c>
      <c r="P1418" s="8"/>
      <c r="Q1418" s="8"/>
      <c r="R1418" s="8"/>
      <c r="S1418" s="8"/>
      <c r="T1418" s="8"/>
      <c r="U1418" s="8"/>
      <c r="V1418" s="8"/>
      <c r="W1418" s="14">
        <f t="shared" si="366"/>
        <v>3312.44</v>
      </c>
      <c r="X1418" s="10"/>
      <c r="Y1418" s="28" t="e">
        <f t="shared" si="367"/>
        <v>#REF!</v>
      </c>
      <c r="Z1418" s="13"/>
      <c r="AA1418" s="13" t="e">
        <f t="shared" si="364"/>
        <v>#REF!</v>
      </c>
      <c r="AB1418" s="12">
        <v>1</v>
      </c>
      <c r="AC1418" s="12">
        <v>1</v>
      </c>
      <c r="AE1418" s="9" t="e">
        <f t="shared" si="350"/>
        <v>#REF!</v>
      </c>
      <c r="AG1418" s="1" t="str">
        <f t="shared" si="368"/>
        <v>33H33H10004006</v>
      </c>
      <c r="AH1418" s="9" t="e">
        <f>IF(AND(#REF!=2017,AE$4=1),-IFERROR(VLOOKUP(AG1418,#REF!,9,0),0),IF(AND(#REF!=2017,AE$4=2),-IFERROR(VLOOKUP(AG1418,#REF!,9,0),0),IFERROR(VLOOKUP(AG1418,#REF!,12,0),0)))</f>
        <v>#REF!</v>
      </c>
    </row>
    <row r="1419" spans="1:34" ht="15" customHeight="1" outlineLevel="2">
      <c r="A1419" s="7" t="s">
        <v>569</v>
      </c>
      <c r="B1419" s="36" t="s">
        <v>76</v>
      </c>
      <c r="C1419" s="7" t="s">
        <v>76</v>
      </c>
      <c r="D1419" s="7" t="s">
        <v>13</v>
      </c>
      <c r="E1419" s="7" t="s">
        <v>370</v>
      </c>
      <c r="F1419" s="7" t="s">
        <v>309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40">
        <v>0</v>
      </c>
      <c r="O1419" s="8">
        <v>0</v>
      </c>
      <c r="P1419" s="8"/>
      <c r="Q1419" s="8"/>
      <c r="R1419" s="8"/>
      <c r="S1419" s="8"/>
      <c r="T1419" s="8"/>
      <c r="U1419" s="8"/>
      <c r="V1419" s="8"/>
      <c r="W1419" s="14">
        <f t="shared" si="366"/>
        <v>0</v>
      </c>
      <c r="X1419" s="10"/>
      <c r="Y1419" s="28" t="e">
        <f t="shared" si="367"/>
        <v>#REF!</v>
      </c>
      <c r="Z1419" s="13"/>
      <c r="AA1419" s="13" t="e">
        <f t="shared" si="364"/>
        <v>#REF!</v>
      </c>
      <c r="AB1419" s="12">
        <v>1</v>
      </c>
      <c r="AC1419" s="12">
        <v>1</v>
      </c>
      <c r="AE1419" s="9" t="e">
        <f t="shared" si="350"/>
        <v>#REF!</v>
      </c>
      <c r="AG1419" s="1" t="str">
        <f t="shared" si="368"/>
        <v>33H33H10004008</v>
      </c>
      <c r="AH1419" s="9" t="e">
        <f>IF(AND(#REF!=2017,AE$4=1),-IFERROR(VLOOKUP(AG1419,#REF!,9,0),0),IF(AND(#REF!=2017,AE$4=2),-IFERROR(VLOOKUP(AG1419,#REF!,9,0),0),IFERROR(VLOOKUP(AG1419,#REF!,12,0),0)))</f>
        <v>#REF!</v>
      </c>
    </row>
    <row r="1420" spans="1:34" ht="15" customHeight="1" outlineLevel="2">
      <c r="A1420" s="7" t="s">
        <v>569</v>
      </c>
      <c r="B1420" s="36" t="s">
        <v>76</v>
      </c>
      <c r="C1420" s="7" t="s">
        <v>76</v>
      </c>
      <c r="D1420" s="7" t="s">
        <v>13</v>
      </c>
      <c r="E1420" s="7" t="s">
        <v>372</v>
      </c>
      <c r="F1420" s="7" t="s">
        <v>310</v>
      </c>
      <c r="G1420" s="8">
        <v>0</v>
      </c>
      <c r="H1420" s="8">
        <v>0</v>
      </c>
      <c r="I1420" s="8">
        <v>0</v>
      </c>
      <c r="J1420" s="8">
        <v>0</v>
      </c>
      <c r="K1420" s="8">
        <v>5.22</v>
      </c>
      <c r="L1420" s="8">
        <v>0</v>
      </c>
      <c r="M1420" s="8">
        <v>0</v>
      </c>
      <c r="N1420" s="40">
        <v>10.399999999999999</v>
      </c>
      <c r="O1420" s="8">
        <v>0</v>
      </c>
      <c r="P1420" s="8"/>
      <c r="Q1420" s="8"/>
      <c r="R1420" s="8"/>
      <c r="S1420" s="8"/>
      <c r="T1420" s="8"/>
      <c r="U1420" s="8"/>
      <c r="V1420" s="8"/>
      <c r="W1420" s="14">
        <f t="shared" si="366"/>
        <v>15.619999999999997</v>
      </c>
      <c r="X1420" s="10"/>
      <c r="Y1420" s="28" t="e">
        <f t="shared" si="367"/>
        <v>#REF!</v>
      </c>
      <c r="Z1420" s="13"/>
      <c r="AA1420" s="13" t="e">
        <f t="shared" si="364"/>
        <v>#REF!</v>
      </c>
      <c r="AB1420" s="12">
        <v>1</v>
      </c>
      <c r="AC1420" s="12">
        <v>1</v>
      </c>
      <c r="AE1420" s="9" t="e">
        <f t="shared" si="350"/>
        <v>#REF!</v>
      </c>
      <c r="AG1420" s="1" t="str">
        <f t="shared" si="368"/>
        <v>33H33H10004009</v>
      </c>
      <c r="AH1420" s="9" t="e">
        <f>IF(AND(#REF!=2017,AE$4=1),-IFERROR(VLOOKUP(AG1420,#REF!,9,0),0),IF(AND(#REF!=2017,AE$4=2),-IFERROR(VLOOKUP(AG1420,#REF!,9,0),0),IFERROR(VLOOKUP(AG1420,#REF!,12,0),0)))</f>
        <v>#REF!</v>
      </c>
    </row>
    <row r="1421" spans="1:34" ht="15" customHeight="1" outlineLevel="2">
      <c r="A1421" s="7" t="s">
        <v>569</v>
      </c>
      <c r="B1421" s="36" t="s">
        <v>76</v>
      </c>
      <c r="C1421" s="7" t="s">
        <v>76</v>
      </c>
      <c r="D1421" s="7" t="s">
        <v>13</v>
      </c>
      <c r="E1421" s="7" t="s">
        <v>16</v>
      </c>
      <c r="F1421" s="7" t="s">
        <v>315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40">
        <v>0</v>
      </c>
      <c r="O1421" s="8">
        <v>0</v>
      </c>
      <c r="P1421" s="8"/>
      <c r="Q1421" s="8"/>
      <c r="R1421" s="8"/>
      <c r="S1421" s="8"/>
      <c r="T1421" s="8"/>
      <c r="U1421" s="8"/>
      <c r="V1421" s="8"/>
      <c r="W1421" s="14">
        <f t="shared" si="366"/>
        <v>0</v>
      </c>
      <c r="X1421" s="10"/>
      <c r="Y1421" s="28" t="e">
        <f t="shared" si="367"/>
        <v>#REF!</v>
      </c>
      <c r="Z1421" s="13"/>
      <c r="AA1421" s="13" t="e">
        <f t="shared" si="364"/>
        <v>#REF!</v>
      </c>
      <c r="AB1421" s="12">
        <v>1</v>
      </c>
      <c r="AC1421" s="12">
        <v>1</v>
      </c>
      <c r="AE1421" s="9" t="e">
        <f t="shared" si="350"/>
        <v>#REF!</v>
      </c>
      <c r="AG1421" s="1" t="str">
        <f t="shared" si="368"/>
        <v>33H33H10004010</v>
      </c>
      <c r="AH1421" s="9" t="e">
        <f>IF(AND(#REF!=2017,AE$4=1),-IFERROR(VLOOKUP(AG1421,#REF!,9,0),0),IF(AND(#REF!=2017,AE$4=2),-IFERROR(VLOOKUP(AG1421,#REF!,9,0),0),IFERROR(VLOOKUP(AG1421,#REF!,12,0),0)))</f>
        <v>#REF!</v>
      </c>
    </row>
    <row r="1422" spans="1:34" ht="15" customHeight="1" outlineLevel="2">
      <c r="A1422" s="7" t="s">
        <v>569</v>
      </c>
      <c r="B1422" s="36" t="s">
        <v>76</v>
      </c>
      <c r="C1422" s="7" t="s">
        <v>76</v>
      </c>
      <c r="D1422" s="7" t="s">
        <v>13</v>
      </c>
      <c r="E1422" s="7" t="s">
        <v>374</v>
      </c>
      <c r="F1422" s="7" t="s">
        <v>361</v>
      </c>
      <c r="G1422" s="8">
        <v>0</v>
      </c>
      <c r="H1422" s="8">
        <v>0</v>
      </c>
      <c r="I1422" s="8">
        <v>0</v>
      </c>
      <c r="J1422" s="8">
        <v>0</v>
      </c>
      <c r="K1422" s="8">
        <v>75.45</v>
      </c>
      <c r="L1422" s="8">
        <v>0</v>
      </c>
      <c r="M1422" s="8">
        <v>0</v>
      </c>
      <c r="N1422" s="40">
        <v>132.65000000000003</v>
      </c>
      <c r="O1422" s="8">
        <v>67.470000000000027</v>
      </c>
      <c r="P1422" s="8"/>
      <c r="Q1422" s="8"/>
      <c r="R1422" s="8"/>
      <c r="S1422" s="8"/>
      <c r="T1422" s="8"/>
      <c r="U1422" s="8"/>
      <c r="V1422" s="8"/>
      <c r="W1422" s="14">
        <f t="shared" si="366"/>
        <v>275.57000000000005</v>
      </c>
      <c r="X1422" s="10"/>
      <c r="Y1422" s="28" t="e">
        <f t="shared" si="367"/>
        <v>#REF!</v>
      </c>
      <c r="Z1422" s="13"/>
      <c r="AA1422" s="13" t="e">
        <f t="shared" si="364"/>
        <v>#REF!</v>
      </c>
      <c r="AB1422" s="12">
        <v>1</v>
      </c>
      <c r="AC1422" s="12">
        <v>1</v>
      </c>
      <c r="AE1422" s="9" t="e">
        <f t="shared" si="350"/>
        <v>#REF!</v>
      </c>
      <c r="AG1422" s="1" t="str">
        <f t="shared" si="368"/>
        <v>33H33H10004030</v>
      </c>
      <c r="AH1422" s="9" t="e">
        <f>IF(AND(#REF!=2017,AE$4=1),-IFERROR(VLOOKUP(AG1422,#REF!,9,0),0),IF(AND(#REF!=2017,AE$4=2),-IFERROR(VLOOKUP(AG1422,#REF!,9,0),0),IFERROR(VLOOKUP(AG1422,#REF!,12,0),0)))</f>
        <v>#REF!</v>
      </c>
    </row>
    <row r="1423" spans="1:34" ht="15" customHeight="1" outlineLevel="2">
      <c r="A1423" s="7" t="s">
        <v>569</v>
      </c>
      <c r="B1423" s="36" t="s">
        <v>76</v>
      </c>
      <c r="C1423" s="7" t="s">
        <v>76</v>
      </c>
      <c r="D1423" s="7" t="s">
        <v>13</v>
      </c>
      <c r="E1423" s="7" t="s">
        <v>389</v>
      </c>
      <c r="F1423" s="7" t="s">
        <v>360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40">
        <v>0</v>
      </c>
      <c r="O1423" s="8">
        <v>0</v>
      </c>
      <c r="P1423" s="8"/>
      <c r="Q1423" s="8"/>
      <c r="R1423" s="8"/>
      <c r="S1423" s="8"/>
      <c r="T1423" s="8"/>
      <c r="U1423" s="8"/>
      <c r="V1423" s="8"/>
      <c r="W1423" s="14">
        <f t="shared" si="366"/>
        <v>0</v>
      </c>
      <c r="X1423" s="10"/>
      <c r="Y1423" s="28" t="e">
        <f t="shared" si="367"/>
        <v>#REF!</v>
      </c>
      <c r="Z1423" s="13"/>
      <c r="AA1423" s="13" t="e">
        <f t="shared" si="364"/>
        <v>#REF!</v>
      </c>
      <c r="AB1423" s="12">
        <v>1</v>
      </c>
      <c r="AC1423" s="12">
        <v>1</v>
      </c>
      <c r="AE1423" s="9" t="e">
        <f t="shared" si="350"/>
        <v>#REF!</v>
      </c>
      <c r="AG1423" s="1" t="str">
        <f t="shared" si="368"/>
        <v>33H33H10004033</v>
      </c>
      <c r="AH1423" s="9" t="e">
        <f>IF(AND(#REF!=2017,AE$4=1),-IFERROR(VLOOKUP(AG1423,#REF!,9,0),0),IF(AND(#REF!=2017,AE$4=2),-IFERROR(VLOOKUP(AG1423,#REF!,9,0),0),IFERROR(VLOOKUP(AG1423,#REF!,12,0),0)))</f>
        <v>#REF!</v>
      </c>
    </row>
    <row r="1424" spans="1:34" ht="15" customHeight="1" outlineLevel="2">
      <c r="A1424" s="7" t="s">
        <v>569</v>
      </c>
      <c r="B1424" s="36" t="s">
        <v>76</v>
      </c>
      <c r="C1424" s="7" t="s">
        <v>76</v>
      </c>
      <c r="D1424" s="7" t="s">
        <v>13</v>
      </c>
      <c r="E1424" s="7" t="s">
        <v>393</v>
      </c>
      <c r="F1424" s="7" t="s">
        <v>25</v>
      </c>
      <c r="G1424" s="8">
        <v>0</v>
      </c>
      <c r="H1424" s="8">
        <v>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  <c r="N1424" s="40">
        <v>0</v>
      </c>
      <c r="O1424" s="8">
        <v>0</v>
      </c>
      <c r="P1424" s="8"/>
      <c r="Q1424" s="8"/>
      <c r="R1424" s="8"/>
      <c r="S1424" s="8"/>
      <c r="T1424" s="8"/>
      <c r="U1424" s="8"/>
      <c r="V1424" s="8"/>
      <c r="W1424" s="14">
        <f t="shared" si="366"/>
        <v>0</v>
      </c>
      <c r="X1424" s="10"/>
      <c r="Y1424" s="28" t="e">
        <f t="shared" si="367"/>
        <v>#REF!</v>
      </c>
      <c r="Z1424" s="13"/>
      <c r="AA1424" s="13" t="e">
        <f t="shared" si="364"/>
        <v>#REF!</v>
      </c>
      <c r="AB1424" s="12">
        <v>1</v>
      </c>
      <c r="AC1424" s="12">
        <v>1</v>
      </c>
      <c r="AE1424" s="9" t="e">
        <f t="shared" si="350"/>
        <v>#REF!</v>
      </c>
      <c r="AG1424" s="1" t="str">
        <f t="shared" si="368"/>
        <v>33H33H10004052</v>
      </c>
      <c r="AH1424" s="9" t="e">
        <f>IF(AND(#REF!=2017,AE$4=1),-IFERROR(VLOOKUP(AG1424,#REF!,9,0),0),IF(AND(#REF!=2017,AE$4=2),-IFERROR(VLOOKUP(AG1424,#REF!,9,0),0),IFERROR(VLOOKUP(AG1424,#REF!,12,0),0)))</f>
        <v>#REF!</v>
      </c>
    </row>
    <row r="1425" spans="1:34" ht="15" customHeight="1" outlineLevel="2">
      <c r="A1425" s="7" t="s">
        <v>569</v>
      </c>
      <c r="B1425" s="36" t="s">
        <v>76</v>
      </c>
      <c r="C1425" s="7" t="s">
        <v>76</v>
      </c>
      <c r="D1425" s="7" t="s">
        <v>13</v>
      </c>
      <c r="E1425" s="7" t="s">
        <v>395</v>
      </c>
      <c r="F1425" s="7" t="s">
        <v>29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40">
        <v>0</v>
      </c>
      <c r="O1425" s="8">
        <v>0</v>
      </c>
      <c r="P1425" s="8"/>
      <c r="Q1425" s="8"/>
      <c r="R1425" s="8"/>
      <c r="S1425" s="8"/>
      <c r="T1425" s="8"/>
      <c r="U1425" s="8"/>
      <c r="V1425" s="8"/>
      <c r="W1425" s="14">
        <f t="shared" si="366"/>
        <v>0</v>
      </c>
      <c r="X1425" s="10"/>
      <c r="Y1425" s="28" t="e">
        <f t="shared" si="367"/>
        <v>#REF!</v>
      </c>
      <c r="Z1425" s="13"/>
      <c r="AA1425" s="13" t="e">
        <f t="shared" si="364"/>
        <v>#REF!</v>
      </c>
      <c r="AB1425" s="12">
        <v>1</v>
      </c>
      <c r="AC1425" s="12">
        <v>1</v>
      </c>
      <c r="AE1425" s="9" t="e">
        <f t="shared" si="350"/>
        <v>#REF!</v>
      </c>
      <c r="AG1425" s="1" t="str">
        <f t="shared" si="368"/>
        <v>33H33H10004055</v>
      </c>
      <c r="AH1425" s="9" t="e">
        <f>IF(AND(#REF!=2017,AE$4=1),-IFERROR(VLOOKUP(AG1425,#REF!,9,0),0),IF(AND(#REF!=2017,AE$4=2),-IFERROR(VLOOKUP(AG1425,#REF!,9,0),0),IFERROR(VLOOKUP(AG1425,#REF!,12,0),0)))</f>
        <v>#REF!</v>
      </c>
    </row>
    <row r="1426" spans="1:34" ht="15" customHeight="1" outlineLevel="2">
      <c r="A1426" s="7" t="s">
        <v>569</v>
      </c>
      <c r="B1426" s="36" t="s">
        <v>76</v>
      </c>
      <c r="C1426" s="7" t="s">
        <v>76</v>
      </c>
      <c r="D1426" s="7" t="s">
        <v>13</v>
      </c>
      <c r="E1426" s="7" t="s">
        <v>380</v>
      </c>
      <c r="F1426" s="7" t="s">
        <v>17</v>
      </c>
      <c r="G1426" s="8">
        <v>0</v>
      </c>
      <c r="H1426" s="8">
        <v>0</v>
      </c>
      <c r="I1426" s="8">
        <v>0</v>
      </c>
      <c r="J1426" s="8">
        <v>2.0299999999999998</v>
      </c>
      <c r="K1426" s="8">
        <v>0</v>
      </c>
      <c r="L1426" s="8">
        <v>0</v>
      </c>
      <c r="M1426" s="8">
        <v>8.16</v>
      </c>
      <c r="N1426" s="40">
        <v>0</v>
      </c>
      <c r="O1426" s="8">
        <v>6.6100000000000012</v>
      </c>
      <c r="P1426" s="8"/>
      <c r="Q1426" s="8"/>
      <c r="R1426" s="8"/>
      <c r="S1426" s="8"/>
      <c r="T1426" s="8"/>
      <c r="U1426" s="8"/>
      <c r="V1426" s="8"/>
      <c r="W1426" s="14">
        <f t="shared" si="366"/>
        <v>16.8</v>
      </c>
      <c r="X1426" s="10"/>
      <c r="Y1426" s="28" t="e">
        <f t="shared" si="367"/>
        <v>#REF!</v>
      </c>
      <c r="Z1426" s="13"/>
      <c r="AA1426" s="13" t="e">
        <f t="shared" si="364"/>
        <v>#REF!</v>
      </c>
      <c r="AB1426" s="12">
        <v>1</v>
      </c>
      <c r="AC1426" s="12">
        <v>1</v>
      </c>
      <c r="AE1426" s="9" t="e">
        <f t="shared" si="350"/>
        <v>#REF!</v>
      </c>
      <c r="AG1426" s="1" t="str">
        <f t="shared" si="368"/>
        <v>33H33H10004801</v>
      </c>
      <c r="AH1426" s="9" t="e">
        <f>IF(AND(#REF!=2017,AE$4=1),-IFERROR(VLOOKUP(AG1426,#REF!,9,0),0),IF(AND(#REF!=2017,AE$4=2),-IFERROR(VLOOKUP(AG1426,#REF!,9,0),0),IFERROR(VLOOKUP(AG1426,#REF!,12,0),0)))</f>
        <v>#REF!</v>
      </c>
    </row>
    <row r="1427" spans="1:34" ht="15" customHeight="1" outlineLevel="2">
      <c r="A1427" s="7" t="s">
        <v>569</v>
      </c>
      <c r="B1427" s="36" t="s">
        <v>76</v>
      </c>
      <c r="C1427" s="7" t="s">
        <v>76</v>
      </c>
      <c r="D1427" s="7" t="s">
        <v>13</v>
      </c>
      <c r="E1427" s="7" t="s">
        <v>381</v>
      </c>
      <c r="F1427" s="7" t="s">
        <v>311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40">
        <v>0</v>
      </c>
      <c r="O1427" s="8">
        <v>51.74</v>
      </c>
      <c r="P1427" s="8"/>
      <c r="Q1427" s="8"/>
      <c r="R1427" s="8"/>
      <c r="S1427" s="8"/>
      <c r="T1427" s="8"/>
      <c r="U1427" s="8"/>
      <c r="V1427" s="8"/>
      <c r="W1427" s="14">
        <f t="shared" si="366"/>
        <v>51.74</v>
      </c>
      <c r="X1427" s="10"/>
      <c r="Y1427" s="28" t="e">
        <f t="shared" si="367"/>
        <v>#REF!</v>
      </c>
      <c r="Z1427" s="13"/>
      <c r="AA1427" s="13" t="e">
        <f t="shared" si="364"/>
        <v>#REF!</v>
      </c>
      <c r="AB1427" s="12">
        <v>1</v>
      </c>
      <c r="AC1427" s="12">
        <v>1</v>
      </c>
      <c r="AE1427" s="9" t="e">
        <f t="shared" si="350"/>
        <v>#REF!</v>
      </c>
      <c r="AG1427" s="1" t="str">
        <f t="shared" si="368"/>
        <v>33H33H10005050</v>
      </c>
      <c r="AH1427" s="9" t="e">
        <f>IF(AND(#REF!=2017,AE$4=1),-IFERROR(VLOOKUP(AG1427,#REF!,9,0),0),IF(AND(#REF!=2017,AE$4=2),-IFERROR(VLOOKUP(AG1427,#REF!,9,0),0),IFERROR(VLOOKUP(AG1427,#REF!,12,0),0)))</f>
        <v>#REF!</v>
      </c>
    </row>
    <row r="1428" spans="1:34" ht="15" customHeight="1" outlineLevel="2">
      <c r="A1428" s="7" t="s">
        <v>569</v>
      </c>
      <c r="B1428" s="36" t="s">
        <v>76</v>
      </c>
      <c r="C1428" s="7" t="s">
        <v>76</v>
      </c>
      <c r="D1428" s="7" t="s">
        <v>13</v>
      </c>
      <c r="E1428" s="7" t="s">
        <v>396</v>
      </c>
      <c r="F1428" s="7" t="s">
        <v>245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40">
        <v>0</v>
      </c>
      <c r="O1428" s="8">
        <v>0</v>
      </c>
      <c r="P1428" s="8"/>
      <c r="Q1428" s="8"/>
      <c r="R1428" s="8"/>
      <c r="S1428" s="8"/>
      <c r="T1428" s="8"/>
      <c r="U1428" s="8"/>
      <c r="V1428" s="8"/>
      <c r="W1428" s="14">
        <f t="shared" si="366"/>
        <v>0</v>
      </c>
      <c r="X1428" s="10"/>
      <c r="Y1428" s="28" t="e">
        <f t="shared" si="367"/>
        <v>#REF!</v>
      </c>
      <c r="Z1428" s="13"/>
      <c r="AA1428" s="13" t="e">
        <f t="shared" si="364"/>
        <v>#REF!</v>
      </c>
      <c r="AB1428" s="12">
        <v>1</v>
      </c>
      <c r="AC1428" s="12">
        <v>1</v>
      </c>
      <c r="AE1428" s="9" t="e">
        <f t="shared" si="350"/>
        <v>#REF!</v>
      </c>
      <c r="AG1428" s="1" t="str">
        <f t="shared" si="368"/>
        <v>33H33H10005801</v>
      </c>
      <c r="AH1428" s="9" t="e">
        <f>IF(AND(#REF!=2017,AE$4=1),-IFERROR(VLOOKUP(AG1428,#REF!,9,0),0),IF(AND(#REF!=2017,AE$4=2),-IFERROR(VLOOKUP(AG1428,#REF!,9,0),0),IFERROR(VLOOKUP(AG1428,#REF!,12,0),0)))</f>
        <v>#REF!</v>
      </c>
    </row>
    <row r="1429" spans="1:34" ht="15" customHeight="1" outlineLevel="1">
      <c r="A1429" s="42" t="s">
        <v>655</v>
      </c>
      <c r="B1429" s="36"/>
      <c r="C1429" s="7"/>
      <c r="D1429" s="7"/>
      <c r="E1429" s="7"/>
      <c r="F1429" s="7"/>
      <c r="G1429" s="8">
        <f t="shared" ref="G1429:O1429" si="369">SUBTOTAL(9,G1416:G1428)</f>
        <v>0</v>
      </c>
      <c r="H1429" s="8">
        <f t="shared" si="369"/>
        <v>0</v>
      </c>
      <c r="I1429" s="8">
        <f t="shared" si="369"/>
        <v>0</v>
      </c>
      <c r="J1429" s="8">
        <f t="shared" si="369"/>
        <v>6939.67</v>
      </c>
      <c r="K1429" s="8">
        <f t="shared" si="369"/>
        <v>4387.59</v>
      </c>
      <c r="L1429" s="8">
        <f t="shared" si="369"/>
        <v>0</v>
      </c>
      <c r="M1429" s="8">
        <f t="shared" si="369"/>
        <v>2868.1200000000008</v>
      </c>
      <c r="N1429" s="40">
        <f t="shared" si="369"/>
        <v>3942.6499999999987</v>
      </c>
      <c r="O1429" s="8">
        <f t="shared" si="369"/>
        <v>4135.7200000000021</v>
      </c>
      <c r="P1429" s="8"/>
      <c r="Q1429" s="8"/>
      <c r="R1429" s="8"/>
      <c r="S1429" s="8"/>
      <c r="T1429" s="8"/>
      <c r="U1429" s="8"/>
      <c r="V1429" s="8"/>
      <c r="W1429" s="14">
        <f>SUBTOTAL(9,W1416:W1428)</f>
        <v>22273.75</v>
      </c>
      <c r="X1429" s="10"/>
      <c r="Y1429" s="28"/>
      <c r="Z1429" s="13"/>
      <c r="AA1429" s="13"/>
      <c r="AB1429" s="12"/>
      <c r="AC1429" s="12"/>
      <c r="AE1429" s="9"/>
      <c r="AH1429" s="9"/>
    </row>
    <row r="1430" spans="1:34" ht="15" customHeight="1" outlineLevel="2">
      <c r="A1430" s="7" t="s">
        <v>77</v>
      </c>
      <c r="B1430" s="36" t="s">
        <v>78</v>
      </c>
      <c r="C1430" s="7" t="s">
        <v>78</v>
      </c>
      <c r="D1430" s="7" t="s">
        <v>13</v>
      </c>
      <c r="E1430" s="7" t="s">
        <v>366</v>
      </c>
      <c r="F1430" s="7" t="s">
        <v>307</v>
      </c>
      <c r="G1430" s="8">
        <v>0</v>
      </c>
      <c r="H1430" s="8">
        <v>0</v>
      </c>
      <c r="I1430" s="8">
        <v>0</v>
      </c>
      <c r="J1430" s="8">
        <v>65321.56</v>
      </c>
      <c r="K1430" s="8">
        <v>27023.260000000009</v>
      </c>
      <c r="L1430" s="8">
        <v>0</v>
      </c>
      <c r="M1430" s="8">
        <v>32385.079999999987</v>
      </c>
      <c r="N1430" s="40">
        <v>10006.360000000015</v>
      </c>
      <c r="O1430" s="8">
        <v>13446.859999999986</v>
      </c>
      <c r="P1430" s="8"/>
      <c r="Q1430" s="8"/>
      <c r="R1430" s="8"/>
      <c r="S1430" s="8"/>
      <c r="T1430" s="8"/>
      <c r="U1430" s="8"/>
      <c r="V1430" s="8"/>
      <c r="W1430" s="14">
        <f t="shared" ref="W1430:W1442" si="370">SUM(G1430:V1430)</f>
        <v>148183.12</v>
      </c>
      <c r="X1430" s="10"/>
      <c r="Y1430" s="28" t="e">
        <f t="shared" ref="Y1430:Y1442" si="371">IF(AE$2="Y",IF(RIGHT(A1430,4)="CITY",AH1430,0),AH1430)</f>
        <v>#REF!</v>
      </c>
      <c r="Z1430" s="13"/>
      <c r="AA1430" s="13" t="e">
        <f t="shared" si="364"/>
        <v>#REF!</v>
      </c>
      <c r="AB1430" s="12">
        <v>1</v>
      </c>
      <c r="AC1430" s="12">
        <v>1</v>
      </c>
      <c r="AE1430" s="9" t="e">
        <f t="shared" si="350"/>
        <v>#REF!</v>
      </c>
      <c r="AG1430" s="1" t="str">
        <f t="shared" ref="AG1430:AG1442" si="372">B1430&amp;C1430&amp;D1430&amp;E1430</f>
        <v>33J33J10004001</v>
      </c>
      <c r="AH1430" s="9" t="e">
        <f>IF(AND(#REF!=2017,AE$4=1),-IFERROR(VLOOKUP(AG1430,#REF!,9,0),0),IF(AND(#REF!=2017,AE$4=2),-IFERROR(VLOOKUP(AG1430,#REF!,9,0),0),IFERROR(VLOOKUP(AG1430,#REF!,12,0),0)))</f>
        <v>#REF!</v>
      </c>
    </row>
    <row r="1431" spans="1:34" ht="15" customHeight="1" outlineLevel="2">
      <c r="A1431" s="7" t="s">
        <v>77</v>
      </c>
      <c r="B1431" s="36" t="s">
        <v>78</v>
      </c>
      <c r="C1431" s="7" t="s">
        <v>78</v>
      </c>
      <c r="D1431" s="7" t="s">
        <v>13</v>
      </c>
      <c r="E1431" s="7" t="s">
        <v>387</v>
      </c>
      <c r="F1431" s="7" t="s">
        <v>359</v>
      </c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  <c r="N1431" s="40">
        <v>0</v>
      </c>
      <c r="O1431" s="8">
        <v>0</v>
      </c>
      <c r="P1431" s="8"/>
      <c r="Q1431" s="8"/>
      <c r="R1431" s="8"/>
      <c r="S1431" s="8"/>
      <c r="T1431" s="8"/>
      <c r="U1431" s="8"/>
      <c r="V1431" s="8"/>
      <c r="W1431" s="14">
        <f t="shared" si="370"/>
        <v>0</v>
      </c>
      <c r="X1431" s="10"/>
      <c r="Y1431" s="28" t="e">
        <f t="shared" si="371"/>
        <v>#REF!</v>
      </c>
      <c r="Z1431" s="13"/>
      <c r="AA1431" s="13" t="e">
        <f t="shared" si="364"/>
        <v>#REF!</v>
      </c>
      <c r="AB1431" s="12">
        <v>1</v>
      </c>
      <c r="AC1431" s="12">
        <v>1</v>
      </c>
      <c r="AE1431" s="9" t="e">
        <f t="shared" ref="AE1431:AE1500" si="373">AA1431-W1431</f>
        <v>#REF!</v>
      </c>
      <c r="AG1431" s="1" t="str">
        <f t="shared" si="372"/>
        <v>33J33J10004004</v>
      </c>
      <c r="AH1431" s="9" t="e">
        <f>IF(AND(#REF!=2017,AE$4=1),-IFERROR(VLOOKUP(AG1431,#REF!,9,0),0),IF(AND(#REF!=2017,AE$4=2),-IFERROR(VLOOKUP(AG1431,#REF!,9,0),0),IFERROR(VLOOKUP(AG1431,#REF!,12,0),0)))</f>
        <v>#REF!</v>
      </c>
    </row>
    <row r="1432" spans="1:34" ht="15" customHeight="1" outlineLevel="2">
      <c r="A1432" s="7" t="s">
        <v>77</v>
      </c>
      <c r="B1432" s="36" t="s">
        <v>78</v>
      </c>
      <c r="C1432" s="7" t="s">
        <v>78</v>
      </c>
      <c r="D1432" s="7" t="s">
        <v>13</v>
      </c>
      <c r="E1432" s="7" t="s">
        <v>368</v>
      </c>
      <c r="F1432" s="7" t="s">
        <v>308</v>
      </c>
      <c r="G1432" s="8">
        <v>0</v>
      </c>
      <c r="H1432" s="8">
        <v>0</v>
      </c>
      <c r="I1432" s="8">
        <v>0</v>
      </c>
      <c r="J1432" s="8">
        <v>4742.34</v>
      </c>
      <c r="K1432" s="8">
        <v>12.109999999999673</v>
      </c>
      <c r="L1432" s="8">
        <v>0</v>
      </c>
      <c r="M1432" s="8">
        <v>173.97000000000025</v>
      </c>
      <c r="N1432" s="40">
        <v>11.5600000000004</v>
      </c>
      <c r="O1432" s="8">
        <v>70.529999999998836</v>
      </c>
      <c r="P1432" s="8"/>
      <c r="Q1432" s="8"/>
      <c r="R1432" s="8"/>
      <c r="S1432" s="8"/>
      <c r="T1432" s="8"/>
      <c r="U1432" s="8"/>
      <c r="V1432" s="8"/>
      <c r="W1432" s="14">
        <f t="shared" si="370"/>
        <v>5010.5099999999993</v>
      </c>
      <c r="X1432" s="10"/>
      <c r="Y1432" s="28" t="e">
        <f t="shared" si="371"/>
        <v>#REF!</v>
      </c>
      <c r="Z1432" s="13"/>
      <c r="AA1432" s="13" t="e">
        <f t="shared" si="364"/>
        <v>#REF!</v>
      </c>
      <c r="AB1432" s="12">
        <v>1</v>
      </c>
      <c r="AC1432" s="12">
        <v>1</v>
      </c>
      <c r="AE1432" s="9" t="e">
        <f t="shared" si="373"/>
        <v>#REF!</v>
      </c>
      <c r="AG1432" s="1" t="str">
        <f t="shared" si="372"/>
        <v>33J33J10004006</v>
      </c>
      <c r="AH1432" s="9" t="e">
        <f>IF(AND(#REF!=2017,AE$4=1),-IFERROR(VLOOKUP(AG1432,#REF!,9,0),0),IF(AND(#REF!=2017,AE$4=2),-IFERROR(VLOOKUP(AG1432,#REF!,9,0),0),IFERROR(VLOOKUP(AG1432,#REF!,12,0),0)))</f>
        <v>#REF!</v>
      </c>
    </row>
    <row r="1433" spans="1:34" ht="15" customHeight="1" outlineLevel="2">
      <c r="A1433" s="7" t="s">
        <v>77</v>
      </c>
      <c r="B1433" s="36" t="s">
        <v>78</v>
      </c>
      <c r="C1433" s="7" t="s">
        <v>78</v>
      </c>
      <c r="D1433" s="7" t="s">
        <v>13</v>
      </c>
      <c r="E1433" s="7" t="s">
        <v>370</v>
      </c>
      <c r="F1433" s="7" t="s">
        <v>309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40">
        <v>0</v>
      </c>
      <c r="O1433" s="8">
        <v>2327.3200000000002</v>
      </c>
      <c r="P1433" s="8"/>
      <c r="Q1433" s="8"/>
      <c r="R1433" s="8"/>
      <c r="S1433" s="8"/>
      <c r="T1433" s="8"/>
      <c r="U1433" s="8"/>
      <c r="V1433" s="8"/>
      <c r="W1433" s="14">
        <f t="shared" si="370"/>
        <v>2327.3200000000002</v>
      </c>
      <c r="X1433" s="10"/>
      <c r="Y1433" s="28" t="e">
        <f t="shared" si="371"/>
        <v>#REF!</v>
      </c>
      <c r="Z1433" s="13"/>
      <c r="AA1433" s="13" t="e">
        <f t="shared" si="364"/>
        <v>#REF!</v>
      </c>
      <c r="AB1433" s="12">
        <v>1</v>
      </c>
      <c r="AC1433" s="12">
        <v>1</v>
      </c>
      <c r="AE1433" s="9" t="e">
        <f t="shared" si="373"/>
        <v>#REF!</v>
      </c>
      <c r="AG1433" s="1" t="str">
        <f t="shared" si="372"/>
        <v>33J33J10004008</v>
      </c>
      <c r="AH1433" s="9" t="e">
        <f>IF(AND(#REF!=2017,AE$4=1),-IFERROR(VLOOKUP(AG1433,#REF!,9,0),0),IF(AND(#REF!=2017,AE$4=2),-IFERROR(VLOOKUP(AG1433,#REF!,9,0),0),IFERROR(VLOOKUP(AG1433,#REF!,12,0),0)))</f>
        <v>#REF!</v>
      </c>
    </row>
    <row r="1434" spans="1:34" ht="15" customHeight="1" outlineLevel="2">
      <c r="A1434" s="7" t="s">
        <v>77</v>
      </c>
      <c r="B1434" s="36" t="s">
        <v>78</v>
      </c>
      <c r="C1434" s="7" t="s">
        <v>78</v>
      </c>
      <c r="D1434" s="7" t="s">
        <v>13</v>
      </c>
      <c r="E1434" s="7" t="s">
        <v>372</v>
      </c>
      <c r="F1434" s="7" t="s">
        <v>310</v>
      </c>
      <c r="G1434" s="8">
        <v>0</v>
      </c>
      <c r="H1434" s="8">
        <v>0</v>
      </c>
      <c r="I1434" s="8">
        <v>0</v>
      </c>
      <c r="J1434" s="8">
        <v>0</v>
      </c>
      <c r="K1434" s="8">
        <v>31.92</v>
      </c>
      <c r="L1434" s="8">
        <v>0</v>
      </c>
      <c r="M1434" s="8">
        <v>0</v>
      </c>
      <c r="N1434" s="40">
        <v>5.5600000000000023</v>
      </c>
      <c r="O1434" s="8">
        <v>23.22</v>
      </c>
      <c r="P1434" s="8"/>
      <c r="Q1434" s="8"/>
      <c r="R1434" s="8"/>
      <c r="S1434" s="8"/>
      <c r="T1434" s="8"/>
      <c r="U1434" s="8"/>
      <c r="V1434" s="8"/>
      <c r="W1434" s="14">
        <f t="shared" si="370"/>
        <v>60.7</v>
      </c>
      <c r="X1434" s="10"/>
      <c r="Y1434" s="28" t="e">
        <f t="shared" si="371"/>
        <v>#REF!</v>
      </c>
      <c r="Z1434" s="13"/>
      <c r="AA1434" s="13" t="e">
        <f t="shared" si="364"/>
        <v>#REF!</v>
      </c>
      <c r="AB1434" s="12">
        <v>1</v>
      </c>
      <c r="AC1434" s="12">
        <v>1</v>
      </c>
      <c r="AE1434" s="9" t="e">
        <f t="shared" si="373"/>
        <v>#REF!</v>
      </c>
      <c r="AG1434" s="1" t="str">
        <f t="shared" si="372"/>
        <v>33J33J10004009</v>
      </c>
      <c r="AH1434" s="9" t="e">
        <f>IF(AND(#REF!=2017,AE$4=1),-IFERROR(VLOOKUP(AG1434,#REF!,9,0),0),IF(AND(#REF!=2017,AE$4=2),-IFERROR(VLOOKUP(AG1434,#REF!,9,0),0),IFERROR(VLOOKUP(AG1434,#REF!,12,0),0)))</f>
        <v>#REF!</v>
      </c>
    </row>
    <row r="1435" spans="1:34" ht="15" customHeight="1" outlineLevel="2">
      <c r="A1435" s="7" t="s">
        <v>77</v>
      </c>
      <c r="B1435" s="36" t="s">
        <v>78</v>
      </c>
      <c r="C1435" s="7" t="s">
        <v>78</v>
      </c>
      <c r="D1435" s="7" t="s">
        <v>13</v>
      </c>
      <c r="E1435" s="7" t="s">
        <v>16</v>
      </c>
      <c r="F1435" s="7" t="s">
        <v>315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40">
        <v>0</v>
      </c>
      <c r="O1435" s="8">
        <v>0</v>
      </c>
      <c r="P1435" s="8"/>
      <c r="Q1435" s="8"/>
      <c r="R1435" s="8"/>
      <c r="S1435" s="8"/>
      <c r="T1435" s="8"/>
      <c r="U1435" s="8"/>
      <c r="V1435" s="8"/>
      <c r="W1435" s="14">
        <f t="shared" si="370"/>
        <v>0</v>
      </c>
      <c r="X1435" s="10"/>
      <c r="Y1435" s="28" t="e">
        <f t="shared" si="371"/>
        <v>#REF!</v>
      </c>
      <c r="Z1435" s="13"/>
      <c r="AA1435" s="13" t="e">
        <f t="shared" si="364"/>
        <v>#REF!</v>
      </c>
      <c r="AB1435" s="12">
        <v>1</v>
      </c>
      <c r="AC1435" s="12">
        <v>1</v>
      </c>
      <c r="AE1435" s="9" t="e">
        <f t="shared" si="373"/>
        <v>#REF!</v>
      </c>
      <c r="AG1435" s="1" t="str">
        <f t="shared" si="372"/>
        <v>33J33J10004010</v>
      </c>
      <c r="AH1435" s="9" t="e">
        <f>IF(AND(#REF!=2017,AE$4=1),-IFERROR(VLOOKUP(AG1435,#REF!,9,0),0),IF(AND(#REF!=2017,AE$4=2),-IFERROR(VLOOKUP(AG1435,#REF!,9,0),0),IFERROR(VLOOKUP(AG1435,#REF!,12,0),0)))</f>
        <v>#REF!</v>
      </c>
    </row>
    <row r="1436" spans="1:34" ht="15" customHeight="1" outlineLevel="2">
      <c r="A1436" s="7" t="s">
        <v>77</v>
      </c>
      <c r="B1436" s="36" t="s">
        <v>78</v>
      </c>
      <c r="C1436" s="7" t="s">
        <v>78</v>
      </c>
      <c r="D1436" s="7" t="s">
        <v>13</v>
      </c>
      <c r="E1436" s="7" t="s">
        <v>374</v>
      </c>
      <c r="F1436" s="7" t="s">
        <v>361</v>
      </c>
      <c r="G1436" s="8">
        <v>0</v>
      </c>
      <c r="H1436" s="8">
        <v>0</v>
      </c>
      <c r="I1436" s="8">
        <v>0</v>
      </c>
      <c r="J1436" s="8">
        <v>0</v>
      </c>
      <c r="K1436" s="8">
        <v>550.5</v>
      </c>
      <c r="L1436" s="8">
        <v>0</v>
      </c>
      <c r="M1436" s="8">
        <v>0</v>
      </c>
      <c r="N1436" s="40">
        <v>435.12</v>
      </c>
      <c r="O1436" s="8">
        <v>527.80000000000007</v>
      </c>
      <c r="P1436" s="8"/>
      <c r="Q1436" s="8"/>
      <c r="R1436" s="8"/>
      <c r="S1436" s="8"/>
      <c r="T1436" s="8"/>
      <c r="U1436" s="8"/>
      <c r="V1436" s="8"/>
      <c r="W1436" s="14">
        <f t="shared" si="370"/>
        <v>1513.42</v>
      </c>
      <c r="X1436" s="10"/>
      <c r="Y1436" s="28" t="e">
        <f t="shared" si="371"/>
        <v>#REF!</v>
      </c>
      <c r="Z1436" s="13"/>
      <c r="AA1436" s="13" t="e">
        <f t="shared" si="364"/>
        <v>#REF!</v>
      </c>
      <c r="AB1436" s="12">
        <v>1</v>
      </c>
      <c r="AC1436" s="12">
        <v>1</v>
      </c>
      <c r="AE1436" s="9" t="e">
        <f t="shared" si="373"/>
        <v>#REF!</v>
      </c>
      <c r="AG1436" s="1" t="str">
        <f t="shared" si="372"/>
        <v>33J33J10004030</v>
      </c>
      <c r="AH1436" s="9" t="e">
        <f>IF(AND(#REF!=2017,AE$4=1),-IFERROR(VLOOKUP(AG1436,#REF!,9,0),0),IF(AND(#REF!=2017,AE$4=2),-IFERROR(VLOOKUP(AG1436,#REF!,9,0),0),IFERROR(VLOOKUP(AG1436,#REF!,12,0),0)))</f>
        <v>#REF!</v>
      </c>
    </row>
    <row r="1437" spans="1:34" ht="15" customHeight="1" outlineLevel="2">
      <c r="A1437" s="7" t="s">
        <v>77</v>
      </c>
      <c r="B1437" s="36" t="s">
        <v>78</v>
      </c>
      <c r="C1437" s="7" t="s">
        <v>78</v>
      </c>
      <c r="D1437" s="7" t="s">
        <v>13</v>
      </c>
      <c r="E1437" s="7" t="s">
        <v>389</v>
      </c>
      <c r="F1437" s="7" t="s">
        <v>360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40">
        <v>0</v>
      </c>
      <c r="O1437" s="8">
        <v>56.92</v>
      </c>
      <c r="P1437" s="8"/>
      <c r="Q1437" s="8"/>
      <c r="R1437" s="8"/>
      <c r="S1437" s="8"/>
      <c r="T1437" s="8"/>
      <c r="U1437" s="8"/>
      <c r="V1437" s="8"/>
      <c r="W1437" s="14">
        <f t="shared" si="370"/>
        <v>56.92</v>
      </c>
      <c r="X1437" s="10"/>
      <c r="Y1437" s="28" t="e">
        <f t="shared" si="371"/>
        <v>#REF!</v>
      </c>
      <c r="Z1437" s="13"/>
      <c r="AA1437" s="13" t="e">
        <f t="shared" si="364"/>
        <v>#REF!</v>
      </c>
      <c r="AB1437" s="12">
        <v>1</v>
      </c>
      <c r="AC1437" s="12">
        <v>1</v>
      </c>
      <c r="AE1437" s="9" t="e">
        <f t="shared" si="373"/>
        <v>#REF!</v>
      </c>
      <c r="AG1437" s="1" t="str">
        <f t="shared" si="372"/>
        <v>33J33J10004033</v>
      </c>
      <c r="AH1437" s="9" t="e">
        <f>IF(AND(#REF!=2017,AE$4=1),-IFERROR(VLOOKUP(AG1437,#REF!,9,0),0),IF(AND(#REF!=2017,AE$4=2),-IFERROR(VLOOKUP(AG1437,#REF!,9,0),0),IFERROR(VLOOKUP(AG1437,#REF!,12,0),0)))</f>
        <v>#REF!</v>
      </c>
    </row>
    <row r="1438" spans="1:34" ht="15" customHeight="1" outlineLevel="2">
      <c r="A1438" s="7" t="s">
        <v>77</v>
      </c>
      <c r="B1438" s="36" t="s">
        <v>78</v>
      </c>
      <c r="C1438" s="7" t="s">
        <v>78</v>
      </c>
      <c r="D1438" s="7" t="s">
        <v>13</v>
      </c>
      <c r="E1438" s="7" t="s">
        <v>393</v>
      </c>
      <c r="F1438" s="7" t="s">
        <v>25</v>
      </c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  <c r="N1438" s="40">
        <v>0</v>
      </c>
      <c r="O1438" s="8">
        <v>0</v>
      </c>
      <c r="P1438" s="8"/>
      <c r="Q1438" s="8"/>
      <c r="R1438" s="8"/>
      <c r="S1438" s="8"/>
      <c r="T1438" s="8"/>
      <c r="U1438" s="8"/>
      <c r="V1438" s="8"/>
      <c r="W1438" s="14">
        <f t="shared" si="370"/>
        <v>0</v>
      </c>
      <c r="X1438" s="10"/>
      <c r="Y1438" s="28" t="e">
        <f t="shared" si="371"/>
        <v>#REF!</v>
      </c>
      <c r="Z1438" s="13"/>
      <c r="AA1438" s="13" t="e">
        <f t="shared" si="364"/>
        <v>#REF!</v>
      </c>
      <c r="AB1438" s="12">
        <v>1</v>
      </c>
      <c r="AC1438" s="12">
        <v>1</v>
      </c>
      <c r="AE1438" s="9" t="e">
        <f t="shared" si="373"/>
        <v>#REF!</v>
      </c>
      <c r="AG1438" s="1" t="str">
        <f t="shared" si="372"/>
        <v>33J33J10004052</v>
      </c>
      <c r="AH1438" s="9" t="e">
        <f>IF(AND(#REF!=2017,AE$4=1),-IFERROR(VLOOKUP(AG1438,#REF!,9,0),0),IF(AND(#REF!=2017,AE$4=2),-IFERROR(VLOOKUP(AG1438,#REF!,9,0),0),IFERROR(VLOOKUP(AG1438,#REF!,12,0),0)))</f>
        <v>#REF!</v>
      </c>
    </row>
    <row r="1439" spans="1:34" ht="15" customHeight="1" outlineLevel="2">
      <c r="A1439" s="7" t="s">
        <v>77</v>
      </c>
      <c r="B1439" s="36" t="s">
        <v>78</v>
      </c>
      <c r="C1439" s="7" t="s">
        <v>78</v>
      </c>
      <c r="D1439" s="7" t="s">
        <v>13</v>
      </c>
      <c r="E1439" s="7" t="s">
        <v>395</v>
      </c>
      <c r="F1439" s="7" t="s">
        <v>29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40">
        <v>0</v>
      </c>
      <c r="O1439" s="8">
        <v>0</v>
      </c>
      <c r="P1439" s="8"/>
      <c r="Q1439" s="8"/>
      <c r="R1439" s="8"/>
      <c r="S1439" s="8"/>
      <c r="T1439" s="8"/>
      <c r="U1439" s="8"/>
      <c r="V1439" s="8"/>
      <c r="W1439" s="14">
        <f t="shared" si="370"/>
        <v>0</v>
      </c>
      <c r="X1439" s="10"/>
      <c r="Y1439" s="28" t="e">
        <f t="shared" si="371"/>
        <v>#REF!</v>
      </c>
      <c r="Z1439" s="13"/>
      <c r="AA1439" s="13" t="e">
        <f t="shared" si="364"/>
        <v>#REF!</v>
      </c>
      <c r="AB1439" s="12">
        <v>1</v>
      </c>
      <c r="AC1439" s="12">
        <v>1</v>
      </c>
      <c r="AE1439" s="9" t="e">
        <f t="shared" si="373"/>
        <v>#REF!</v>
      </c>
      <c r="AG1439" s="1" t="str">
        <f t="shared" si="372"/>
        <v>33J33J10004055</v>
      </c>
      <c r="AH1439" s="9" t="e">
        <f>IF(AND(#REF!=2017,AE$4=1),-IFERROR(VLOOKUP(AG1439,#REF!,9,0),0),IF(AND(#REF!=2017,AE$4=2),-IFERROR(VLOOKUP(AG1439,#REF!,9,0),0),IFERROR(VLOOKUP(AG1439,#REF!,12,0),0)))</f>
        <v>#REF!</v>
      </c>
    </row>
    <row r="1440" spans="1:34" ht="15" customHeight="1" outlineLevel="2">
      <c r="A1440" s="7" t="s">
        <v>77</v>
      </c>
      <c r="B1440" s="36" t="s">
        <v>78</v>
      </c>
      <c r="C1440" s="7" t="s">
        <v>78</v>
      </c>
      <c r="D1440" s="7" t="s">
        <v>13</v>
      </c>
      <c r="E1440" s="7" t="s">
        <v>380</v>
      </c>
      <c r="F1440" s="7" t="s">
        <v>17</v>
      </c>
      <c r="G1440" s="8">
        <v>0</v>
      </c>
      <c r="H1440" s="8">
        <v>0</v>
      </c>
      <c r="I1440" s="8">
        <v>0</v>
      </c>
      <c r="J1440" s="8">
        <v>7.26</v>
      </c>
      <c r="K1440" s="8">
        <v>0</v>
      </c>
      <c r="L1440" s="8">
        <v>0</v>
      </c>
      <c r="M1440" s="8">
        <v>54.710000000000008</v>
      </c>
      <c r="N1440" s="40">
        <v>0</v>
      </c>
      <c r="O1440" s="8">
        <v>32.279999999999994</v>
      </c>
      <c r="P1440" s="8"/>
      <c r="Q1440" s="8"/>
      <c r="R1440" s="8"/>
      <c r="S1440" s="8"/>
      <c r="T1440" s="8"/>
      <c r="U1440" s="8"/>
      <c r="V1440" s="8"/>
      <c r="W1440" s="14">
        <f t="shared" si="370"/>
        <v>94.25</v>
      </c>
      <c r="X1440" s="10"/>
      <c r="Y1440" s="28" t="e">
        <f t="shared" si="371"/>
        <v>#REF!</v>
      </c>
      <c r="Z1440" s="13"/>
      <c r="AA1440" s="13" t="e">
        <f t="shared" si="364"/>
        <v>#REF!</v>
      </c>
      <c r="AB1440" s="12">
        <v>1</v>
      </c>
      <c r="AC1440" s="12">
        <v>1</v>
      </c>
      <c r="AE1440" s="9" t="e">
        <f t="shared" si="373"/>
        <v>#REF!</v>
      </c>
      <c r="AG1440" s="1" t="str">
        <f t="shared" si="372"/>
        <v>33J33J10004801</v>
      </c>
      <c r="AH1440" s="9" t="e">
        <f>IF(AND(#REF!=2017,AE$4=1),-IFERROR(VLOOKUP(AG1440,#REF!,9,0),0),IF(AND(#REF!=2017,AE$4=2),-IFERROR(VLOOKUP(AG1440,#REF!,9,0),0),IFERROR(VLOOKUP(AG1440,#REF!,12,0),0)))</f>
        <v>#REF!</v>
      </c>
    </row>
    <row r="1441" spans="1:34" ht="15" customHeight="1" outlineLevel="2">
      <c r="A1441" s="7" t="s">
        <v>77</v>
      </c>
      <c r="B1441" s="36" t="s">
        <v>78</v>
      </c>
      <c r="C1441" s="7" t="s">
        <v>78</v>
      </c>
      <c r="D1441" s="7" t="s">
        <v>13</v>
      </c>
      <c r="E1441" s="7" t="s">
        <v>381</v>
      </c>
      <c r="F1441" s="7" t="s">
        <v>311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40">
        <v>0</v>
      </c>
      <c r="O1441" s="8">
        <v>482.95</v>
      </c>
      <c r="P1441" s="8"/>
      <c r="Q1441" s="8"/>
      <c r="R1441" s="8"/>
      <c r="S1441" s="8"/>
      <c r="T1441" s="8"/>
      <c r="U1441" s="8"/>
      <c r="V1441" s="8"/>
      <c r="W1441" s="14">
        <f t="shared" si="370"/>
        <v>482.95</v>
      </c>
      <c r="X1441" s="10"/>
      <c r="Y1441" s="28" t="e">
        <f t="shared" si="371"/>
        <v>#REF!</v>
      </c>
      <c r="Z1441" s="13"/>
      <c r="AA1441" s="13" t="e">
        <f t="shared" si="364"/>
        <v>#REF!</v>
      </c>
      <c r="AB1441" s="12">
        <v>1</v>
      </c>
      <c r="AC1441" s="12">
        <v>1</v>
      </c>
      <c r="AE1441" s="9" t="e">
        <f t="shared" si="373"/>
        <v>#REF!</v>
      </c>
      <c r="AG1441" s="1" t="str">
        <f t="shared" si="372"/>
        <v>33J33J10005050</v>
      </c>
      <c r="AH1441" s="9" t="e">
        <f>IF(AND(#REF!=2017,AE$4=1),-IFERROR(VLOOKUP(AG1441,#REF!,9,0),0),IF(AND(#REF!=2017,AE$4=2),-IFERROR(VLOOKUP(AG1441,#REF!,9,0),0),IFERROR(VLOOKUP(AG1441,#REF!,12,0),0)))</f>
        <v>#REF!</v>
      </c>
    </row>
    <row r="1442" spans="1:34" ht="15" customHeight="1" outlineLevel="2">
      <c r="A1442" s="7" t="s">
        <v>77</v>
      </c>
      <c r="B1442" s="36" t="s">
        <v>78</v>
      </c>
      <c r="C1442" s="7" t="s">
        <v>78</v>
      </c>
      <c r="D1442" s="7" t="s">
        <v>13</v>
      </c>
      <c r="E1442" s="7" t="s">
        <v>396</v>
      </c>
      <c r="F1442" s="7" t="s">
        <v>245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40">
        <v>0</v>
      </c>
      <c r="O1442" s="8">
        <v>0</v>
      </c>
      <c r="P1442" s="8"/>
      <c r="Q1442" s="8"/>
      <c r="R1442" s="8"/>
      <c r="S1442" s="8"/>
      <c r="T1442" s="8"/>
      <c r="U1442" s="8"/>
      <c r="V1442" s="8"/>
      <c r="W1442" s="14">
        <f t="shared" si="370"/>
        <v>0</v>
      </c>
      <c r="X1442" s="10"/>
      <c r="Y1442" s="28" t="e">
        <f t="shared" si="371"/>
        <v>#REF!</v>
      </c>
      <c r="Z1442" s="13"/>
      <c r="AA1442" s="13" t="e">
        <f t="shared" si="364"/>
        <v>#REF!</v>
      </c>
      <c r="AB1442" s="12">
        <v>1</v>
      </c>
      <c r="AC1442" s="12">
        <v>1</v>
      </c>
      <c r="AE1442" s="9" t="e">
        <f t="shared" si="373"/>
        <v>#REF!</v>
      </c>
      <c r="AG1442" s="1" t="str">
        <f t="shared" si="372"/>
        <v>33J33J10005801</v>
      </c>
      <c r="AH1442" s="9" t="e">
        <f>IF(AND(#REF!=2017,AE$4=1),-IFERROR(VLOOKUP(AG1442,#REF!,9,0),0),IF(AND(#REF!=2017,AE$4=2),-IFERROR(VLOOKUP(AG1442,#REF!,9,0),0),IFERROR(VLOOKUP(AG1442,#REF!,12,0),0)))</f>
        <v>#REF!</v>
      </c>
    </row>
    <row r="1443" spans="1:34" ht="15" customHeight="1" outlineLevel="1">
      <c r="A1443" s="42" t="s">
        <v>656</v>
      </c>
      <c r="B1443" s="36"/>
      <c r="C1443" s="7"/>
      <c r="D1443" s="7"/>
      <c r="E1443" s="7"/>
      <c r="F1443" s="7"/>
      <c r="G1443" s="8">
        <f t="shared" ref="G1443:O1443" si="374">SUBTOTAL(9,G1430:G1442)</f>
        <v>0</v>
      </c>
      <c r="H1443" s="8">
        <f t="shared" si="374"/>
        <v>0</v>
      </c>
      <c r="I1443" s="8">
        <f t="shared" si="374"/>
        <v>0</v>
      </c>
      <c r="J1443" s="8">
        <f t="shared" si="374"/>
        <v>70071.159999999989</v>
      </c>
      <c r="K1443" s="8">
        <f t="shared" si="374"/>
        <v>27617.790000000008</v>
      </c>
      <c r="L1443" s="8">
        <f t="shared" si="374"/>
        <v>0</v>
      </c>
      <c r="M1443" s="8">
        <f t="shared" si="374"/>
        <v>32613.759999999987</v>
      </c>
      <c r="N1443" s="40">
        <f t="shared" si="374"/>
        <v>10458.600000000017</v>
      </c>
      <c r="O1443" s="8">
        <f t="shared" si="374"/>
        <v>16967.879999999983</v>
      </c>
      <c r="P1443" s="8"/>
      <c r="Q1443" s="8"/>
      <c r="R1443" s="8"/>
      <c r="S1443" s="8"/>
      <c r="T1443" s="8"/>
      <c r="U1443" s="8"/>
      <c r="V1443" s="8"/>
      <c r="W1443" s="14">
        <f>SUBTOTAL(9,W1430:W1442)</f>
        <v>157729.19000000006</v>
      </c>
      <c r="X1443" s="10"/>
      <c r="Y1443" s="28"/>
      <c r="Z1443" s="13"/>
      <c r="AA1443" s="13"/>
      <c r="AB1443" s="12"/>
      <c r="AC1443" s="12"/>
      <c r="AE1443" s="9"/>
      <c r="AH1443" s="9"/>
    </row>
    <row r="1444" spans="1:34" ht="15" customHeight="1" outlineLevel="2">
      <c r="A1444" s="7" t="s">
        <v>79</v>
      </c>
      <c r="B1444" s="36" t="s">
        <v>80</v>
      </c>
      <c r="C1444" s="7" t="s">
        <v>80</v>
      </c>
      <c r="D1444" s="7" t="s">
        <v>13</v>
      </c>
      <c r="E1444" s="7" t="s">
        <v>366</v>
      </c>
      <c r="F1444" s="7" t="s">
        <v>307</v>
      </c>
      <c r="G1444" s="8">
        <v>0</v>
      </c>
      <c r="H1444" s="8">
        <v>0</v>
      </c>
      <c r="I1444" s="8">
        <v>0</v>
      </c>
      <c r="J1444" s="8">
        <v>1101585.42</v>
      </c>
      <c r="K1444" s="8">
        <v>212461.33000000007</v>
      </c>
      <c r="L1444" s="8">
        <v>0</v>
      </c>
      <c r="M1444" s="8">
        <v>865011.25999999978</v>
      </c>
      <c r="N1444" s="40">
        <v>130101.18000000017</v>
      </c>
      <c r="O1444" s="8">
        <v>619118.62999999989</v>
      </c>
      <c r="P1444" s="8"/>
      <c r="Q1444" s="8"/>
      <c r="R1444" s="8"/>
      <c r="S1444" s="8"/>
      <c r="T1444" s="8"/>
      <c r="U1444" s="8"/>
      <c r="V1444" s="8"/>
      <c r="W1444" s="14">
        <f t="shared" ref="W1444:W1452" si="375">SUM(G1444:V1444)</f>
        <v>2928277.82</v>
      </c>
      <c r="X1444" s="10"/>
      <c r="Y1444" s="28" t="e">
        <f t="shared" ref="Y1444:Y1452" si="376">IF(AE$2="Y",IF(RIGHT(A1444,4)="CITY",AH1444,0),AH1444)</f>
        <v>#REF!</v>
      </c>
      <c r="Z1444" s="13"/>
      <c r="AA1444" s="13" t="e">
        <f t="shared" si="364"/>
        <v>#REF!</v>
      </c>
      <c r="AB1444" s="12">
        <v>1</v>
      </c>
      <c r="AC1444" s="12">
        <v>1</v>
      </c>
      <c r="AE1444" s="9" t="e">
        <f t="shared" si="373"/>
        <v>#REF!</v>
      </c>
      <c r="AG1444" s="1" t="str">
        <f t="shared" ref="AG1444:AG1452" si="377">B1444&amp;C1444&amp;D1444&amp;E1444</f>
        <v>33K33K10004001</v>
      </c>
      <c r="AH1444" s="9" t="e">
        <f>IF(AND(#REF!=2017,AE$4=1),-IFERROR(VLOOKUP(AG1444,#REF!,9,0),0),IF(AND(#REF!=2017,AE$4=2),-IFERROR(VLOOKUP(AG1444,#REF!,9,0),0),IFERROR(VLOOKUP(AG1444,#REF!,12,0),0)))</f>
        <v>#REF!</v>
      </c>
    </row>
    <row r="1445" spans="1:34" ht="15" customHeight="1" outlineLevel="2">
      <c r="A1445" s="7" t="s">
        <v>79</v>
      </c>
      <c r="B1445" s="36" t="s">
        <v>80</v>
      </c>
      <c r="C1445" s="7" t="s">
        <v>80</v>
      </c>
      <c r="D1445" s="7" t="s">
        <v>13</v>
      </c>
      <c r="E1445" s="7" t="s">
        <v>368</v>
      </c>
      <c r="F1445" s="7" t="s">
        <v>308</v>
      </c>
      <c r="G1445" s="8">
        <v>0</v>
      </c>
      <c r="H1445" s="8">
        <v>0</v>
      </c>
      <c r="I1445" s="8">
        <v>0</v>
      </c>
      <c r="J1445" s="8">
        <v>142845.81</v>
      </c>
      <c r="K1445" s="8">
        <v>724.07999999998719</v>
      </c>
      <c r="L1445" s="8">
        <v>0</v>
      </c>
      <c r="M1445" s="8">
        <v>6229.9800000000105</v>
      </c>
      <c r="N1445" s="40">
        <v>373.38000000000466</v>
      </c>
      <c r="O1445" s="8">
        <v>-1863.4800000000105</v>
      </c>
      <c r="P1445" s="8"/>
      <c r="Q1445" s="8"/>
      <c r="R1445" s="8"/>
      <c r="S1445" s="8"/>
      <c r="T1445" s="8"/>
      <c r="U1445" s="8"/>
      <c r="V1445" s="8"/>
      <c r="W1445" s="14">
        <f t="shared" si="375"/>
        <v>148309.76999999999</v>
      </c>
      <c r="X1445" s="10"/>
      <c r="Y1445" s="28" t="e">
        <f t="shared" si="376"/>
        <v>#REF!</v>
      </c>
      <c r="Z1445" s="13"/>
      <c r="AA1445" s="13" t="e">
        <f t="shared" si="364"/>
        <v>#REF!</v>
      </c>
      <c r="AB1445" s="12">
        <v>1</v>
      </c>
      <c r="AC1445" s="12">
        <v>1</v>
      </c>
      <c r="AE1445" s="9" t="e">
        <f t="shared" si="373"/>
        <v>#REF!</v>
      </c>
      <c r="AG1445" s="1" t="str">
        <f t="shared" si="377"/>
        <v>33K33K10004006</v>
      </c>
      <c r="AH1445" s="9" t="e">
        <f>IF(AND(#REF!=2017,AE$4=1),-IFERROR(VLOOKUP(AG1445,#REF!,9,0),0),IF(AND(#REF!=2017,AE$4=2),-IFERROR(VLOOKUP(AG1445,#REF!,9,0),0),IFERROR(VLOOKUP(AG1445,#REF!,12,0),0)))</f>
        <v>#REF!</v>
      </c>
    </row>
    <row r="1446" spans="1:34" ht="15" customHeight="1" outlineLevel="2">
      <c r="A1446" s="7" t="s">
        <v>79</v>
      </c>
      <c r="B1446" s="36" t="s">
        <v>80</v>
      </c>
      <c r="C1446" s="7" t="s">
        <v>80</v>
      </c>
      <c r="D1446" s="7" t="s">
        <v>13</v>
      </c>
      <c r="E1446" s="7" t="s">
        <v>370</v>
      </c>
      <c r="F1446" s="7" t="s">
        <v>309</v>
      </c>
      <c r="G1446" s="8">
        <v>0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0</v>
      </c>
      <c r="N1446" s="40">
        <v>0</v>
      </c>
      <c r="O1446" s="8">
        <v>34095.32</v>
      </c>
      <c r="P1446" s="8"/>
      <c r="Q1446" s="8"/>
      <c r="R1446" s="8"/>
      <c r="S1446" s="8"/>
      <c r="T1446" s="8"/>
      <c r="U1446" s="8"/>
      <c r="V1446" s="8"/>
      <c r="W1446" s="14">
        <f t="shared" si="375"/>
        <v>34095.32</v>
      </c>
      <c r="X1446" s="10"/>
      <c r="Y1446" s="28" t="e">
        <f t="shared" si="376"/>
        <v>#REF!</v>
      </c>
      <c r="Z1446" s="13"/>
      <c r="AA1446" s="13" t="e">
        <f t="shared" si="364"/>
        <v>#REF!</v>
      </c>
      <c r="AB1446" s="12">
        <v>1</v>
      </c>
      <c r="AC1446" s="12">
        <v>1</v>
      </c>
      <c r="AE1446" s="9" t="e">
        <f t="shared" si="373"/>
        <v>#REF!</v>
      </c>
      <c r="AG1446" s="1" t="str">
        <f t="shared" si="377"/>
        <v>33K33K10004008</v>
      </c>
      <c r="AH1446" s="9" t="e">
        <f>IF(AND(#REF!=2017,AE$4=1),-IFERROR(VLOOKUP(AG1446,#REF!,9,0),0),IF(AND(#REF!=2017,AE$4=2),-IFERROR(VLOOKUP(AG1446,#REF!,9,0),0),IFERROR(VLOOKUP(AG1446,#REF!,12,0),0)))</f>
        <v>#REF!</v>
      </c>
    </row>
    <row r="1447" spans="1:34" ht="15" customHeight="1" outlineLevel="2">
      <c r="A1447" s="7" t="s">
        <v>79</v>
      </c>
      <c r="B1447" s="36" t="s">
        <v>80</v>
      </c>
      <c r="C1447" s="7" t="s">
        <v>80</v>
      </c>
      <c r="D1447" s="7" t="s">
        <v>13</v>
      </c>
      <c r="E1447" s="7" t="s">
        <v>372</v>
      </c>
      <c r="F1447" s="7" t="s">
        <v>310</v>
      </c>
      <c r="G1447" s="8">
        <v>0</v>
      </c>
      <c r="H1447" s="8">
        <v>0</v>
      </c>
      <c r="I1447" s="8">
        <v>0</v>
      </c>
      <c r="J1447" s="8">
        <v>0</v>
      </c>
      <c r="K1447" s="8">
        <v>1399.37</v>
      </c>
      <c r="L1447" s="8">
        <v>0</v>
      </c>
      <c r="M1447" s="8">
        <v>0</v>
      </c>
      <c r="N1447" s="40">
        <v>766.36999999999989</v>
      </c>
      <c r="O1447" s="8">
        <v>409.02999999999975</v>
      </c>
      <c r="P1447" s="8"/>
      <c r="Q1447" s="8"/>
      <c r="R1447" s="8"/>
      <c r="S1447" s="8"/>
      <c r="T1447" s="8"/>
      <c r="U1447" s="8"/>
      <c r="V1447" s="8"/>
      <c r="W1447" s="14">
        <f t="shared" si="375"/>
        <v>2574.7699999999995</v>
      </c>
      <c r="X1447" s="10"/>
      <c r="Y1447" s="28" t="e">
        <f t="shared" si="376"/>
        <v>#REF!</v>
      </c>
      <c r="Z1447" s="13"/>
      <c r="AA1447" s="13" t="e">
        <f>Y1447+Z1447</f>
        <v>#REF!</v>
      </c>
      <c r="AB1447" s="12">
        <v>1</v>
      </c>
      <c r="AC1447" s="12">
        <v>1</v>
      </c>
      <c r="AE1447" s="9" t="e">
        <f t="shared" si="373"/>
        <v>#REF!</v>
      </c>
      <c r="AG1447" s="1" t="str">
        <f t="shared" si="377"/>
        <v>33K33K10004009</v>
      </c>
      <c r="AH1447" s="9" t="e">
        <f>IF(AND(#REF!=2017,AE$4=1),-IFERROR(VLOOKUP(AG1447,#REF!,9,0),0),IF(AND(#REF!=2017,AE$4=2),-IFERROR(VLOOKUP(AG1447,#REF!,9,0),0),IFERROR(VLOOKUP(AG1447,#REF!,12,0),0)))</f>
        <v>#REF!</v>
      </c>
    </row>
    <row r="1448" spans="1:34" ht="15" customHeight="1" outlineLevel="2">
      <c r="A1448" s="7" t="s">
        <v>79</v>
      </c>
      <c r="B1448" s="36" t="s">
        <v>80</v>
      </c>
      <c r="C1448" s="7" t="s">
        <v>80</v>
      </c>
      <c r="D1448" s="7" t="s">
        <v>13</v>
      </c>
      <c r="E1448" s="7" t="s">
        <v>374</v>
      </c>
      <c r="F1448" s="7" t="s">
        <v>361</v>
      </c>
      <c r="G1448" s="8">
        <v>0</v>
      </c>
      <c r="H1448" s="8">
        <v>0</v>
      </c>
      <c r="I1448" s="8">
        <v>0</v>
      </c>
      <c r="J1448" s="8">
        <v>0</v>
      </c>
      <c r="K1448" s="8">
        <v>17337.59</v>
      </c>
      <c r="L1448" s="8">
        <v>0</v>
      </c>
      <c r="M1448" s="8">
        <v>0</v>
      </c>
      <c r="N1448" s="40">
        <v>17904.469999999998</v>
      </c>
      <c r="O1448" s="8">
        <v>18701.160000000003</v>
      </c>
      <c r="P1448" s="8"/>
      <c r="Q1448" s="8"/>
      <c r="R1448" s="8"/>
      <c r="S1448" s="8"/>
      <c r="T1448" s="8"/>
      <c r="U1448" s="8"/>
      <c r="V1448" s="8"/>
      <c r="W1448" s="14">
        <f t="shared" si="375"/>
        <v>53943.22</v>
      </c>
      <c r="X1448" s="10"/>
      <c r="Y1448" s="28" t="e">
        <f t="shared" si="376"/>
        <v>#REF!</v>
      </c>
      <c r="Z1448" s="13"/>
      <c r="AA1448" s="13" t="e">
        <f>Y1448+Z1448</f>
        <v>#REF!</v>
      </c>
      <c r="AB1448" s="12">
        <v>1</v>
      </c>
      <c r="AC1448" s="12">
        <v>1</v>
      </c>
      <c r="AE1448" s="9" t="e">
        <f t="shared" si="373"/>
        <v>#REF!</v>
      </c>
      <c r="AG1448" s="1" t="str">
        <f t="shared" si="377"/>
        <v>33K33K10004030</v>
      </c>
      <c r="AH1448" s="9" t="e">
        <f>IF(AND(#REF!=2017,AE$4=1),-IFERROR(VLOOKUP(AG1448,#REF!,9,0),0),IF(AND(#REF!=2017,AE$4=2),-IFERROR(VLOOKUP(AG1448,#REF!,9,0),0),IFERROR(VLOOKUP(AG1448,#REF!,12,0),0)))</f>
        <v>#REF!</v>
      </c>
    </row>
    <row r="1449" spans="1:34" ht="15" customHeight="1" outlineLevel="2">
      <c r="A1449" s="7" t="s">
        <v>79</v>
      </c>
      <c r="B1449" s="36" t="s">
        <v>80</v>
      </c>
      <c r="C1449" s="7" t="s">
        <v>80</v>
      </c>
      <c r="D1449" s="7" t="s">
        <v>13</v>
      </c>
      <c r="E1449" s="7" t="s">
        <v>389</v>
      </c>
      <c r="F1449" s="7" t="s">
        <v>360</v>
      </c>
      <c r="G1449" s="8">
        <v>0</v>
      </c>
      <c r="H1449" s="8">
        <v>0</v>
      </c>
      <c r="I1449" s="8">
        <v>0</v>
      </c>
      <c r="J1449" s="8">
        <v>0</v>
      </c>
      <c r="K1449" s="8">
        <v>220.3</v>
      </c>
      <c r="L1449" s="8">
        <v>0</v>
      </c>
      <c r="M1449" s="8">
        <v>0</v>
      </c>
      <c r="N1449" s="40">
        <v>77.54000000000002</v>
      </c>
      <c r="O1449" s="8">
        <v>4972.34</v>
      </c>
      <c r="P1449" s="8"/>
      <c r="Q1449" s="8"/>
      <c r="R1449" s="8"/>
      <c r="S1449" s="8"/>
      <c r="T1449" s="8"/>
      <c r="U1449" s="8"/>
      <c r="V1449" s="8"/>
      <c r="W1449" s="14">
        <f t="shared" si="375"/>
        <v>5270.18</v>
      </c>
      <c r="X1449" s="10"/>
      <c r="Y1449" s="28" t="e">
        <f t="shared" si="376"/>
        <v>#REF!</v>
      </c>
      <c r="Z1449" s="13"/>
      <c r="AA1449" s="13" t="e">
        <f>Y1449+Z1449</f>
        <v>#REF!</v>
      </c>
      <c r="AB1449" s="12">
        <v>1</v>
      </c>
      <c r="AC1449" s="12">
        <v>1</v>
      </c>
      <c r="AE1449" s="9" t="e">
        <f t="shared" si="373"/>
        <v>#REF!</v>
      </c>
      <c r="AG1449" s="1" t="str">
        <f t="shared" si="377"/>
        <v>33K33K10004033</v>
      </c>
      <c r="AH1449" s="9" t="e">
        <f>IF(AND(#REF!=2017,AE$4=1),-IFERROR(VLOOKUP(AG1449,#REF!,9,0),0),IF(AND(#REF!=2017,AE$4=2),-IFERROR(VLOOKUP(AG1449,#REF!,9,0),0),IFERROR(VLOOKUP(AG1449,#REF!,12,0),0)))</f>
        <v>#REF!</v>
      </c>
    </row>
    <row r="1450" spans="1:34" ht="15" customHeight="1" outlineLevel="2">
      <c r="A1450" s="21" t="s">
        <v>79</v>
      </c>
      <c r="B1450" s="36" t="s">
        <v>80</v>
      </c>
      <c r="C1450" s="20" t="s">
        <v>80</v>
      </c>
      <c r="D1450" s="7" t="s">
        <v>13</v>
      </c>
      <c r="E1450" s="7" t="s">
        <v>397</v>
      </c>
      <c r="F1450" s="7" t="s">
        <v>35</v>
      </c>
      <c r="G1450" s="8">
        <v>0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40">
        <v>0</v>
      </c>
      <c r="O1450" s="8">
        <v>0</v>
      </c>
      <c r="P1450" s="8"/>
      <c r="Q1450" s="8"/>
      <c r="R1450" s="8"/>
      <c r="S1450" s="8"/>
      <c r="T1450" s="8"/>
      <c r="U1450" s="8"/>
      <c r="V1450" s="8"/>
      <c r="W1450" s="14">
        <f t="shared" si="375"/>
        <v>0</v>
      </c>
      <c r="X1450" s="10"/>
      <c r="Y1450" s="28" t="e">
        <f t="shared" si="376"/>
        <v>#REF!</v>
      </c>
      <c r="Z1450" s="13"/>
      <c r="AA1450" s="13" t="e">
        <f>Y1450+Z1450</f>
        <v>#REF!</v>
      </c>
      <c r="AB1450" s="12"/>
      <c r="AC1450" s="12"/>
      <c r="AE1450" s="9" t="e">
        <f t="shared" si="373"/>
        <v>#REF!</v>
      </c>
      <c r="AG1450" s="1" t="str">
        <f t="shared" si="377"/>
        <v>33K33K10004056</v>
      </c>
      <c r="AH1450" s="9" t="e">
        <f>IF(AND(#REF!=2017,AE$4=1),-IFERROR(VLOOKUP(AG1450,#REF!,9,0),0),IF(AND(#REF!=2017,AE$4=2),-IFERROR(VLOOKUP(AG1450,#REF!,9,0),0),IFERROR(VLOOKUP(AG1450,#REF!,12,0),0)))</f>
        <v>#REF!</v>
      </c>
    </row>
    <row r="1451" spans="1:34" ht="15" customHeight="1" outlineLevel="2">
      <c r="A1451" s="7" t="s">
        <v>79</v>
      </c>
      <c r="B1451" s="36" t="s">
        <v>80</v>
      </c>
      <c r="C1451" s="7" t="s">
        <v>80</v>
      </c>
      <c r="D1451" s="7" t="s">
        <v>13</v>
      </c>
      <c r="E1451" s="7" t="s">
        <v>380</v>
      </c>
      <c r="F1451" s="7" t="s">
        <v>17</v>
      </c>
      <c r="G1451" s="8">
        <v>0</v>
      </c>
      <c r="H1451" s="8">
        <v>0</v>
      </c>
      <c r="I1451" s="8">
        <v>0</v>
      </c>
      <c r="J1451" s="8">
        <v>311.52999999999997</v>
      </c>
      <c r="K1451" s="8">
        <v>0</v>
      </c>
      <c r="L1451" s="8">
        <v>0</v>
      </c>
      <c r="M1451" s="8">
        <v>1234.31</v>
      </c>
      <c r="N1451" s="40">
        <v>0</v>
      </c>
      <c r="O1451" s="8">
        <v>951.18000000000006</v>
      </c>
      <c r="P1451" s="8"/>
      <c r="Q1451" s="8"/>
      <c r="R1451" s="8"/>
      <c r="S1451" s="8"/>
      <c r="T1451" s="8"/>
      <c r="U1451" s="8"/>
      <c r="V1451" s="8"/>
      <c r="W1451" s="14">
        <f t="shared" si="375"/>
        <v>2497.02</v>
      </c>
      <c r="X1451" s="10"/>
      <c r="Y1451" s="28" t="e">
        <f t="shared" si="376"/>
        <v>#REF!</v>
      </c>
      <c r="Z1451" s="13"/>
      <c r="AA1451" s="13" t="e">
        <f t="shared" ref="AA1451:AA1485" si="378">Y1451+Z1451</f>
        <v>#REF!</v>
      </c>
      <c r="AB1451" s="12">
        <v>1</v>
      </c>
      <c r="AC1451" s="12">
        <v>1</v>
      </c>
      <c r="AE1451" s="9" t="e">
        <f t="shared" si="373"/>
        <v>#REF!</v>
      </c>
      <c r="AG1451" s="1" t="str">
        <f t="shared" si="377"/>
        <v>33K33K10004801</v>
      </c>
      <c r="AH1451" s="9" t="e">
        <f>IF(AND(#REF!=2017,AE$4=1),-IFERROR(VLOOKUP(AG1451,#REF!,9,0),0),IF(AND(#REF!=2017,AE$4=2),-IFERROR(VLOOKUP(AG1451,#REF!,9,0),0),IFERROR(VLOOKUP(AG1451,#REF!,12,0),0)))</f>
        <v>#REF!</v>
      </c>
    </row>
    <row r="1452" spans="1:34" ht="15" customHeight="1" outlineLevel="2">
      <c r="A1452" s="7" t="s">
        <v>79</v>
      </c>
      <c r="B1452" s="36" t="s">
        <v>80</v>
      </c>
      <c r="C1452" s="7" t="s">
        <v>80</v>
      </c>
      <c r="D1452" s="7" t="s">
        <v>13</v>
      </c>
      <c r="E1452" s="7" t="s">
        <v>381</v>
      </c>
      <c r="F1452" s="7" t="s">
        <v>311</v>
      </c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40">
        <v>0</v>
      </c>
      <c r="O1452" s="8">
        <v>22770.46</v>
      </c>
      <c r="P1452" s="8"/>
      <c r="Q1452" s="8"/>
      <c r="R1452" s="8"/>
      <c r="S1452" s="8"/>
      <c r="T1452" s="8"/>
      <c r="U1452" s="8"/>
      <c r="V1452" s="8"/>
      <c r="W1452" s="14">
        <f t="shared" si="375"/>
        <v>22770.46</v>
      </c>
      <c r="X1452" s="10"/>
      <c r="Y1452" s="28" t="e">
        <f t="shared" si="376"/>
        <v>#REF!</v>
      </c>
      <c r="Z1452" s="13"/>
      <c r="AA1452" s="13" t="e">
        <f t="shared" si="378"/>
        <v>#REF!</v>
      </c>
      <c r="AB1452" s="12">
        <v>1</v>
      </c>
      <c r="AC1452" s="12">
        <v>1</v>
      </c>
      <c r="AE1452" s="9" t="e">
        <f t="shared" si="373"/>
        <v>#REF!</v>
      </c>
      <c r="AG1452" s="1" t="str">
        <f t="shared" si="377"/>
        <v>33K33K10005050</v>
      </c>
      <c r="AH1452" s="9" t="e">
        <f>IF(AND(#REF!=2017,AE$4=1),-IFERROR(VLOOKUP(AG1452,#REF!,9,0),0),IF(AND(#REF!=2017,AE$4=2),-IFERROR(VLOOKUP(AG1452,#REF!,9,0),0),IFERROR(VLOOKUP(AG1452,#REF!,12,0),0)))</f>
        <v>#REF!</v>
      </c>
    </row>
    <row r="1453" spans="1:34" ht="15" customHeight="1" outlineLevel="1">
      <c r="A1453" s="42" t="s">
        <v>657</v>
      </c>
      <c r="B1453" s="36"/>
      <c r="C1453" s="7"/>
      <c r="D1453" s="7"/>
      <c r="E1453" s="7"/>
      <c r="F1453" s="7"/>
      <c r="G1453" s="8">
        <f t="shared" ref="G1453:O1453" si="379">SUBTOTAL(9,G1444:G1452)</f>
        <v>0</v>
      </c>
      <c r="H1453" s="8">
        <f t="shared" si="379"/>
        <v>0</v>
      </c>
      <c r="I1453" s="8">
        <f t="shared" si="379"/>
        <v>0</v>
      </c>
      <c r="J1453" s="8">
        <f t="shared" si="379"/>
        <v>1244742.76</v>
      </c>
      <c r="K1453" s="8">
        <f t="shared" si="379"/>
        <v>232142.67000000004</v>
      </c>
      <c r="L1453" s="8">
        <f t="shared" si="379"/>
        <v>0</v>
      </c>
      <c r="M1453" s="8">
        <f t="shared" si="379"/>
        <v>872475.54999999981</v>
      </c>
      <c r="N1453" s="40">
        <f t="shared" si="379"/>
        <v>149222.94000000018</v>
      </c>
      <c r="O1453" s="8">
        <f t="shared" si="379"/>
        <v>699154.6399999999</v>
      </c>
      <c r="P1453" s="8"/>
      <c r="Q1453" s="8"/>
      <c r="R1453" s="8"/>
      <c r="S1453" s="8"/>
      <c r="T1453" s="8"/>
      <c r="U1453" s="8"/>
      <c r="V1453" s="8"/>
      <c r="W1453" s="14">
        <f>SUBTOTAL(9,W1444:W1452)</f>
        <v>3197738.56</v>
      </c>
      <c r="X1453" s="10"/>
      <c r="Y1453" s="28"/>
      <c r="Z1453" s="13"/>
      <c r="AA1453" s="13"/>
      <c r="AB1453" s="12"/>
      <c r="AC1453" s="12"/>
      <c r="AE1453" s="9"/>
      <c r="AH1453" s="9"/>
    </row>
    <row r="1454" spans="1:34" ht="15" customHeight="1" outlineLevel="2">
      <c r="A1454" s="7" t="s">
        <v>81</v>
      </c>
      <c r="B1454" s="36" t="s">
        <v>82</v>
      </c>
      <c r="C1454" s="7" t="s">
        <v>82</v>
      </c>
      <c r="D1454" s="7" t="s">
        <v>13</v>
      </c>
      <c r="E1454" s="7" t="s">
        <v>366</v>
      </c>
      <c r="F1454" s="7" t="s">
        <v>307</v>
      </c>
      <c r="G1454" s="8">
        <v>0</v>
      </c>
      <c r="H1454" s="8">
        <v>0</v>
      </c>
      <c r="I1454" s="8">
        <v>0</v>
      </c>
      <c r="J1454" s="8">
        <v>1.61</v>
      </c>
      <c r="K1454" s="8">
        <v>1.1399999999999999</v>
      </c>
      <c r="L1454" s="8">
        <v>0</v>
      </c>
      <c r="M1454" s="8">
        <v>1.2200000000000002</v>
      </c>
      <c r="N1454" s="40">
        <v>1.5299999999999998</v>
      </c>
      <c r="O1454" s="8">
        <v>5.3900000000000006</v>
      </c>
      <c r="P1454" s="8"/>
      <c r="Q1454" s="8"/>
      <c r="R1454" s="8"/>
      <c r="S1454" s="8"/>
      <c r="T1454" s="8"/>
      <c r="U1454" s="8"/>
      <c r="V1454" s="8"/>
      <c r="W1454" s="14">
        <f t="shared" ref="W1454:W1467" si="380">SUM(G1454:V1454)</f>
        <v>10.89</v>
      </c>
      <c r="X1454" s="10"/>
      <c r="Y1454" s="28" t="e">
        <f t="shared" ref="Y1454:Y1467" si="381">IF(AE$2="Y",IF(RIGHT(A1454,4)="CITY",AH1454,0),AH1454)</f>
        <v>#REF!</v>
      </c>
      <c r="Z1454" s="13"/>
      <c r="AA1454" s="13" t="e">
        <f t="shared" si="378"/>
        <v>#REF!</v>
      </c>
      <c r="AB1454" s="12">
        <v>1</v>
      </c>
      <c r="AC1454" s="12">
        <v>1</v>
      </c>
      <c r="AE1454" s="9" t="e">
        <f t="shared" si="373"/>
        <v>#REF!</v>
      </c>
      <c r="AG1454" s="1" t="str">
        <f t="shared" ref="AG1454:AG1467" si="382">B1454&amp;C1454&amp;D1454&amp;E1454</f>
        <v>33L33L10004001</v>
      </c>
      <c r="AH1454" s="9" t="e">
        <f>IF(AND(#REF!=2017,AE$4=1),-IFERROR(VLOOKUP(AG1454,#REF!,9,0),0),IF(AND(#REF!=2017,AE$4=2),-IFERROR(VLOOKUP(AG1454,#REF!,9,0),0),IFERROR(VLOOKUP(AG1454,#REF!,12,0),0)))</f>
        <v>#REF!</v>
      </c>
    </row>
    <row r="1455" spans="1:34" ht="15" customHeight="1" outlineLevel="2">
      <c r="A1455" s="7" t="s">
        <v>81</v>
      </c>
      <c r="B1455" s="36" t="s">
        <v>82</v>
      </c>
      <c r="C1455" s="7" t="s">
        <v>82</v>
      </c>
      <c r="D1455" s="7" t="s">
        <v>13</v>
      </c>
      <c r="E1455" s="7" t="s">
        <v>368</v>
      </c>
      <c r="F1455" s="7" t="s">
        <v>308</v>
      </c>
      <c r="G1455" s="8">
        <v>0</v>
      </c>
      <c r="H1455" s="8">
        <v>0</v>
      </c>
      <c r="I1455" s="8">
        <v>0</v>
      </c>
      <c r="J1455" s="8">
        <v>-0.86</v>
      </c>
      <c r="K1455" s="8">
        <v>1.0000000000000009E-2</v>
      </c>
      <c r="L1455" s="8">
        <v>0</v>
      </c>
      <c r="M1455" s="8">
        <v>0</v>
      </c>
      <c r="N1455" s="40">
        <v>0</v>
      </c>
      <c r="O1455" s="8">
        <v>9.9999999999999978E-2</v>
      </c>
      <c r="P1455" s="8"/>
      <c r="Q1455" s="8"/>
      <c r="R1455" s="8"/>
      <c r="S1455" s="8"/>
      <c r="T1455" s="8"/>
      <c r="U1455" s="8"/>
      <c r="V1455" s="8"/>
      <c r="W1455" s="14">
        <f t="shared" si="380"/>
        <v>-0.75</v>
      </c>
      <c r="X1455" s="10"/>
      <c r="Y1455" s="28" t="e">
        <f t="shared" si="381"/>
        <v>#REF!</v>
      </c>
      <c r="Z1455" s="13"/>
      <c r="AA1455" s="13" t="e">
        <f t="shared" si="378"/>
        <v>#REF!</v>
      </c>
      <c r="AB1455" s="12">
        <v>1</v>
      </c>
      <c r="AC1455" s="12">
        <v>1</v>
      </c>
      <c r="AE1455" s="9" t="e">
        <f t="shared" si="373"/>
        <v>#REF!</v>
      </c>
      <c r="AG1455" s="1" t="str">
        <f t="shared" si="382"/>
        <v>33L33L10004006</v>
      </c>
      <c r="AH1455" s="9" t="e">
        <f>IF(AND(#REF!=2017,AE$4=1),-IFERROR(VLOOKUP(AG1455,#REF!,9,0),0),IF(AND(#REF!=2017,AE$4=2),-IFERROR(VLOOKUP(AG1455,#REF!,9,0),0),IFERROR(VLOOKUP(AG1455,#REF!,12,0),0)))</f>
        <v>#REF!</v>
      </c>
    </row>
    <row r="1456" spans="1:34" ht="15" customHeight="1" outlineLevel="2">
      <c r="A1456" s="7" t="s">
        <v>81</v>
      </c>
      <c r="B1456" s="36" t="s">
        <v>82</v>
      </c>
      <c r="C1456" s="7" t="s">
        <v>82</v>
      </c>
      <c r="D1456" s="7" t="s">
        <v>13</v>
      </c>
      <c r="E1456" s="7" t="s">
        <v>370</v>
      </c>
      <c r="F1456" s="7" t="s">
        <v>309</v>
      </c>
      <c r="G1456" s="8">
        <v>0</v>
      </c>
      <c r="H1456" s="8">
        <v>0</v>
      </c>
      <c r="I1456" s="8">
        <v>0</v>
      </c>
      <c r="J1456" s="8">
        <v>0</v>
      </c>
      <c r="K1456" s="8">
        <v>0</v>
      </c>
      <c r="L1456" s="8">
        <v>0</v>
      </c>
      <c r="M1456" s="8">
        <v>0</v>
      </c>
      <c r="N1456" s="40">
        <v>0</v>
      </c>
      <c r="O1456" s="8">
        <v>52.3</v>
      </c>
      <c r="P1456" s="8"/>
      <c r="Q1456" s="8"/>
      <c r="R1456" s="8"/>
      <c r="S1456" s="8"/>
      <c r="T1456" s="8"/>
      <c r="U1456" s="8"/>
      <c r="V1456" s="8"/>
      <c r="W1456" s="14">
        <f t="shared" si="380"/>
        <v>52.3</v>
      </c>
      <c r="X1456" s="10"/>
      <c r="Y1456" s="28" t="e">
        <f t="shared" si="381"/>
        <v>#REF!</v>
      </c>
      <c r="Z1456" s="13"/>
      <c r="AA1456" s="13" t="e">
        <f t="shared" si="378"/>
        <v>#REF!</v>
      </c>
      <c r="AB1456" s="12">
        <v>1</v>
      </c>
      <c r="AC1456" s="12">
        <v>1</v>
      </c>
      <c r="AE1456" s="9" t="e">
        <f t="shared" si="373"/>
        <v>#REF!</v>
      </c>
      <c r="AG1456" s="1" t="str">
        <f t="shared" si="382"/>
        <v>33L33L10004008</v>
      </c>
      <c r="AH1456" s="9" t="e">
        <f>IF(AND(#REF!=2017,AE$4=1),-IFERROR(VLOOKUP(AG1456,#REF!,9,0),0),IF(AND(#REF!=2017,AE$4=2),-IFERROR(VLOOKUP(AG1456,#REF!,9,0),0),IFERROR(VLOOKUP(AG1456,#REF!,12,0),0)))</f>
        <v>#REF!</v>
      </c>
    </row>
    <row r="1457" spans="1:34" ht="15" customHeight="1" outlineLevel="2">
      <c r="A1457" s="7" t="s">
        <v>81</v>
      </c>
      <c r="B1457" s="36" t="s">
        <v>82</v>
      </c>
      <c r="C1457" s="7" t="s">
        <v>82</v>
      </c>
      <c r="D1457" s="7" t="s">
        <v>13</v>
      </c>
      <c r="E1457" s="7" t="s">
        <v>372</v>
      </c>
      <c r="F1457" s="7" t="s">
        <v>310</v>
      </c>
      <c r="G1457" s="8">
        <v>0</v>
      </c>
      <c r="H1457" s="8">
        <v>0</v>
      </c>
      <c r="I1457" s="8">
        <v>0</v>
      </c>
      <c r="J1457" s="8">
        <v>0</v>
      </c>
      <c r="K1457" s="8">
        <v>2.56</v>
      </c>
      <c r="L1457" s="8">
        <v>0</v>
      </c>
      <c r="M1457" s="8">
        <v>0</v>
      </c>
      <c r="N1457" s="40">
        <v>2.4</v>
      </c>
      <c r="O1457" s="8">
        <v>0.37999999999999989</v>
      </c>
      <c r="P1457" s="8"/>
      <c r="Q1457" s="8"/>
      <c r="R1457" s="8"/>
      <c r="S1457" s="8"/>
      <c r="T1457" s="8"/>
      <c r="U1457" s="8"/>
      <c r="V1457" s="8"/>
      <c r="W1457" s="14">
        <f t="shared" si="380"/>
        <v>5.34</v>
      </c>
      <c r="X1457" s="10"/>
      <c r="Y1457" s="28" t="e">
        <f t="shared" si="381"/>
        <v>#REF!</v>
      </c>
      <c r="Z1457" s="13"/>
      <c r="AA1457" s="13" t="e">
        <f t="shared" si="378"/>
        <v>#REF!</v>
      </c>
      <c r="AB1457" s="12">
        <v>1</v>
      </c>
      <c r="AC1457" s="12">
        <v>1</v>
      </c>
      <c r="AE1457" s="9" t="e">
        <f t="shared" si="373"/>
        <v>#REF!</v>
      </c>
      <c r="AG1457" s="1" t="str">
        <f t="shared" si="382"/>
        <v>33L33L10004009</v>
      </c>
      <c r="AH1457" s="9" t="e">
        <f>IF(AND(#REF!=2017,AE$4=1),-IFERROR(VLOOKUP(AG1457,#REF!,9,0),0),IF(AND(#REF!=2017,AE$4=2),-IFERROR(VLOOKUP(AG1457,#REF!,9,0),0),IFERROR(VLOOKUP(AG1457,#REF!,12,0),0)))</f>
        <v>#REF!</v>
      </c>
    </row>
    <row r="1458" spans="1:34" ht="15" customHeight="1" outlineLevel="2">
      <c r="A1458" s="7" t="s">
        <v>81</v>
      </c>
      <c r="B1458" s="36" t="s">
        <v>82</v>
      </c>
      <c r="C1458" s="7" t="s">
        <v>82</v>
      </c>
      <c r="D1458" s="7" t="s">
        <v>13</v>
      </c>
      <c r="E1458" s="7" t="s">
        <v>16</v>
      </c>
      <c r="F1458" s="7" t="s">
        <v>315</v>
      </c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0</v>
      </c>
      <c r="N1458" s="40">
        <v>0</v>
      </c>
      <c r="O1458" s="8">
        <v>0</v>
      </c>
      <c r="P1458" s="8"/>
      <c r="Q1458" s="8"/>
      <c r="R1458" s="8"/>
      <c r="S1458" s="8"/>
      <c r="T1458" s="8"/>
      <c r="U1458" s="8"/>
      <c r="V1458" s="8"/>
      <c r="W1458" s="14">
        <f t="shared" si="380"/>
        <v>0</v>
      </c>
      <c r="X1458" s="10"/>
      <c r="Y1458" s="28" t="e">
        <f t="shared" si="381"/>
        <v>#REF!</v>
      </c>
      <c r="Z1458" s="13"/>
      <c r="AA1458" s="13" t="e">
        <f t="shared" si="378"/>
        <v>#REF!</v>
      </c>
      <c r="AB1458" s="12">
        <v>1</v>
      </c>
      <c r="AC1458" s="12">
        <v>1</v>
      </c>
      <c r="AE1458" s="9" t="e">
        <f t="shared" si="373"/>
        <v>#REF!</v>
      </c>
      <c r="AG1458" s="1" t="str">
        <f t="shared" si="382"/>
        <v>33L33L10004010</v>
      </c>
      <c r="AH1458" s="9" t="e">
        <f>IF(AND(#REF!=2017,AE$4=1),-IFERROR(VLOOKUP(AG1458,#REF!,9,0),0),IF(AND(#REF!=2017,AE$4=2),-IFERROR(VLOOKUP(AG1458,#REF!,9,0),0),IFERROR(VLOOKUP(AG1458,#REF!,12,0),0)))</f>
        <v>#REF!</v>
      </c>
    </row>
    <row r="1459" spans="1:34" ht="15" customHeight="1" outlineLevel="2">
      <c r="A1459" s="7" t="s">
        <v>81</v>
      </c>
      <c r="B1459" s="36" t="s">
        <v>82</v>
      </c>
      <c r="C1459" s="7" t="s">
        <v>82</v>
      </c>
      <c r="D1459" s="7" t="s">
        <v>13</v>
      </c>
      <c r="E1459" s="7" t="s">
        <v>374</v>
      </c>
      <c r="F1459" s="7" t="s">
        <v>361</v>
      </c>
      <c r="G1459" s="8">
        <v>0</v>
      </c>
      <c r="H1459" s="8">
        <v>0</v>
      </c>
      <c r="I1459" s="8">
        <v>0</v>
      </c>
      <c r="J1459" s="8">
        <v>0</v>
      </c>
      <c r="K1459" s="8">
        <v>3.29</v>
      </c>
      <c r="L1459" s="8">
        <v>0</v>
      </c>
      <c r="M1459" s="8">
        <v>0</v>
      </c>
      <c r="N1459" s="40">
        <v>4.0000000000000036E-2</v>
      </c>
      <c r="O1459" s="8">
        <v>-0.16000000000000014</v>
      </c>
      <c r="P1459" s="8"/>
      <c r="Q1459" s="8"/>
      <c r="R1459" s="8"/>
      <c r="S1459" s="8"/>
      <c r="T1459" s="8"/>
      <c r="U1459" s="8"/>
      <c r="V1459" s="8"/>
      <c r="W1459" s="14">
        <f t="shared" si="380"/>
        <v>3.17</v>
      </c>
      <c r="X1459" s="10"/>
      <c r="Y1459" s="28" t="e">
        <f t="shared" si="381"/>
        <v>#REF!</v>
      </c>
      <c r="Z1459" s="13"/>
      <c r="AA1459" s="13" t="e">
        <f t="shared" si="378"/>
        <v>#REF!</v>
      </c>
      <c r="AB1459" s="12">
        <v>1</v>
      </c>
      <c r="AC1459" s="12">
        <v>1</v>
      </c>
      <c r="AE1459" s="9" t="e">
        <f t="shared" si="373"/>
        <v>#REF!</v>
      </c>
      <c r="AG1459" s="1" t="str">
        <f t="shared" si="382"/>
        <v>33L33L10004030</v>
      </c>
      <c r="AH1459" s="9" t="e">
        <f>IF(AND(#REF!=2017,AE$4=1),-IFERROR(VLOOKUP(AG1459,#REF!,9,0),0),IF(AND(#REF!=2017,AE$4=2),-IFERROR(VLOOKUP(AG1459,#REF!,9,0),0),IFERROR(VLOOKUP(AG1459,#REF!,12,0),0)))</f>
        <v>#REF!</v>
      </c>
    </row>
    <row r="1460" spans="1:34" ht="15" customHeight="1" outlineLevel="2">
      <c r="A1460" s="7" t="s">
        <v>81</v>
      </c>
      <c r="B1460" s="36" t="s">
        <v>82</v>
      </c>
      <c r="C1460" s="7" t="s">
        <v>82</v>
      </c>
      <c r="D1460" s="7" t="s">
        <v>13</v>
      </c>
      <c r="E1460" s="7" t="s">
        <v>389</v>
      </c>
      <c r="F1460" s="7" t="s">
        <v>360</v>
      </c>
      <c r="G1460" s="8">
        <v>0</v>
      </c>
      <c r="H1460" s="8">
        <v>0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  <c r="N1460" s="40">
        <v>0.25</v>
      </c>
      <c r="O1460" s="8">
        <v>17.32</v>
      </c>
      <c r="P1460" s="8"/>
      <c r="Q1460" s="8"/>
      <c r="R1460" s="8"/>
      <c r="S1460" s="8"/>
      <c r="T1460" s="8"/>
      <c r="U1460" s="8"/>
      <c r="V1460" s="8"/>
      <c r="W1460" s="14">
        <f t="shared" si="380"/>
        <v>17.57</v>
      </c>
      <c r="X1460" s="10"/>
      <c r="Y1460" s="28" t="e">
        <f t="shared" si="381"/>
        <v>#REF!</v>
      </c>
      <c r="Z1460" s="13"/>
      <c r="AA1460" s="13" t="e">
        <f t="shared" si="378"/>
        <v>#REF!</v>
      </c>
      <c r="AB1460" s="12">
        <v>1</v>
      </c>
      <c r="AC1460" s="12">
        <v>1</v>
      </c>
      <c r="AE1460" s="9" t="e">
        <f t="shared" si="373"/>
        <v>#REF!</v>
      </c>
      <c r="AG1460" s="1" t="str">
        <f t="shared" si="382"/>
        <v>33L33L10004033</v>
      </c>
      <c r="AH1460" s="9" t="e">
        <f>IF(AND(#REF!=2017,AE$4=1),-IFERROR(VLOOKUP(AG1460,#REF!,9,0),0),IF(AND(#REF!=2017,AE$4=2),-IFERROR(VLOOKUP(AG1460,#REF!,9,0),0),IFERROR(VLOOKUP(AG1460,#REF!,12,0),0)))</f>
        <v>#REF!</v>
      </c>
    </row>
    <row r="1461" spans="1:34" ht="15" customHeight="1" outlineLevel="2">
      <c r="A1461" s="7" t="s">
        <v>81</v>
      </c>
      <c r="B1461" s="36" t="s">
        <v>82</v>
      </c>
      <c r="C1461" s="7" t="s">
        <v>82</v>
      </c>
      <c r="D1461" s="7" t="s">
        <v>13</v>
      </c>
      <c r="E1461" s="7" t="s">
        <v>393</v>
      </c>
      <c r="F1461" s="7" t="s">
        <v>25</v>
      </c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40">
        <v>0</v>
      </c>
      <c r="O1461" s="8">
        <v>0</v>
      </c>
      <c r="P1461" s="8"/>
      <c r="Q1461" s="8"/>
      <c r="R1461" s="8"/>
      <c r="S1461" s="8"/>
      <c r="T1461" s="8"/>
      <c r="U1461" s="8"/>
      <c r="V1461" s="8"/>
      <c r="W1461" s="14">
        <f t="shared" si="380"/>
        <v>0</v>
      </c>
      <c r="X1461" s="10"/>
      <c r="Y1461" s="28" t="e">
        <f t="shared" si="381"/>
        <v>#REF!</v>
      </c>
      <c r="Z1461" s="13"/>
      <c r="AA1461" s="13" t="e">
        <f t="shared" si="378"/>
        <v>#REF!</v>
      </c>
      <c r="AB1461" s="12">
        <v>1</v>
      </c>
      <c r="AC1461" s="12">
        <v>1</v>
      </c>
      <c r="AE1461" s="9" t="e">
        <f t="shared" si="373"/>
        <v>#REF!</v>
      </c>
      <c r="AG1461" s="1" t="str">
        <f t="shared" si="382"/>
        <v>33L33L10004052</v>
      </c>
      <c r="AH1461" s="9" t="e">
        <f>IF(AND(#REF!=2017,AE$4=1),-IFERROR(VLOOKUP(AG1461,#REF!,9,0),0),IF(AND(#REF!=2017,AE$4=2),-IFERROR(VLOOKUP(AG1461,#REF!,9,0),0),IFERROR(VLOOKUP(AG1461,#REF!,12,0),0)))</f>
        <v>#REF!</v>
      </c>
    </row>
    <row r="1462" spans="1:34" ht="15" customHeight="1" outlineLevel="2">
      <c r="A1462" s="7" t="s">
        <v>81</v>
      </c>
      <c r="B1462" s="36" t="s">
        <v>82</v>
      </c>
      <c r="C1462" s="7" t="s">
        <v>82</v>
      </c>
      <c r="D1462" s="7" t="s">
        <v>13</v>
      </c>
      <c r="E1462" s="7" t="s">
        <v>397</v>
      </c>
      <c r="F1462" s="7" t="s">
        <v>35</v>
      </c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40">
        <v>0</v>
      </c>
      <c r="O1462" s="8">
        <v>0</v>
      </c>
      <c r="P1462" s="8"/>
      <c r="Q1462" s="8"/>
      <c r="R1462" s="8"/>
      <c r="S1462" s="8"/>
      <c r="T1462" s="8"/>
      <c r="U1462" s="8"/>
      <c r="V1462" s="8"/>
      <c r="W1462" s="14">
        <f t="shared" si="380"/>
        <v>0</v>
      </c>
      <c r="X1462" s="10"/>
      <c r="Y1462" s="28" t="e">
        <f t="shared" si="381"/>
        <v>#REF!</v>
      </c>
      <c r="Z1462" s="13"/>
      <c r="AA1462" s="13" t="e">
        <f t="shared" si="378"/>
        <v>#REF!</v>
      </c>
      <c r="AB1462" s="12">
        <v>1</v>
      </c>
      <c r="AC1462" s="12">
        <v>1</v>
      </c>
      <c r="AE1462" s="9" t="e">
        <f t="shared" si="373"/>
        <v>#REF!</v>
      </c>
      <c r="AG1462" s="1" t="str">
        <f t="shared" si="382"/>
        <v>33L33L10004056</v>
      </c>
      <c r="AH1462" s="9" t="e">
        <f>IF(AND(#REF!=2017,AE$4=1),-IFERROR(VLOOKUP(AG1462,#REF!,9,0),0),IF(AND(#REF!=2017,AE$4=2),-IFERROR(VLOOKUP(AG1462,#REF!,9,0),0),IFERROR(VLOOKUP(AG1462,#REF!,12,0),0)))</f>
        <v>#REF!</v>
      </c>
    </row>
    <row r="1463" spans="1:34" ht="15" customHeight="1" outlineLevel="2">
      <c r="A1463" s="7" t="s">
        <v>81</v>
      </c>
      <c r="B1463" s="36" t="s">
        <v>82</v>
      </c>
      <c r="C1463" s="7" t="s">
        <v>82</v>
      </c>
      <c r="D1463" s="7" t="s">
        <v>13</v>
      </c>
      <c r="E1463" s="7" t="s">
        <v>403</v>
      </c>
      <c r="F1463" s="7" t="s">
        <v>365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40">
        <v>0</v>
      </c>
      <c r="O1463" s="8">
        <v>0</v>
      </c>
      <c r="P1463" s="8"/>
      <c r="Q1463" s="8"/>
      <c r="R1463" s="8"/>
      <c r="S1463" s="8"/>
      <c r="T1463" s="8"/>
      <c r="U1463" s="8"/>
      <c r="V1463" s="8"/>
      <c r="W1463" s="14">
        <f t="shared" si="380"/>
        <v>0</v>
      </c>
      <c r="X1463" s="10"/>
      <c r="Y1463" s="28" t="e">
        <f t="shared" si="381"/>
        <v>#REF!</v>
      </c>
      <c r="Z1463" s="13"/>
      <c r="AA1463" s="13" t="e">
        <f t="shared" si="378"/>
        <v>#REF!</v>
      </c>
      <c r="AB1463" s="12">
        <v>1</v>
      </c>
      <c r="AC1463" s="12">
        <v>1</v>
      </c>
      <c r="AE1463" s="9" t="e">
        <f t="shared" si="373"/>
        <v>#REF!</v>
      </c>
      <c r="AG1463" s="1" t="str">
        <f t="shared" si="382"/>
        <v>33L33L10004058</v>
      </c>
      <c r="AH1463" s="9" t="e">
        <f>IF(AND(#REF!=2017,AE$4=1),-IFERROR(VLOOKUP(AG1463,#REF!,9,0),0),IF(AND(#REF!=2017,AE$4=2),-IFERROR(VLOOKUP(AG1463,#REF!,9,0),0),IFERROR(VLOOKUP(AG1463,#REF!,12,0),0)))</f>
        <v>#REF!</v>
      </c>
    </row>
    <row r="1464" spans="1:34" ht="15" customHeight="1" outlineLevel="2">
      <c r="A1464" s="7" t="s">
        <v>81</v>
      </c>
      <c r="B1464" s="36" t="s">
        <v>82</v>
      </c>
      <c r="C1464" s="7" t="s">
        <v>82</v>
      </c>
      <c r="D1464" s="7" t="s">
        <v>13</v>
      </c>
      <c r="E1464" s="7" t="s">
        <v>380</v>
      </c>
      <c r="F1464" s="7" t="s">
        <v>17</v>
      </c>
      <c r="G1464" s="8">
        <v>0</v>
      </c>
      <c r="H1464" s="8">
        <v>0</v>
      </c>
      <c r="I1464" s="8">
        <v>0</v>
      </c>
      <c r="J1464" s="8">
        <v>0.06</v>
      </c>
      <c r="K1464" s="8">
        <v>0</v>
      </c>
      <c r="L1464" s="8">
        <v>0</v>
      </c>
      <c r="M1464" s="8">
        <v>0</v>
      </c>
      <c r="N1464" s="40">
        <v>0</v>
      </c>
      <c r="O1464" s="8">
        <v>0</v>
      </c>
      <c r="P1464" s="8"/>
      <c r="Q1464" s="8"/>
      <c r="R1464" s="8"/>
      <c r="S1464" s="8"/>
      <c r="T1464" s="8"/>
      <c r="U1464" s="8"/>
      <c r="V1464" s="8"/>
      <c r="W1464" s="14">
        <f t="shared" si="380"/>
        <v>0.06</v>
      </c>
      <c r="X1464" s="10"/>
      <c r="Y1464" s="28" t="e">
        <f t="shared" si="381"/>
        <v>#REF!</v>
      </c>
      <c r="Z1464" s="13"/>
      <c r="AA1464" s="13" t="e">
        <f t="shared" si="378"/>
        <v>#REF!</v>
      </c>
      <c r="AB1464" s="12">
        <v>1</v>
      </c>
      <c r="AC1464" s="12">
        <v>1</v>
      </c>
      <c r="AE1464" s="9" t="e">
        <f t="shared" si="373"/>
        <v>#REF!</v>
      </c>
      <c r="AG1464" s="1" t="str">
        <f t="shared" si="382"/>
        <v>33L33L10004801</v>
      </c>
      <c r="AH1464" s="9" t="e">
        <f>IF(AND(#REF!=2017,AE$4=1),-IFERROR(VLOOKUP(AG1464,#REF!,9,0),0),IF(AND(#REF!=2017,AE$4=2),-IFERROR(VLOOKUP(AG1464,#REF!,9,0),0),IFERROR(VLOOKUP(AG1464,#REF!,12,0),0)))</f>
        <v>#REF!</v>
      </c>
    </row>
    <row r="1465" spans="1:34" ht="15" customHeight="1" outlineLevel="2">
      <c r="A1465" s="7" t="s">
        <v>81</v>
      </c>
      <c r="B1465" s="36" t="s">
        <v>82</v>
      </c>
      <c r="C1465" s="7" t="s">
        <v>82</v>
      </c>
      <c r="D1465" s="7" t="s">
        <v>13</v>
      </c>
      <c r="E1465" s="7" t="s">
        <v>398</v>
      </c>
      <c r="F1465" s="7" t="s">
        <v>316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  <c r="N1465" s="40">
        <v>0</v>
      </c>
      <c r="O1465" s="8">
        <v>0</v>
      </c>
      <c r="P1465" s="8"/>
      <c r="Q1465" s="8"/>
      <c r="R1465" s="8"/>
      <c r="S1465" s="8"/>
      <c r="T1465" s="8"/>
      <c r="U1465" s="8"/>
      <c r="V1465" s="8"/>
      <c r="W1465" s="14">
        <f t="shared" si="380"/>
        <v>0</v>
      </c>
      <c r="X1465" s="10"/>
      <c r="Y1465" s="28" t="e">
        <f t="shared" si="381"/>
        <v>#REF!</v>
      </c>
      <c r="Z1465" s="13"/>
      <c r="AA1465" s="13" t="e">
        <f t="shared" si="378"/>
        <v>#REF!</v>
      </c>
      <c r="AB1465" s="12">
        <v>1</v>
      </c>
      <c r="AC1465" s="12">
        <v>1</v>
      </c>
      <c r="AE1465" s="9" t="e">
        <f t="shared" si="373"/>
        <v>#REF!</v>
      </c>
      <c r="AG1465" s="1" t="str">
        <f t="shared" si="382"/>
        <v>33L33L10005017</v>
      </c>
      <c r="AH1465" s="9" t="e">
        <f>IF(AND(#REF!=2017,AE$4=1),-IFERROR(VLOOKUP(AG1465,#REF!,9,0),0),IF(AND(#REF!=2017,AE$4=2),-IFERROR(VLOOKUP(AG1465,#REF!,9,0),0),IFERROR(VLOOKUP(AG1465,#REF!,12,0),0)))</f>
        <v>#REF!</v>
      </c>
    </row>
    <row r="1466" spans="1:34" ht="15" customHeight="1" outlineLevel="2">
      <c r="A1466" s="7" t="s">
        <v>81</v>
      </c>
      <c r="B1466" s="36" t="s">
        <v>82</v>
      </c>
      <c r="C1466" s="7" t="s">
        <v>82</v>
      </c>
      <c r="D1466" s="7" t="s">
        <v>13</v>
      </c>
      <c r="E1466" s="7" t="s">
        <v>381</v>
      </c>
      <c r="F1466" s="7" t="s">
        <v>311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40">
        <v>0</v>
      </c>
      <c r="O1466" s="8">
        <v>-0.67</v>
      </c>
      <c r="P1466" s="8"/>
      <c r="Q1466" s="8"/>
      <c r="R1466" s="8"/>
      <c r="S1466" s="8"/>
      <c r="T1466" s="8"/>
      <c r="U1466" s="8"/>
      <c r="V1466" s="8"/>
      <c r="W1466" s="14">
        <f t="shared" si="380"/>
        <v>-0.67</v>
      </c>
      <c r="X1466" s="10"/>
      <c r="Y1466" s="28" t="e">
        <f t="shared" si="381"/>
        <v>#REF!</v>
      </c>
      <c r="Z1466" s="13"/>
      <c r="AA1466" s="13" t="e">
        <f t="shared" si="378"/>
        <v>#REF!</v>
      </c>
      <c r="AB1466" s="12">
        <v>1</v>
      </c>
      <c r="AC1466" s="12">
        <v>1</v>
      </c>
      <c r="AE1466" s="9" t="e">
        <f t="shared" si="373"/>
        <v>#REF!</v>
      </c>
      <c r="AG1466" s="1" t="str">
        <f t="shared" si="382"/>
        <v>33L33L10005050</v>
      </c>
      <c r="AH1466" s="9" t="e">
        <f>IF(AND(#REF!=2017,AE$4=1),-IFERROR(VLOOKUP(AG1466,#REF!,9,0),0),IF(AND(#REF!=2017,AE$4=2),-IFERROR(VLOOKUP(AG1466,#REF!,9,0),0),IFERROR(VLOOKUP(AG1466,#REF!,12,0),0)))</f>
        <v>#REF!</v>
      </c>
    </row>
    <row r="1467" spans="1:34" ht="15" customHeight="1" outlineLevel="2">
      <c r="A1467" s="7" t="s">
        <v>81</v>
      </c>
      <c r="B1467" s="36" t="s">
        <v>82</v>
      </c>
      <c r="C1467" s="7" t="s">
        <v>82</v>
      </c>
      <c r="D1467" s="7" t="s">
        <v>13</v>
      </c>
      <c r="E1467" s="7" t="s">
        <v>396</v>
      </c>
      <c r="F1467" s="7" t="s">
        <v>245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40">
        <v>0</v>
      </c>
      <c r="O1467" s="8">
        <v>0</v>
      </c>
      <c r="P1467" s="8"/>
      <c r="Q1467" s="8"/>
      <c r="R1467" s="8"/>
      <c r="S1467" s="8"/>
      <c r="T1467" s="8"/>
      <c r="U1467" s="8"/>
      <c r="V1467" s="8"/>
      <c r="W1467" s="14">
        <f t="shared" si="380"/>
        <v>0</v>
      </c>
      <c r="X1467" s="10"/>
      <c r="Y1467" s="28" t="e">
        <f t="shared" si="381"/>
        <v>#REF!</v>
      </c>
      <c r="Z1467" s="13"/>
      <c r="AA1467" s="13" t="e">
        <f t="shared" si="378"/>
        <v>#REF!</v>
      </c>
      <c r="AB1467" s="12">
        <v>1</v>
      </c>
      <c r="AC1467" s="12">
        <v>1</v>
      </c>
      <c r="AE1467" s="9" t="e">
        <f t="shared" si="373"/>
        <v>#REF!</v>
      </c>
      <c r="AG1467" s="1" t="str">
        <f t="shared" si="382"/>
        <v>33L33L10005801</v>
      </c>
      <c r="AH1467" s="9" t="e">
        <f>IF(AND(#REF!=2017,AE$4=1),-IFERROR(VLOOKUP(AG1467,#REF!,9,0),0),IF(AND(#REF!=2017,AE$4=2),-IFERROR(VLOOKUP(AG1467,#REF!,9,0),0),IFERROR(VLOOKUP(AG1467,#REF!,12,0),0)))</f>
        <v>#REF!</v>
      </c>
    </row>
    <row r="1468" spans="1:34" ht="15" customHeight="1" outlineLevel="1">
      <c r="A1468" s="42" t="s">
        <v>658</v>
      </c>
      <c r="B1468" s="36"/>
      <c r="C1468" s="7"/>
      <c r="D1468" s="7"/>
      <c r="E1468" s="7"/>
      <c r="F1468" s="7"/>
      <c r="G1468" s="8">
        <f t="shared" ref="G1468:O1468" si="383">SUBTOTAL(9,G1454:G1467)</f>
        <v>0</v>
      </c>
      <c r="H1468" s="8">
        <f t="shared" si="383"/>
        <v>0</v>
      </c>
      <c r="I1468" s="8">
        <f t="shared" si="383"/>
        <v>0</v>
      </c>
      <c r="J1468" s="8">
        <f t="shared" si="383"/>
        <v>0.81</v>
      </c>
      <c r="K1468" s="8">
        <f t="shared" si="383"/>
        <v>7</v>
      </c>
      <c r="L1468" s="8">
        <f t="shared" si="383"/>
        <v>0</v>
      </c>
      <c r="M1468" s="8">
        <f t="shared" si="383"/>
        <v>1.2200000000000002</v>
      </c>
      <c r="N1468" s="40">
        <f t="shared" si="383"/>
        <v>4.22</v>
      </c>
      <c r="O1468" s="8">
        <f t="shared" si="383"/>
        <v>74.660000000000011</v>
      </c>
      <c r="P1468" s="8"/>
      <c r="Q1468" s="8"/>
      <c r="R1468" s="8"/>
      <c r="S1468" s="8"/>
      <c r="T1468" s="8"/>
      <c r="U1468" s="8"/>
      <c r="V1468" s="8"/>
      <c r="W1468" s="14">
        <f>SUBTOTAL(9,W1454:W1467)</f>
        <v>87.910000000000011</v>
      </c>
      <c r="X1468" s="10"/>
      <c r="Y1468" s="28"/>
      <c r="Z1468" s="13"/>
      <c r="AA1468" s="13"/>
      <c r="AB1468" s="12"/>
      <c r="AC1468" s="12"/>
      <c r="AE1468" s="9"/>
      <c r="AH1468" s="9"/>
    </row>
    <row r="1469" spans="1:34" ht="15" customHeight="1" outlineLevel="2">
      <c r="A1469" s="7" t="s">
        <v>83</v>
      </c>
      <c r="B1469" s="36" t="s">
        <v>84</v>
      </c>
      <c r="C1469" s="7" t="s">
        <v>84</v>
      </c>
      <c r="D1469" s="7" t="s">
        <v>13</v>
      </c>
      <c r="E1469" s="7" t="s">
        <v>366</v>
      </c>
      <c r="F1469" s="7" t="s">
        <v>307</v>
      </c>
      <c r="G1469" s="8">
        <v>0</v>
      </c>
      <c r="H1469" s="8">
        <v>0</v>
      </c>
      <c r="I1469" s="8">
        <v>0</v>
      </c>
      <c r="J1469" s="8">
        <v>150293.1</v>
      </c>
      <c r="K1469" s="8">
        <v>49646.729999999981</v>
      </c>
      <c r="L1469" s="8">
        <v>0</v>
      </c>
      <c r="M1469" s="8">
        <v>96055.680000000022</v>
      </c>
      <c r="N1469" s="40">
        <v>18121.200000000012</v>
      </c>
      <c r="O1469" s="8">
        <v>30476.079999999958</v>
      </c>
      <c r="P1469" s="8"/>
      <c r="Q1469" s="8"/>
      <c r="R1469" s="8"/>
      <c r="S1469" s="8"/>
      <c r="T1469" s="8"/>
      <c r="U1469" s="8"/>
      <c r="V1469" s="8"/>
      <c r="W1469" s="14">
        <f t="shared" ref="W1469:W1481" si="384">SUM(G1469:V1469)</f>
        <v>344592.79</v>
      </c>
      <c r="X1469" s="10"/>
      <c r="Y1469" s="28" t="e">
        <f t="shared" ref="Y1469:Y1481" si="385">IF(AE$2="Y",IF(RIGHT(A1469,4)="CITY",AH1469,0),AH1469)</f>
        <v>#REF!</v>
      </c>
      <c r="Z1469" s="13"/>
      <c r="AA1469" s="13" t="e">
        <f t="shared" si="378"/>
        <v>#REF!</v>
      </c>
      <c r="AB1469" s="12">
        <v>1</v>
      </c>
      <c r="AC1469" s="12">
        <v>1</v>
      </c>
      <c r="AE1469" s="9" t="e">
        <f t="shared" si="373"/>
        <v>#REF!</v>
      </c>
      <c r="AG1469" s="1" t="str">
        <f t="shared" ref="AG1469:AG1481" si="386">B1469&amp;C1469&amp;D1469&amp;E1469</f>
        <v>33M33M10004001</v>
      </c>
      <c r="AH1469" s="9" t="e">
        <f>IF(AND(#REF!=2017,AE$4=1),-IFERROR(VLOOKUP(AG1469,#REF!,9,0),0),IF(AND(#REF!=2017,AE$4=2),-IFERROR(VLOOKUP(AG1469,#REF!,9,0),0),IFERROR(VLOOKUP(AG1469,#REF!,12,0),0)))</f>
        <v>#REF!</v>
      </c>
    </row>
    <row r="1470" spans="1:34" ht="15" customHeight="1" outlineLevel="2">
      <c r="A1470" s="7" t="s">
        <v>83</v>
      </c>
      <c r="B1470" s="36" t="s">
        <v>84</v>
      </c>
      <c r="C1470" s="7" t="s">
        <v>84</v>
      </c>
      <c r="D1470" s="7" t="s">
        <v>13</v>
      </c>
      <c r="E1470" s="7" t="s">
        <v>387</v>
      </c>
      <c r="F1470" s="7" t="s">
        <v>359</v>
      </c>
      <c r="G1470" s="8">
        <v>0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40">
        <v>0</v>
      </c>
      <c r="O1470" s="8">
        <v>0</v>
      </c>
      <c r="P1470" s="8"/>
      <c r="Q1470" s="8"/>
      <c r="R1470" s="8"/>
      <c r="S1470" s="8"/>
      <c r="T1470" s="8"/>
      <c r="U1470" s="8"/>
      <c r="V1470" s="8"/>
      <c r="W1470" s="14">
        <f t="shared" si="384"/>
        <v>0</v>
      </c>
      <c r="X1470" s="10"/>
      <c r="Y1470" s="28" t="e">
        <f t="shared" si="385"/>
        <v>#REF!</v>
      </c>
      <c r="Z1470" s="13"/>
      <c r="AA1470" s="13" t="e">
        <f t="shared" si="378"/>
        <v>#REF!</v>
      </c>
      <c r="AB1470" s="12">
        <v>1</v>
      </c>
      <c r="AC1470" s="12">
        <v>1</v>
      </c>
      <c r="AE1470" s="9" t="e">
        <f t="shared" si="373"/>
        <v>#REF!</v>
      </c>
      <c r="AG1470" s="1" t="str">
        <f t="shared" si="386"/>
        <v>33M33M10004004</v>
      </c>
      <c r="AH1470" s="9" t="e">
        <f>IF(AND(#REF!=2017,AE$4=1),-IFERROR(VLOOKUP(AG1470,#REF!,9,0),0),IF(AND(#REF!=2017,AE$4=2),-IFERROR(VLOOKUP(AG1470,#REF!,9,0),0),IFERROR(VLOOKUP(AG1470,#REF!,12,0),0)))</f>
        <v>#REF!</v>
      </c>
    </row>
    <row r="1471" spans="1:34" ht="15" customHeight="1" outlineLevel="2">
      <c r="A1471" s="7" t="s">
        <v>83</v>
      </c>
      <c r="B1471" s="36" t="s">
        <v>84</v>
      </c>
      <c r="C1471" s="7" t="s">
        <v>84</v>
      </c>
      <c r="D1471" s="7" t="s">
        <v>13</v>
      </c>
      <c r="E1471" s="7" t="s">
        <v>368</v>
      </c>
      <c r="F1471" s="7" t="s">
        <v>308</v>
      </c>
      <c r="G1471" s="8">
        <v>0</v>
      </c>
      <c r="H1471" s="8">
        <v>0</v>
      </c>
      <c r="I1471" s="8">
        <v>0</v>
      </c>
      <c r="J1471" s="8">
        <v>18467.759999999998</v>
      </c>
      <c r="K1471" s="8">
        <v>-1.8400000000001455</v>
      </c>
      <c r="L1471" s="8">
        <v>0</v>
      </c>
      <c r="M1471" s="8">
        <v>-1.5</v>
      </c>
      <c r="N1471" s="40">
        <v>0</v>
      </c>
      <c r="O1471" s="8">
        <v>7.819999999999709</v>
      </c>
      <c r="P1471" s="8"/>
      <c r="Q1471" s="8"/>
      <c r="R1471" s="8"/>
      <c r="S1471" s="8"/>
      <c r="T1471" s="8"/>
      <c r="U1471" s="8"/>
      <c r="V1471" s="8"/>
      <c r="W1471" s="14">
        <f t="shared" si="384"/>
        <v>18472.239999999998</v>
      </c>
      <c r="X1471" s="10"/>
      <c r="Y1471" s="28" t="e">
        <f t="shared" si="385"/>
        <v>#REF!</v>
      </c>
      <c r="Z1471" s="13"/>
      <c r="AA1471" s="13" t="e">
        <f t="shared" si="378"/>
        <v>#REF!</v>
      </c>
      <c r="AB1471" s="12">
        <v>1</v>
      </c>
      <c r="AC1471" s="12">
        <v>1</v>
      </c>
      <c r="AE1471" s="9" t="e">
        <f t="shared" si="373"/>
        <v>#REF!</v>
      </c>
      <c r="AG1471" s="1" t="str">
        <f t="shared" si="386"/>
        <v>33M33M10004006</v>
      </c>
      <c r="AH1471" s="9" t="e">
        <f>IF(AND(#REF!=2017,AE$4=1),-IFERROR(VLOOKUP(AG1471,#REF!,9,0),0),IF(AND(#REF!=2017,AE$4=2),-IFERROR(VLOOKUP(AG1471,#REF!,9,0),0),IFERROR(VLOOKUP(AG1471,#REF!,12,0),0)))</f>
        <v>#REF!</v>
      </c>
    </row>
    <row r="1472" spans="1:34" ht="15" customHeight="1" outlineLevel="2">
      <c r="A1472" s="7" t="s">
        <v>83</v>
      </c>
      <c r="B1472" s="36" t="s">
        <v>84</v>
      </c>
      <c r="C1472" s="7" t="s">
        <v>84</v>
      </c>
      <c r="D1472" s="7" t="s">
        <v>13</v>
      </c>
      <c r="E1472" s="7" t="s">
        <v>370</v>
      </c>
      <c r="F1472" s="7" t="s">
        <v>309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40">
        <v>0</v>
      </c>
      <c r="O1472" s="8">
        <v>9655.68</v>
      </c>
      <c r="P1472" s="8"/>
      <c r="Q1472" s="8"/>
      <c r="R1472" s="8"/>
      <c r="S1472" s="8"/>
      <c r="T1472" s="8"/>
      <c r="U1472" s="8"/>
      <c r="V1472" s="8"/>
      <c r="W1472" s="14">
        <f t="shared" si="384"/>
        <v>9655.68</v>
      </c>
      <c r="X1472" s="10"/>
      <c r="Y1472" s="28" t="e">
        <f t="shared" si="385"/>
        <v>#REF!</v>
      </c>
      <c r="Z1472" s="13"/>
      <c r="AA1472" s="13" t="e">
        <f t="shared" si="378"/>
        <v>#REF!</v>
      </c>
      <c r="AB1472" s="12">
        <v>1</v>
      </c>
      <c r="AC1472" s="12">
        <v>1</v>
      </c>
      <c r="AE1472" s="9" t="e">
        <f t="shared" si="373"/>
        <v>#REF!</v>
      </c>
      <c r="AG1472" s="1" t="str">
        <f t="shared" si="386"/>
        <v>33M33M10004008</v>
      </c>
      <c r="AH1472" s="9" t="e">
        <f>IF(AND(#REF!=2017,AE$4=1),-IFERROR(VLOOKUP(AG1472,#REF!,9,0),0),IF(AND(#REF!=2017,AE$4=2),-IFERROR(VLOOKUP(AG1472,#REF!,9,0),0),IFERROR(VLOOKUP(AG1472,#REF!,12,0),0)))</f>
        <v>#REF!</v>
      </c>
    </row>
    <row r="1473" spans="1:34" ht="15" customHeight="1" outlineLevel="2">
      <c r="A1473" s="7" t="s">
        <v>83</v>
      </c>
      <c r="B1473" s="36" t="s">
        <v>84</v>
      </c>
      <c r="C1473" s="7" t="s">
        <v>84</v>
      </c>
      <c r="D1473" s="7" t="s">
        <v>13</v>
      </c>
      <c r="E1473" s="7" t="s">
        <v>372</v>
      </c>
      <c r="F1473" s="7" t="s">
        <v>310</v>
      </c>
      <c r="G1473" s="8">
        <v>0</v>
      </c>
      <c r="H1473" s="8">
        <v>0</v>
      </c>
      <c r="I1473" s="8">
        <v>0</v>
      </c>
      <c r="J1473" s="8">
        <v>0</v>
      </c>
      <c r="K1473" s="8">
        <v>8</v>
      </c>
      <c r="L1473" s="8">
        <v>0</v>
      </c>
      <c r="M1473" s="8">
        <v>0</v>
      </c>
      <c r="N1473" s="40">
        <v>2.58</v>
      </c>
      <c r="O1473" s="8">
        <v>11.180000000000001</v>
      </c>
      <c r="P1473" s="8"/>
      <c r="Q1473" s="8"/>
      <c r="R1473" s="8"/>
      <c r="S1473" s="8"/>
      <c r="T1473" s="8"/>
      <c r="U1473" s="8"/>
      <c r="V1473" s="8"/>
      <c r="W1473" s="14">
        <f t="shared" si="384"/>
        <v>21.76</v>
      </c>
      <c r="X1473" s="10"/>
      <c r="Y1473" s="28" t="e">
        <f t="shared" si="385"/>
        <v>#REF!</v>
      </c>
      <c r="Z1473" s="13"/>
      <c r="AA1473" s="13" t="e">
        <f t="shared" si="378"/>
        <v>#REF!</v>
      </c>
      <c r="AB1473" s="12">
        <v>1</v>
      </c>
      <c r="AC1473" s="12">
        <v>1</v>
      </c>
      <c r="AE1473" s="9" t="e">
        <f t="shared" si="373"/>
        <v>#REF!</v>
      </c>
      <c r="AG1473" s="1" t="str">
        <f t="shared" si="386"/>
        <v>33M33M10004009</v>
      </c>
      <c r="AH1473" s="9" t="e">
        <f>IF(AND(#REF!=2017,AE$4=1),-IFERROR(VLOOKUP(AG1473,#REF!,9,0),0),IF(AND(#REF!=2017,AE$4=2),-IFERROR(VLOOKUP(AG1473,#REF!,9,0),0),IFERROR(VLOOKUP(AG1473,#REF!,12,0),0)))</f>
        <v>#REF!</v>
      </c>
    </row>
    <row r="1474" spans="1:34" ht="15" customHeight="1" outlineLevel="2">
      <c r="A1474" s="7" t="s">
        <v>83</v>
      </c>
      <c r="B1474" s="36" t="s">
        <v>84</v>
      </c>
      <c r="C1474" s="7" t="s">
        <v>84</v>
      </c>
      <c r="D1474" s="7" t="s">
        <v>13</v>
      </c>
      <c r="E1474" s="7" t="s">
        <v>16</v>
      </c>
      <c r="F1474" s="7" t="s">
        <v>315</v>
      </c>
      <c r="G1474" s="8">
        <v>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40">
        <v>0</v>
      </c>
      <c r="O1474" s="8">
        <v>0</v>
      </c>
      <c r="P1474" s="8"/>
      <c r="Q1474" s="8"/>
      <c r="R1474" s="8"/>
      <c r="S1474" s="8"/>
      <c r="T1474" s="8"/>
      <c r="U1474" s="8"/>
      <c r="V1474" s="8"/>
      <c r="W1474" s="14">
        <f t="shared" si="384"/>
        <v>0</v>
      </c>
      <c r="X1474" s="10"/>
      <c r="Y1474" s="28" t="e">
        <f t="shared" si="385"/>
        <v>#REF!</v>
      </c>
      <c r="Z1474" s="13"/>
      <c r="AA1474" s="13" t="e">
        <f t="shared" si="378"/>
        <v>#REF!</v>
      </c>
      <c r="AB1474" s="12">
        <v>1</v>
      </c>
      <c r="AC1474" s="12">
        <v>1</v>
      </c>
      <c r="AE1474" s="9" t="e">
        <f t="shared" si="373"/>
        <v>#REF!</v>
      </c>
      <c r="AG1474" s="1" t="str">
        <f t="shared" si="386"/>
        <v>33M33M10004010</v>
      </c>
      <c r="AH1474" s="9" t="e">
        <f>IF(AND(#REF!=2017,AE$4=1),-IFERROR(VLOOKUP(AG1474,#REF!,9,0),0),IF(AND(#REF!=2017,AE$4=2),-IFERROR(VLOOKUP(AG1474,#REF!,9,0),0),IFERROR(VLOOKUP(AG1474,#REF!,12,0),0)))</f>
        <v>#REF!</v>
      </c>
    </row>
    <row r="1475" spans="1:34" ht="15" customHeight="1" outlineLevel="2">
      <c r="A1475" s="7" t="s">
        <v>83</v>
      </c>
      <c r="B1475" s="36" t="s">
        <v>84</v>
      </c>
      <c r="C1475" s="7" t="s">
        <v>84</v>
      </c>
      <c r="D1475" s="7" t="s">
        <v>13</v>
      </c>
      <c r="E1475" s="7" t="s">
        <v>374</v>
      </c>
      <c r="F1475" s="7" t="s">
        <v>361</v>
      </c>
      <c r="G1475" s="8">
        <v>0</v>
      </c>
      <c r="H1475" s="8">
        <v>0</v>
      </c>
      <c r="I1475" s="8">
        <v>0</v>
      </c>
      <c r="J1475" s="8">
        <v>0</v>
      </c>
      <c r="K1475" s="8">
        <v>504.97</v>
      </c>
      <c r="L1475" s="8">
        <v>0</v>
      </c>
      <c r="M1475" s="8">
        <v>0</v>
      </c>
      <c r="N1475" s="40">
        <v>-53.940000000000055</v>
      </c>
      <c r="O1475" s="8">
        <v>715.19</v>
      </c>
      <c r="P1475" s="8"/>
      <c r="Q1475" s="8"/>
      <c r="R1475" s="8"/>
      <c r="S1475" s="8"/>
      <c r="T1475" s="8"/>
      <c r="U1475" s="8"/>
      <c r="V1475" s="8"/>
      <c r="W1475" s="14">
        <f t="shared" si="384"/>
        <v>1166.22</v>
      </c>
      <c r="X1475" s="10"/>
      <c r="Y1475" s="28" t="e">
        <f t="shared" si="385"/>
        <v>#REF!</v>
      </c>
      <c r="Z1475" s="13"/>
      <c r="AA1475" s="13" t="e">
        <f t="shared" si="378"/>
        <v>#REF!</v>
      </c>
      <c r="AB1475" s="12">
        <v>1</v>
      </c>
      <c r="AC1475" s="12">
        <v>1</v>
      </c>
      <c r="AE1475" s="9" t="e">
        <f t="shared" si="373"/>
        <v>#REF!</v>
      </c>
      <c r="AG1475" s="1" t="str">
        <f t="shared" si="386"/>
        <v>33M33M10004030</v>
      </c>
      <c r="AH1475" s="9" t="e">
        <f>IF(AND(#REF!=2017,AE$4=1),-IFERROR(VLOOKUP(AG1475,#REF!,9,0),0),IF(AND(#REF!=2017,AE$4=2),-IFERROR(VLOOKUP(AG1475,#REF!,9,0),0),IFERROR(VLOOKUP(AG1475,#REF!,12,0),0)))</f>
        <v>#REF!</v>
      </c>
    </row>
    <row r="1476" spans="1:34" ht="15" customHeight="1" outlineLevel="2">
      <c r="A1476" s="7" t="s">
        <v>83</v>
      </c>
      <c r="B1476" s="36" t="s">
        <v>84</v>
      </c>
      <c r="C1476" s="7" t="s">
        <v>84</v>
      </c>
      <c r="D1476" s="7" t="s">
        <v>13</v>
      </c>
      <c r="E1476" s="7" t="s">
        <v>389</v>
      </c>
      <c r="F1476" s="7" t="s">
        <v>360</v>
      </c>
      <c r="G1476" s="8">
        <v>0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  <c r="N1476" s="40">
        <v>0</v>
      </c>
      <c r="O1476" s="8">
        <v>244.8</v>
      </c>
      <c r="P1476" s="8"/>
      <c r="Q1476" s="8"/>
      <c r="R1476" s="8"/>
      <c r="S1476" s="8"/>
      <c r="T1476" s="8"/>
      <c r="U1476" s="8"/>
      <c r="V1476" s="8"/>
      <c r="W1476" s="14">
        <f t="shared" si="384"/>
        <v>244.8</v>
      </c>
      <c r="X1476" s="10"/>
      <c r="Y1476" s="28" t="e">
        <f t="shared" si="385"/>
        <v>#REF!</v>
      </c>
      <c r="Z1476" s="13"/>
      <c r="AA1476" s="13" t="e">
        <f t="shared" si="378"/>
        <v>#REF!</v>
      </c>
      <c r="AB1476" s="12">
        <v>1</v>
      </c>
      <c r="AC1476" s="12">
        <v>1</v>
      </c>
      <c r="AE1476" s="9" t="e">
        <f t="shared" si="373"/>
        <v>#REF!</v>
      </c>
      <c r="AG1476" s="1" t="str">
        <f t="shared" si="386"/>
        <v>33M33M10004033</v>
      </c>
      <c r="AH1476" s="9" t="e">
        <f>IF(AND(#REF!=2017,AE$4=1),-IFERROR(VLOOKUP(AG1476,#REF!,9,0),0),IF(AND(#REF!=2017,AE$4=2),-IFERROR(VLOOKUP(AG1476,#REF!,9,0),0),IFERROR(VLOOKUP(AG1476,#REF!,12,0),0)))</f>
        <v>#REF!</v>
      </c>
    </row>
    <row r="1477" spans="1:34" ht="15" customHeight="1" outlineLevel="2">
      <c r="A1477" s="7" t="s">
        <v>83</v>
      </c>
      <c r="B1477" s="36" t="s">
        <v>84</v>
      </c>
      <c r="C1477" s="7" t="s">
        <v>84</v>
      </c>
      <c r="D1477" s="7" t="s">
        <v>13</v>
      </c>
      <c r="E1477" s="7" t="s">
        <v>393</v>
      </c>
      <c r="F1477" s="7" t="s">
        <v>25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40">
        <v>0</v>
      </c>
      <c r="O1477" s="8">
        <v>0</v>
      </c>
      <c r="P1477" s="8"/>
      <c r="Q1477" s="8"/>
      <c r="R1477" s="8"/>
      <c r="S1477" s="8"/>
      <c r="T1477" s="8"/>
      <c r="U1477" s="8"/>
      <c r="V1477" s="8"/>
      <c r="W1477" s="14">
        <f t="shared" si="384"/>
        <v>0</v>
      </c>
      <c r="X1477" s="10"/>
      <c r="Y1477" s="28" t="e">
        <f t="shared" si="385"/>
        <v>#REF!</v>
      </c>
      <c r="Z1477" s="13"/>
      <c r="AA1477" s="13" t="e">
        <f t="shared" si="378"/>
        <v>#REF!</v>
      </c>
      <c r="AB1477" s="12">
        <v>1</v>
      </c>
      <c r="AC1477" s="12">
        <v>1</v>
      </c>
      <c r="AE1477" s="9" t="e">
        <f t="shared" si="373"/>
        <v>#REF!</v>
      </c>
      <c r="AG1477" s="1" t="str">
        <f t="shared" si="386"/>
        <v>33M33M10004052</v>
      </c>
      <c r="AH1477" s="9" t="e">
        <f>IF(AND(#REF!=2017,AE$4=1),-IFERROR(VLOOKUP(AG1477,#REF!,9,0),0),IF(AND(#REF!=2017,AE$4=2),-IFERROR(VLOOKUP(AG1477,#REF!,9,0),0),IFERROR(VLOOKUP(AG1477,#REF!,12,0),0)))</f>
        <v>#REF!</v>
      </c>
    </row>
    <row r="1478" spans="1:34" ht="15" customHeight="1" outlineLevel="2">
      <c r="A1478" s="7" t="s">
        <v>83</v>
      </c>
      <c r="B1478" s="36" t="s">
        <v>84</v>
      </c>
      <c r="C1478" s="7" t="s">
        <v>84</v>
      </c>
      <c r="D1478" s="7" t="s">
        <v>13</v>
      </c>
      <c r="E1478" s="7" t="s">
        <v>395</v>
      </c>
      <c r="F1478" s="7" t="s">
        <v>29</v>
      </c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40">
        <v>0</v>
      </c>
      <c r="O1478" s="8">
        <v>0</v>
      </c>
      <c r="P1478" s="8"/>
      <c r="Q1478" s="8"/>
      <c r="R1478" s="8"/>
      <c r="S1478" s="8"/>
      <c r="T1478" s="8"/>
      <c r="U1478" s="8"/>
      <c r="V1478" s="8"/>
      <c r="W1478" s="14">
        <f t="shared" si="384"/>
        <v>0</v>
      </c>
      <c r="X1478" s="10"/>
      <c r="Y1478" s="28" t="e">
        <f t="shared" si="385"/>
        <v>#REF!</v>
      </c>
      <c r="Z1478" s="13"/>
      <c r="AA1478" s="13" t="e">
        <f t="shared" si="378"/>
        <v>#REF!</v>
      </c>
      <c r="AB1478" s="12">
        <v>1</v>
      </c>
      <c r="AC1478" s="12">
        <v>1</v>
      </c>
      <c r="AE1478" s="9" t="e">
        <f t="shared" si="373"/>
        <v>#REF!</v>
      </c>
      <c r="AG1478" s="1" t="str">
        <f t="shared" si="386"/>
        <v>33M33M10004055</v>
      </c>
      <c r="AH1478" s="9" t="e">
        <f>IF(AND(#REF!=2017,AE$4=1),-IFERROR(VLOOKUP(AG1478,#REF!,9,0),0),IF(AND(#REF!=2017,AE$4=2),-IFERROR(VLOOKUP(AG1478,#REF!,9,0),0),IFERROR(VLOOKUP(AG1478,#REF!,12,0),0)))</f>
        <v>#REF!</v>
      </c>
    </row>
    <row r="1479" spans="1:34" ht="15" customHeight="1" outlineLevel="2">
      <c r="A1479" s="7" t="s">
        <v>83</v>
      </c>
      <c r="B1479" s="36" t="s">
        <v>84</v>
      </c>
      <c r="C1479" s="7" t="s">
        <v>84</v>
      </c>
      <c r="D1479" s="7" t="s">
        <v>13</v>
      </c>
      <c r="E1479" s="7" t="s">
        <v>380</v>
      </c>
      <c r="F1479" s="7" t="s">
        <v>17</v>
      </c>
      <c r="G1479" s="8">
        <v>0</v>
      </c>
      <c r="H1479" s="8">
        <v>0</v>
      </c>
      <c r="I1479" s="8">
        <v>0</v>
      </c>
      <c r="J1479" s="8">
        <v>13.6</v>
      </c>
      <c r="K1479" s="8">
        <v>0</v>
      </c>
      <c r="L1479" s="8">
        <v>0</v>
      </c>
      <c r="M1479" s="8">
        <v>216.73000000000002</v>
      </c>
      <c r="N1479" s="40">
        <v>0</v>
      </c>
      <c r="O1479" s="8">
        <v>111.81999999999996</v>
      </c>
      <c r="P1479" s="8"/>
      <c r="Q1479" s="8"/>
      <c r="R1479" s="8"/>
      <c r="S1479" s="8"/>
      <c r="T1479" s="8"/>
      <c r="U1479" s="8"/>
      <c r="V1479" s="8"/>
      <c r="W1479" s="14">
        <f t="shared" si="384"/>
        <v>342.15</v>
      </c>
      <c r="X1479" s="10"/>
      <c r="Y1479" s="28" t="e">
        <f t="shared" si="385"/>
        <v>#REF!</v>
      </c>
      <c r="Z1479" s="13"/>
      <c r="AA1479" s="13" t="e">
        <f t="shared" si="378"/>
        <v>#REF!</v>
      </c>
      <c r="AB1479" s="12">
        <v>1</v>
      </c>
      <c r="AC1479" s="12">
        <v>1</v>
      </c>
      <c r="AE1479" s="9" t="e">
        <f t="shared" si="373"/>
        <v>#REF!</v>
      </c>
      <c r="AG1479" s="1" t="str">
        <f t="shared" si="386"/>
        <v>33M33M10004801</v>
      </c>
      <c r="AH1479" s="9" t="e">
        <f>IF(AND(#REF!=2017,AE$4=1),-IFERROR(VLOOKUP(AG1479,#REF!,9,0),0),IF(AND(#REF!=2017,AE$4=2),-IFERROR(VLOOKUP(AG1479,#REF!,9,0),0),IFERROR(VLOOKUP(AG1479,#REF!,12,0),0)))</f>
        <v>#REF!</v>
      </c>
    </row>
    <row r="1480" spans="1:34" ht="15" customHeight="1" outlineLevel="2">
      <c r="A1480" s="7" t="s">
        <v>83</v>
      </c>
      <c r="B1480" s="36" t="s">
        <v>84</v>
      </c>
      <c r="C1480" s="7" t="s">
        <v>84</v>
      </c>
      <c r="D1480" s="7" t="s">
        <v>13</v>
      </c>
      <c r="E1480" s="7" t="s">
        <v>381</v>
      </c>
      <c r="F1480" s="7" t="s">
        <v>311</v>
      </c>
      <c r="G1480" s="8">
        <v>0</v>
      </c>
      <c r="H1480" s="8">
        <v>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40">
        <v>0</v>
      </c>
      <c r="O1480" s="8">
        <v>1958.27</v>
      </c>
      <c r="P1480" s="8"/>
      <c r="Q1480" s="8"/>
      <c r="R1480" s="8"/>
      <c r="S1480" s="8"/>
      <c r="T1480" s="8"/>
      <c r="U1480" s="8"/>
      <c r="V1480" s="8"/>
      <c r="W1480" s="14">
        <f t="shared" si="384"/>
        <v>1958.27</v>
      </c>
      <c r="X1480" s="10"/>
      <c r="Y1480" s="28" t="e">
        <f t="shared" si="385"/>
        <v>#REF!</v>
      </c>
      <c r="Z1480" s="13"/>
      <c r="AA1480" s="13" t="e">
        <f t="shared" si="378"/>
        <v>#REF!</v>
      </c>
      <c r="AB1480" s="12">
        <v>1</v>
      </c>
      <c r="AC1480" s="12">
        <v>1</v>
      </c>
      <c r="AE1480" s="9" t="e">
        <f t="shared" si="373"/>
        <v>#REF!</v>
      </c>
      <c r="AG1480" s="1" t="str">
        <f t="shared" si="386"/>
        <v>33M33M10005050</v>
      </c>
      <c r="AH1480" s="9" t="e">
        <f>IF(AND(#REF!=2017,AE$4=1),-IFERROR(VLOOKUP(AG1480,#REF!,9,0),0),IF(AND(#REF!=2017,AE$4=2),-IFERROR(VLOOKUP(AG1480,#REF!,9,0),0),IFERROR(VLOOKUP(AG1480,#REF!,12,0),0)))</f>
        <v>#REF!</v>
      </c>
    </row>
    <row r="1481" spans="1:34" ht="15" customHeight="1" outlineLevel="2">
      <c r="A1481" s="7" t="s">
        <v>83</v>
      </c>
      <c r="B1481" s="36" t="s">
        <v>84</v>
      </c>
      <c r="C1481" s="7" t="s">
        <v>84</v>
      </c>
      <c r="D1481" s="7" t="s">
        <v>13</v>
      </c>
      <c r="E1481" s="7" t="s">
        <v>396</v>
      </c>
      <c r="F1481" s="7" t="s">
        <v>245</v>
      </c>
      <c r="G1481" s="8">
        <v>0</v>
      </c>
      <c r="H1481" s="8">
        <v>0</v>
      </c>
      <c r="I1481" s="8">
        <v>0</v>
      </c>
      <c r="J1481" s="8">
        <v>0</v>
      </c>
      <c r="K1481" s="8">
        <v>0</v>
      </c>
      <c r="L1481" s="8">
        <v>0</v>
      </c>
      <c r="M1481" s="8">
        <v>0</v>
      </c>
      <c r="N1481" s="40">
        <v>0</v>
      </c>
      <c r="O1481" s="8">
        <v>0</v>
      </c>
      <c r="P1481" s="8"/>
      <c r="Q1481" s="8"/>
      <c r="R1481" s="8"/>
      <c r="S1481" s="8"/>
      <c r="T1481" s="8"/>
      <c r="U1481" s="8"/>
      <c r="V1481" s="8"/>
      <c r="W1481" s="14">
        <f t="shared" si="384"/>
        <v>0</v>
      </c>
      <c r="X1481" s="10"/>
      <c r="Y1481" s="28" t="e">
        <f t="shared" si="385"/>
        <v>#REF!</v>
      </c>
      <c r="Z1481" s="13"/>
      <c r="AA1481" s="13" t="e">
        <f t="shared" si="378"/>
        <v>#REF!</v>
      </c>
      <c r="AB1481" s="12">
        <v>1</v>
      </c>
      <c r="AC1481" s="12">
        <v>1</v>
      </c>
      <c r="AE1481" s="9" t="e">
        <f t="shared" si="373"/>
        <v>#REF!</v>
      </c>
      <c r="AG1481" s="1" t="str">
        <f t="shared" si="386"/>
        <v>33M33M10005801</v>
      </c>
      <c r="AH1481" s="9" t="e">
        <f>IF(AND(#REF!=2017,AE$4=1),-IFERROR(VLOOKUP(AG1481,#REF!,9,0),0),IF(AND(#REF!=2017,AE$4=2),-IFERROR(VLOOKUP(AG1481,#REF!,9,0),0),IFERROR(VLOOKUP(AG1481,#REF!,12,0),0)))</f>
        <v>#REF!</v>
      </c>
    </row>
    <row r="1482" spans="1:34" ht="15" customHeight="1" outlineLevel="1">
      <c r="A1482" s="42" t="s">
        <v>659</v>
      </c>
      <c r="B1482" s="36"/>
      <c r="C1482" s="7"/>
      <c r="D1482" s="7"/>
      <c r="E1482" s="7"/>
      <c r="F1482" s="7"/>
      <c r="G1482" s="8">
        <f t="shared" ref="G1482:O1482" si="387">SUBTOTAL(9,G1469:G1481)</f>
        <v>0</v>
      </c>
      <c r="H1482" s="8">
        <f t="shared" si="387"/>
        <v>0</v>
      </c>
      <c r="I1482" s="8">
        <f t="shared" si="387"/>
        <v>0</v>
      </c>
      <c r="J1482" s="8">
        <f t="shared" si="387"/>
        <v>168774.46000000002</v>
      </c>
      <c r="K1482" s="8">
        <f t="shared" si="387"/>
        <v>50157.859999999986</v>
      </c>
      <c r="L1482" s="8">
        <f t="shared" si="387"/>
        <v>0</v>
      </c>
      <c r="M1482" s="8">
        <f t="shared" si="387"/>
        <v>96270.910000000018</v>
      </c>
      <c r="N1482" s="40">
        <f t="shared" si="387"/>
        <v>18069.840000000015</v>
      </c>
      <c r="O1482" s="8">
        <f t="shared" si="387"/>
        <v>43180.83999999996</v>
      </c>
      <c r="P1482" s="8"/>
      <c r="Q1482" s="8"/>
      <c r="R1482" s="8"/>
      <c r="S1482" s="8"/>
      <c r="T1482" s="8"/>
      <c r="U1482" s="8"/>
      <c r="V1482" s="8"/>
      <c r="W1482" s="14">
        <f>SUBTOTAL(9,W1469:W1481)</f>
        <v>376453.91</v>
      </c>
      <c r="X1482" s="10"/>
      <c r="Y1482" s="28"/>
      <c r="Z1482" s="13"/>
      <c r="AA1482" s="13"/>
      <c r="AB1482" s="12"/>
      <c r="AC1482" s="12"/>
      <c r="AE1482" s="9"/>
      <c r="AH1482" s="9"/>
    </row>
    <row r="1483" spans="1:34" ht="15" customHeight="1" outlineLevel="2">
      <c r="A1483" s="7" t="s">
        <v>85</v>
      </c>
      <c r="B1483" s="36" t="s">
        <v>86</v>
      </c>
      <c r="C1483" s="7" t="s">
        <v>86</v>
      </c>
      <c r="D1483" s="7" t="s">
        <v>13</v>
      </c>
      <c r="E1483" s="7" t="s">
        <v>366</v>
      </c>
      <c r="F1483" s="7" t="s">
        <v>307</v>
      </c>
      <c r="G1483" s="8">
        <v>0</v>
      </c>
      <c r="H1483" s="8">
        <v>0</v>
      </c>
      <c r="I1483" s="8">
        <v>0</v>
      </c>
      <c r="J1483" s="8">
        <v>284.52</v>
      </c>
      <c r="K1483" s="8">
        <v>52.920000000000016</v>
      </c>
      <c r="L1483" s="8">
        <v>0</v>
      </c>
      <c r="M1483" s="8">
        <v>241.05</v>
      </c>
      <c r="N1483" s="40">
        <v>32.049999999999955</v>
      </c>
      <c r="O1483" s="8">
        <v>-10.950000000000045</v>
      </c>
      <c r="P1483" s="8"/>
      <c r="Q1483" s="8"/>
      <c r="R1483" s="8"/>
      <c r="S1483" s="8"/>
      <c r="T1483" s="8"/>
      <c r="U1483" s="8"/>
      <c r="V1483" s="8"/>
      <c r="W1483" s="14">
        <f t="shared" ref="W1483:W1495" si="388">SUM(G1483:V1483)</f>
        <v>599.58999999999992</v>
      </c>
      <c r="X1483" s="10"/>
      <c r="Y1483" s="28" t="e">
        <f t="shared" ref="Y1483:Y1495" si="389">IF(AE$2="Y",IF(RIGHT(A1483,4)="CITY",AH1483,0),AH1483)</f>
        <v>#REF!</v>
      </c>
      <c r="Z1483" s="13"/>
      <c r="AA1483" s="13" t="e">
        <f t="shared" si="378"/>
        <v>#REF!</v>
      </c>
      <c r="AB1483" s="12">
        <v>1</v>
      </c>
      <c r="AC1483" s="12">
        <v>1</v>
      </c>
      <c r="AE1483" s="9" t="e">
        <f t="shared" si="373"/>
        <v>#REF!</v>
      </c>
      <c r="AG1483" s="1" t="str">
        <f t="shared" ref="AG1483:AG1495" si="390">B1483&amp;C1483&amp;D1483&amp;E1483</f>
        <v>33N33N10004001</v>
      </c>
      <c r="AH1483" s="9" t="e">
        <f>IF(AND(#REF!=2017,AE$4=1),-IFERROR(VLOOKUP(AG1483,#REF!,9,0),0),IF(AND(#REF!=2017,AE$4=2),-IFERROR(VLOOKUP(AG1483,#REF!,9,0),0),IFERROR(VLOOKUP(AG1483,#REF!,12,0),0)))</f>
        <v>#REF!</v>
      </c>
    </row>
    <row r="1484" spans="1:34" ht="15" customHeight="1" outlineLevel="2">
      <c r="A1484" s="7" t="s">
        <v>85</v>
      </c>
      <c r="B1484" s="36" t="s">
        <v>86</v>
      </c>
      <c r="C1484" s="7" t="s">
        <v>86</v>
      </c>
      <c r="D1484" s="7" t="s">
        <v>13</v>
      </c>
      <c r="E1484" s="7" t="s">
        <v>368</v>
      </c>
      <c r="F1484" s="7" t="s">
        <v>308</v>
      </c>
      <c r="G1484" s="8">
        <v>0</v>
      </c>
      <c r="H1484" s="8">
        <v>0</v>
      </c>
      <c r="I1484" s="8">
        <v>0</v>
      </c>
      <c r="J1484" s="8">
        <v>31.84</v>
      </c>
      <c r="K1484" s="8">
        <v>5.7500000000000036</v>
      </c>
      <c r="L1484" s="8">
        <v>0</v>
      </c>
      <c r="M1484" s="8">
        <v>1.8699999999999974</v>
      </c>
      <c r="N1484" s="40">
        <v>0.89999999999999858</v>
      </c>
      <c r="O1484" s="8">
        <v>0.67999999999999972</v>
      </c>
      <c r="P1484" s="8"/>
      <c r="Q1484" s="8"/>
      <c r="R1484" s="8"/>
      <c r="S1484" s="8"/>
      <c r="T1484" s="8"/>
      <c r="U1484" s="8"/>
      <c r="V1484" s="8"/>
      <c r="W1484" s="14">
        <f t="shared" si="388"/>
        <v>41.04</v>
      </c>
      <c r="X1484" s="10"/>
      <c r="Y1484" s="28" t="e">
        <f t="shared" si="389"/>
        <v>#REF!</v>
      </c>
      <c r="Z1484" s="13"/>
      <c r="AA1484" s="13" t="e">
        <f t="shared" si="378"/>
        <v>#REF!</v>
      </c>
      <c r="AB1484" s="12">
        <v>1</v>
      </c>
      <c r="AC1484" s="12">
        <v>1</v>
      </c>
      <c r="AE1484" s="9" t="e">
        <f t="shared" si="373"/>
        <v>#REF!</v>
      </c>
      <c r="AG1484" s="1" t="str">
        <f t="shared" si="390"/>
        <v>33N33N10004006</v>
      </c>
      <c r="AH1484" s="9" t="e">
        <f>IF(AND(#REF!=2017,AE$4=1),-IFERROR(VLOOKUP(AG1484,#REF!,9,0),0),IF(AND(#REF!=2017,AE$4=2),-IFERROR(VLOOKUP(AG1484,#REF!,9,0),0),IFERROR(VLOOKUP(AG1484,#REF!,12,0),0)))</f>
        <v>#REF!</v>
      </c>
    </row>
    <row r="1485" spans="1:34" ht="15" customHeight="1" outlineLevel="2">
      <c r="A1485" s="7" t="s">
        <v>85</v>
      </c>
      <c r="B1485" s="36" t="s">
        <v>86</v>
      </c>
      <c r="C1485" s="7" t="s">
        <v>86</v>
      </c>
      <c r="D1485" s="7" t="s">
        <v>13</v>
      </c>
      <c r="E1485" s="7" t="s">
        <v>370</v>
      </c>
      <c r="F1485" s="7" t="s">
        <v>309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40">
        <v>0</v>
      </c>
      <c r="O1485" s="8">
        <v>700.98</v>
      </c>
      <c r="P1485" s="8"/>
      <c r="Q1485" s="8"/>
      <c r="R1485" s="8"/>
      <c r="S1485" s="8"/>
      <c r="T1485" s="8"/>
      <c r="U1485" s="8"/>
      <c r="V1485" s="8"/>
      <c r="W1485" s="14">
        <f t="shared" si="388"/>
        <v>700.98</v>
      </c>
      <c r="X1485" s="10"/>
      <c r="Y1485" s="28" t="e">
        <f t="shared" si="389"/>
        <v>#REF!</v>
      </c>
      <c r="Z1485" s="13"/>
      <c r="AA1485" s="13" t="e">
        <f t="shared" si="378"/>
        <v>#REF!</v>
      </c>
      <c r="AB1485" s="12">
        <v>1</v>
      </c>
      <c r="AC1485" s="12">
        <v>1</v>
      </c>
      <c r="AE1485" s="9" t="e">
        <f t="shared" si="373"/>
        <v>#REF!</v>
      </c>
      <c r="AG1485" s="1" t="str">
        <f t="shared" si="390"/>
        <v>33N33N10004008</v>
      </c>
      <c r="AH1485" s="9" t="e">
        <f>IF(AND(#REF!=2017,AE$4=1),-IFERROR(VLOOKUP(AG1485,#REF!,9,0),0),IF(AND(#REF!=2017,AE$4=2),-IFERROR(VLOOKUP(AG1485,#REF!,9,0),0),IFERROR(VLOOKUP(AG1485,#REF!,12,0),0)))</f>
        <v>#REF!</v>
      </c>
    </row>
    <row r="1486" spans="1:34" ht="15" customHeight="1" outlineLevel="2">
      <c r="A1486" s="7" t="s">
        <v>85</v>
      </c>
      <c r="B1486" s="36" t="s">
        <v>86</v>
      </c>
      <c r="C1486" s="7" t="s">
        <v>86</v>
      </c>
      <c r="D1486" s="7" t="s">
        <v>13</v>
      </c>
      <c r="E1486" s="7" t="s">
        <v>372</v>
      </c>
      <c r="F1486" s="7" t="s">
        <v>310</v>
      </c>
      <c r="G1486" s="8">
        <v>0</v>
      </c>
      <c r="H1486" s="8">
        <v>0</v>
      </c>
      <c r="I1486" s="8">
        <v>0</v>
      </c>
      <c r="J1486" s="8">
        <v>0</v>
      </c>
      <c r="K1486" s="8">
        <v>21.79</v>
      </c>
      <c r="L1486" s="8">
        <v>0</v>
      </c>
      <c r="M1486" s="8">
        <v>0</v>
      </c>
      <c r="N1486" s="40">
        <v>5.23</v>
      </c>
      <c r="O1486" s="8">
        <v>4</v>
      </c>
      <c r="P1486" s="8"/>
      <c r="Q1486" s="8"/>
      <c r="R1486" s="8"/>
      <c r="S1486" s="8"/>
      <c r="T1486" s="8"/>
      <c r="U1486" s="8"/>
      <c r="V1486" s="8"/>
      <c r="W1486" s="14">
        <f t="shared" si="388"/>
        <v>31.02</v>
      </c>
      <c r="X1486" s="10"/>
      <c r="Y1486" s="28" t="e">
        <f t="shared" si="389"/>
        <v>#REF!</v>
      </c>
      <c r="Z1486" s="13"/>
      <c r="AA1486" s="13" t="e">
        <f t="shared" ref="AA1486:AA1520" si="391">Y1486+Z1486</f>
        <v>#REF!</v>
      </c>
      <c r="AB1486" s="12">
        <v>1</v>
      </c>
      <c r="AC1486" s="12">
        <v>1</v>
      </c>
      <c r="AE1486" s="9" t="e">
        <f t="shared" si="373"/>
        <v>#REF!</v>
      </c>
      <c r="AG1486" s="1" t="str">
        <f t="shared" si="390"/>
        <v>33N33N10004009</v>
      </c>
      <c r="AH1486" s="9" t="e">
        <f>IF(AND(#REF!=2017,AE$4=1),-IFERROR(VLOOKUP(AG1486,#REF!,9,0),0),IF(AND(#REF!=2017,AE$4=2),-IFERROR(VLOOKUP(AG1486,#REF!,9,0),0),IFERROR(VLOOKUP(AG1486,#REF!,12,0),0)))</f>
        <v>#REF!</v>
      </c>
    </row>
    <row r="1487" spans="1:34" ht="15" customHeight="1" outlineLevel="2">
      <c r="A1487" s="7" t="s">
        <v>85</v>
      </c>
      <c r="B1487" s="36" t="s">
        <v>86</v>
      </c>
      <c r="C1487" s="7" t="s">
        <v>86</v>
      </c>
      <c r="D1487" s="7" t="s">
        <v>13</v>
      </c>
      <c r="E1487" s="7" t="s">
        <v>16</v>
      </c>
      <c r="F1487" s="7" t="s">
        <v>315</v>
      </c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40">
        <v>0</v>
      </c>
      <c r="O1487" s="8">
        <v>0</v>
      </c>
      <c r="P1487" s="8"/>
      <c r="Q1487" s="8"/>
      <c r="R1487" s="8"/>
      <c r="S1487" s="8"/>
      <c r="T1487" s="8"/>
      <c r="U1487" s="8"/>
      <c r="V1487" s="8"/>
      <c r="W1487" s="14">
        <f t="shared" si="388"/>
        <v>0</v>
      </c>
      <c r="X1487" s="10"/>
      <c r="Y1487" s="28" t="e">
        <f t="shared" si="389"/>
        <v>#REF!</v>
      </c>
      <c r="Z1487" s="13"/>
      <c r="AA1487" s="13" t="e">
        <f t="shared" si="391"/>
        <v>#REF!</v>
      </c>
      <c r="AB1487" s="12">
        <v>1</v>
      </c>
      <c r="AC1487" s="12">
        <v>1</v>
      </c>
      <c r="AE1487" s="9" t="e">
        <f t="shared" si="373"/>
        <v>#REF!</v>
      </c>
      <c r="AG1487" s="1" t="str">
        <f t="shared" si="390"/>
        <v>33N33N10004010</v>
      </c>
      <c r="AH1487" s="9" t="e">
        <f>IF(AND(#REF!=2017,AE$4=1),-IFERROR(VLOOKUP(AG1487,#REF!,9,0),0),IF(AND(#REF!=2017,AE$4=2),-IFERROR(VLOOKUP(AG1487,#REF!,9,0),0),IFERROR(VLOOKUP(AG1487,#REF!,12,0),0)))</f>
        <v>#REF!</v>
      </c>
    </row>
    <row r="1488" spans="1:34" ht="15" customHeight="1" outlineLevel="2">
      <c r="A1488" s="7" t="s">
        <v>85</v>
      </c>
      <c r="B1488" s="36" t="s">
        <v>86</v>
      </c>
      <c r="C1488" s="7" t="s">
        <v>86</v>
      </c>
      <c r="D1488" s="7" t="s">
        <v>13</v>
      </c>
      <c r="E1488" s="7" t="s">
        <v>374</v>
      </c>
      <c r="F1488" s="7" t="s">
        <v>361</v>
      </c>
      <c r="G1488" s="8">
        <v>0</v>
      </c>
      <c r="H1488" s="8">
        <v>0</v>
      </c>
      <c r="I1488" s="8">
        <v>0</v>
      </c>
      <c r="J1488" s="8">
        <v>0</v>
      </c>
      <c r="K1488" s="8">
        <v>129.97</v>
      </c>
      <c r="L1488" s="8">
        <v>0</v>
      </c>
      <c r="M1488" s="8">
        <v>0</v>
      </c>
      <c r="N1488" s="40">
        <v>168.54</v>
      </c>
      <c r="O1488" s="8">
        <v>65.31</v>
      </c>
      <c r="P1488" s="8"/>
      <c r="Q1488" s="8"/>
      <c r="R1488" s="8"/>
      <c r="S1488" s="8"/>
      <c r="T1488" s="8"/>
      <c r="U1488" s="8"/>
      <c r="V1488" s="8"/>
      <c r="W1488" s="14">
        <f t="shared" si="388"/>
        <v>363.82</v>
      </c>
      <c r="X1488" s="10"/>
      <c r="Y1488" s="28" t="e">
        <f t="shared" si="389"/>
        <v>#REF!</v>
      </c>
      <c r="Z1488" s="13"/>
      <c r="AA1488" s="13" t="e">
        <f t="shared" si="391"/>
        <v>#REF!</v>
      </c>
      <c r="AB1488" s="12">
        <v>1</v>
      </c>
      <c r="AC1488" s="12">
        <v>1</v>
      </c>
      <c r="AE1488" s="9" t="e">
        <f t="shared" si="373"/>
        <v>#REF!</v>
      </c>
      <c r="AG1488" s="1" t="str">
        <f t="shared" si="390"/>
        <v>33N33N10004030</v>
      </c>
      <c r="AH1488" s="9" t="e">
        <f>IF(AND(#REF!=2017,AE$4=1),-IFERROR(VLOOKUP(AG1488,#REF!,9,0),0),IF(AND(#REF!=2017,AE$4=2),-IFERROR(VLOOKUP(AG1488,#REF!,9,0),0),IFERROR(VLOOKUP(AG1488,#REF!,12,0),0)))</f>
        <v>#REF!</v>
      </c>
    </row>
    <row r="1489" spans="1:34" ht="15" customHeight="1" outlineLevel="2">
      <c r="A1489" s="7" t="s">
        <v>85</v>
      </c>
      <c r="B1489" s="36" t="s">
        <v>86</v>
      </c>
      <c r="C1489" s="7" t="s">
        <v>86</v>
      </c>
      <c r="D1489" s="7" t="s">
        <v>13</v>
      </c>
      <c r="E1489" s="7" t="s">
        <v>389</v>
      </c>
      <c r="F1489" s="7" t="s">
        <v>360</v>
      </c>
      <c r="G1489" s="8">
        <v>0</v>
      </c>
      <c r="H1489" s="8">
        <v>0</v>
      </c>
      <c r="I1489" s="8">
        <v>0</v>
      </c>
      <c r="J1489" s="8">
        <v>0</v>
      </c>
      <c r="K1489" s="8">
        <v>3.34</v>
      </c>
      <c r="L1489" s="8">
        <v>0</v>
      </c>
      <c r="M1489" s="8">
        <v>0</v>
      </c>
      <c r="N1489" s="40">
        <v>3.6000000000000005</v>
      </c>
      <c r="O1489" s="8">
        <v>73.48</v>
      </c>
      <c r="P1489" s="8"/>
      <c r="Q1489" s="8"/>
      <c r="R1489" s="8"/>
      <c r="S1489" s="8"/>
      <c r="T1489" s="8"/>
      <c r="U1489" s="8"/>
      <c r="V1489" s="8"/>
      <c r="W1489" s="14">
        <f t="shared" si="388"/>
        <v>80.42</v>
      </c>
      <c r="X1489" s="10"/>
      <c r="Y1489" s="28" t="e">
        <f t="shared" si="389"/>
        <v>#REF!</v>
      </c>
      <c r="Z1489" s="13"/>
      <c r="AA1489" s="13" t="e">
        <f t="shared" si="391"/>
        <v>#REF!</v>
      </c>
      <c r="AB1489" s="12">
        <v>1</v>
      </c>
      <c r="AC1489" s="12">
        <v>1</v>
      </c>
      <c r="AE1489" s="9" t="e">
        <f t="shared" si="373"/>
        <v>#REF!</v>
      </c>
      <c r="AG1489" s="1" t="str">
        <f t="shared" si="390"/>
        <v>33N33N10004033</v>
      </c>
      <c r="AH1489" s="9" t="e">
        <f>IF(AND(#REF!=2017,AE$4=1),-IFERROR(VLOOKUP(AG1489,#REF!,9,0),0),IF(AND(#REF!=2017,AE$4=2),-IFERROR(VLOOKUP(AG1489,#REF!,9,0),0),IFERROR(VLOOKUP(AG1489,#REF!,12,0),0)))</f>
        <v>#REF!</v>
      </c>
    </row>
    <row r="1490" spans="1:34" ht="15" customHeight="1" outlineLevel="2">
      <c r="A1490" s="7" t="s">
        <v>85</v>
      </c>
      <c r="B1490" s="36" t="s">
        <v>86</v>
      </c>
      <c r="C1490" s="7" t="s">
        <v>86</v>
      </c>
      <c r="D1490" s="7" t="s">
        <v>13</v>
      </c>
      <c r="E1490" s="7" t="s">
        <v>393</v>
      </c>
      <c r="F1490" s="7" t="s">
        <v>25</v>
      </c>
      <c r="G1490" s="8">
        <v>0</v>
      </c>
      <c r="H1490" s="8">
        <v>0</v>
      </c>
      <c r="I1490" s="8">
        <v>0</v>
      </c>
      <c r="J1490" s="8">
        <v>0</v>
      </c>
      <c r="K1490" s="8">
        <v>0</v>
      </c>
      <c r="L1490" s="8">
        <v>0</v>
      </c>
      <c r="M1490" s="8">
        <v>0</v>
      </c>
      <c r="N1490" s="40">
        <v>0</v>
      </c>
      <c r="O1490" s="8">
        <v>0</v>
      </c>
      <c r="P1490" s="8"/>
      <c r="Q1490" s="8"/>
      <c r="R1490" s="8"/>
      <c r="S1490" s="8"/>
      <c r="T1490" s="8"/>
      <c r="U1490" s="8"/>
      <c r="V1490" s="8"/>
      <c r="W1490" s="14">
        <f t="shared" si="388"/>
        <v>0</v>
      </c>
      <c r="X1490" s="10"/>
      <c r="Y1490" s="28" t="e">
        <f t="shared" si="389"/>
        <v>#REF!</v>
      </c>
      <c r="Z1490" s="13"/>
      <c r="AA1490" s="13" t="e">
        <f t="shared" si="391"/>
        <v>#REF!</v>
      </c>
      <c r="AB1490" s="12">
        <v>1</v>
      </c>
      <c r="AC1490" s="12">
        <v>1</v>
      </c>
      <c r="AE1490" s="9" t="e">
        <f t="shared" si="373"/>
        <v>#REF!</v>
      </c>
      <c r="AG1490" s="1" t="str">
        <f t="shared" si="390"/>
        <v>33N33N10004052</v>
      </c>
      <c r="AH1490" s="9" t="e">
        <f>IF(AND(#REF!=2017,AE$4=1),-IFERROR(VLOOKUP(AG1490,#REF!,9,0),0),IF(AND(#REF!=2017,AE$4=2),-IFERROR(VLOOKUP(AG1490,#REF!,9,0),0),IFERROR(VLOOKUP(AG1490,#REF!,12,0),0)))</f>
        <v>#REF!</v>
      </c>
    </row>
    <row r="1491" spans="1:34" ht="15" customHeight="1" outlineLevel="2">
      <c r="A1491" s="7" t="s">
        <v>85</v>
      </c>
      <c r="B1491" s="36" t="s">
        <v>86</v>
      </c>
      <c r="C1491" s="7" t="s">
        <v>86</v>
      </c>
      <c r="D1491" s="7" t="s">
        <v>13</v>
      </c>
      <c r="E1491" s="7" t="s">
        <v>397</v>
      </c>
      <c r="F1491" s="7" t="s">
        <v>35</v>
      </c>
      <c r="G1491" s="8">
        <v>0</v>
      </c>
      <c r="H1491" s="8">
        <v>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40">
        <v>0</v>
      </c>
      <c r="O1491" s="8">
        <v>0</v>
      </c>
      <c r="P1491" s="8"/>
      <c r="Q1491" s="8"/>
      <c r="R1491" s="8"/>
      <c r="S1491" s="8"/>
      <c r="T1491" s="8"/>
      <c r="U1491" s="8"/>
      <c r="V1491" s="8"/>
      <c r="W1491" s="14">
        <f t="shared" si="388"/>
        <v>0</v>
      </c>
      <c r="X1491" s="10"/>
      <c r="Y1491" s="28" t="e">
        <f t="shared" si="389"/>
        <v>#REF!</v>
      </c>
      <c r="Z1491" s="13"/>
      <c r="AA1491" s="13" t="e">
        <f t="shared" si="391"/>
        <v>#REF!</v>
      </c>
      <c r="AB1491" s="12">
        <v>1</v>
      </c>
      <c r="AC1491" s="12">
        <v>1</v>
      </c>
      <c r="AE1491" s="9" t="e">
        <f t="shared" si="373"/>
        <v>#REF!</v>
      </c>
      <c r="AG1491" s="1" t="str">
        <f t="shared" si="390"/>
        <v>33N33N10004056</v>
      </c>
      <c r="AH1491" s="9" t="e">
        <f>IF(AND(#REF!=2017,AE$4=1),-IFERROR(VLOOKUP(AG1491,#REF!,9,0),0),IF(AND(#REF!=2017,AE$4=2),-IFERROR(VLOOKUP(AG1491,#REF!,9,0),0),IFERROR(VLOOKUP(AG1491,#REF!,12,0),0)))</f>
        <v>#REF!</v>
      </c>
    </row>
    <row r="1492" spans="1:34" ht="15" customHeight="1" outlineLevel="2">
      <c r="A1492" s="7" t="s">
        <v>85</v>
      </c>
      <c r="B1492" s="36" t="s">
        <v>86</v>
      </c>
      <c r="C1492" s="7" t="s">
        <v>86</v>
      </c>
      <c r="D1492" s="7" t="s">
        <v>13</v>
      </c>
      <c r="E1492" s="7" t="s">
        <v>380</v>
      </c>
      <c r="F1492" s="7" t="s">
        <v>17</v>
      </c>
      <c r="G1492" s="8">
        <v>0</v>
      </c>
      <c r="H1492" s="8">
        <v>0</v>
      </c>
      <c r="I1492" s="8">
        <v>0</v>
      </c>
      <c r="J1492" s="8">
        <v>0.64</v>
      </c>
      <c r="K1492" s="8">
        <v>0</v>
      </c>
      <c r="L1492" s="8">
        <v>0</v>
      </c>
      <c r="M1492" s="8">
        <v>0.52999999999999992</v>
      </c>
      <c r="N1492" s="40">
        <v>0</v>
      </c>
      <c r="O1492" s="8">
        <v>0.45000000000000018</v>
      </c>
      <c r="P1492" s="8"/>
      <c r="Q1492" s="8"/>
      <c r="R1492" s="8"/>
      <c r="S1492" s="8"/>
      <c r="T1492" s="8"/>
      <c r="U1492" s="8"/>
      <c r="V1492" s="8"/>
      <c r="W1492" s="14">
        <f t="shared" si="388"/>
        <v>1.62</v>
      </c>
      <c r="X1492" s="10"/>
      <c r="Y1492" s="28" t="e">
        <f t="shared" si="389"/>
        <v>#REF!</v>
      </c>
      <c r="Z1492" s="13"/>
      <c r="AA1492" s="13" t="e">
        <f t="shared" si="391"/>
        <v>#REF!</v>
      </c>
      <c r="AB1492" s="12">
        <v>1</v>
      </c>
      <c r="AC1492" s="12">
        <v>1</v>
      </c>
      <c r="AE1492" s="9" t="e">
        <f t="shared" si="373"/>
        <v>#REF!</v>
      </c>
      <c r="AG1492" s="1" t="str">
        <f t="shared" si="390"/>
        <v>33N33N10004801</v>
      </c>
      <c r="AH1492" s="9" t="e">
        <f>IF(AND(#REF!=2017,AE$4=1),-IFERROR(VLOOKUP(AG1492,#REF!,9,0),0),IF(AND(#REF!=2017,AE$4=2),-IFERROR(VLOOKUP(AG1492,#REF!,9,0),0),IFERROR(VLOOKUP(AG1492,#REF!,12,0),0)))</f>
        <v>#REF!</v>
      </c>
    </row>
    <row r="1493" spans="1:34" ht="15" customHeight="1" outlineLevel="2">
      <c r="A1493" s="7" t="s">
        <v>85</v>
      </c>
      <c r="B1493" s="36" t="s">
        <v>86</v>
      </c>
      <c r="C1493" s="7" t="s">
        <v>86</v>
      </c>
      <c r="D1493" s="7" t="s">
        <v>13</v>
      </c>
      <c r="E1493" s="7" t="s">
        <v>381</v>
      </c>
      <c r="F1493" s="7" t="s">
        <v>311</v>
      </c>
      <c r="G1493" s="8">
        <v>0</v>
      </c>
      <c r="H1493" s="8">
        <v>0</v>
      </c>
      <c r="I1493" s="8">
        <v>0</v>
      </c>
      <c r="J1493" s="8">
        <v>0</v>
      </c>
      <c r="K1493" s="8">
        <v>0</v>
      </c>
      <c r="L1493" s="8">
        <v>0</v>
      </c>
      <c r="M1493" s="8">
        <v>0</v>
      </c>
      <c r="N1493" s="40">
        <v>0</v>
      </c>
      <c r="O1493" s="8">
        <v>2.2999999999999998</v>
      </c>
      <c r="P1493" s="8"/>
      <c r="Q1493" s="8"/>
      <c r="R1493" s="8"/>
      <c r="S1493" s="8"/>
      <c r="T1493" s="8"/>
      <c r="U1493" s="8"/>
      <c r="V1493" s="8"/>
      <c r="W1493" s="14">
        <f t="shared" si="388"/>
        <v>2.2999999999999998</v>
      </c>
      <c r="X1493" s="10"/>
      <c r="Y1493" s="28" t="e">
        <f t="shared" si="389"/>
        <v>#REF!</v>
      </c>
      <c r="Z1493" s="13"/>
      <c r="AA1493" s="13" t="e">
        <f t="shared" si="391"/>
        <v>#REF!</v>
      </c>
      <c r="AB1493" s="12">
        <v>1</v>
      </c>
      <c r="AC1493" s="12">
        <v>1</v>
      </c>
      <c r="AE1493" s="9" t="e">
        <f t="shared" si="373"/>
        <v>#REF!</v>
      </c>
      <c r="AG1493" s="1" t="str">
        <f t="shared" si="390"/>
        <v>33N33N10005050</v>
      </c>
      <c r="AH1493" s="9" t="e">
        <f>IF(AND(#REF!=2017,AE$4=1),-IFERROR(VLOOKUP(AG1493,#REF!,9,0),0),IF(AND(#REF!=2017,AE$4=2),-IFERROR(VLOOKUP(AG1493,#REF!,9,0),0),IFERROR(VLOOKUP(AG1493,#REF!,12,0),0)))</f>
        <v>#REF!</v>
      </c>
    </row>
    <row r="1494" spans="1:34" ht="15" customHeight="1" outlineLevel="2">
      <c r="A1494" s="7" t="s">
        <v>85</v>
      </c>
      <c r="B1494" s="36" t="s">
        <v>86</v>
      </c>
      <c r="C1494" s="7" t="s">
        <v>86</v>
      </c>
      <c r="D1494" s="7" t="s">
        <v>13</v>
      </c>
      <c r="E1494" s="7" t="s">
        <v>419</v>
      </c>
      <c r="F1494" s="7" t="s">
        <v>324</v>
      </c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  <c r="N1494" s="40">
        <v>0</v>
      </c>
      <c r="O1494" s="8">
        <v>0</v>
      </c>
      <c r="P1494" s="8"/>
      <c r="Q1494" s="8"/>
      <c r="R1494" s="8"/>
      <c r="S1494" s="8"/>
      <c r="T1494" s="8"/>
      <c r="U1494" s="8"/>
      <c r="V1494" s="8"/>
      <c r="W1494" s="14">
        <f t="shared" si="388"/>
        <v>0</v>
      </c>
      <c r="X1494" s="10"/>
      <c r="Y1494" s="28" t="e">
        <f t="shared" si="389"/>
        <v>#REF!</v>
      </c>
      <c r="Z1494" s="13"/>
      <c r="AA1494" s="13" t="e">
        <f t="shared" si="391"/>
        <v>#REF!</v>
      </c>
      <c r="AB1494" s="12">
        <v>1</v>
      </c>
      <c r="AC1494" s="12">
        <v>1</v>
      </c>
      <c r="AE1494" s="9" t="e">
        <f t="shared" si="373"/>
        <v>#REF!</v>
      </c>
      <c r="AG1494" s="1" t="str">
        <f t="shared" si="390"/>
        <v>33N33N10005459</v>
      </c>
      <c r="AH1494" s="9" t="e">
        <f>IF(AND(#REF!=2017,AE$4=1),-IFERROR(VLOOKUP(AG1494,#REF!,9,0),0),IF(AND(#REF!=2017,AE$4=2),-IFERROR(VLOOKUP(AG1494,#REF!,9,0),0),IFERROR(VLOOKUP(AG1494,#REF!,12,0),0)))</f>
        <v>#REF!</v>
      </c>
    </row>
    <row r="1495" spans="1:34" ht="15" customHeight="1" outlineLevel="2">
      <c r="A1495" s="7" t="s">
        <v>85</v>
      </c>
      <c r="B1495" s="36" t="s">
        <v>86</v>
      </c>
      <c r="C1495" s="7" t="s">
        <v>86</v>
      </c>
      <c r="D1495" s="7" t="s">
        <v>13</v>
      </c>
      <c r="E1495" s="7" t="s">
        <v>391</v>
      </c>
      <c r="F1495" s="7" t="s">
        <v>306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40">
        <v>0</v>
      </c>
      <c r="O1495" s="8">
        <v>0</v>
      </c>
      <c r="P1495" s="8"/>
      <c r="Q1495" s="8"/>
      <c r="R1495" s="8"/>
      <c r="S1495" s="8"/>
      <c r="T1495" s="8"/>
      <c r="U1495" s="8"/>
      <c r="V1495" s="8"/>
      <c r="W1495" s="14">
        <f t="shared" si="388"/>
        <v>0</v>
      </c>
      <c r="X1495" s="10"/>
      <c r="Y1495" s="28" t="e">
        <f t="shared" si="389"/>
        <v>#REF!</v>
      </c>
      <c r="Z1495" s="13"/>
      <c r="AA1495" s="13" t="e">
        <f t="shared" si="391"/>
        <v>#REF!</v>
      </c>
      <c r="AB1495" s="12">
        <v>1</v>
      </c>
      <c r="AC1495" s="12">
        <v>1</v>
      </c>
      <c r="AE1495" s="9" t="e">
        <f t="shared" si="373"/>
        <v>#REF!</v>
      </c>
      <c r="AG1495" s="1" t="str">
        <f t="shared" si="390"/>
        <v>33N33N10005537</v>
      </c>
      <c r="AH1495" s="9" t="e">
        <f>IF(AND(#REF!=2017,AE$4=1),-IFERROR(VLOOKUP(AG1495,#REF!,9,0),0),IF(AND(#REF!=2017,AE$4=2),-IFERROR(VLOOKUP(AG1495,#REF!,9,0),0),IFERROR(VLOOKUP(AG1495,#REF!,12,0),0)))</f>
        <v>#REF!</v>
      </c>
    </row>
    <row r="1496" spans="1:34" ht="15" customHeight="1" outlineLevel="1">
      <c r="A1496" s="42" t="s">
        <v>660</v>
      </c>
      <c r="B1496" s="36"/>
      <c r="C1496" s="7"/>
      <c r="D1496" s="7"/>
      <c r="E1496" s="7"/>
      <c r="F1496" s="7"/>
      <c r="G1496" s="8">
        <f t="shared" ref="G1496:O1496" si="392">SUBTOTAL(9,G1483:G1495)</f>
        <v>0</v>
      </c>
      <c r="H1496" s="8">
        <f t="shared" si="392"/>
        <v>0</v>
      </c>
      <c r="I1496" s="8">
        <f t="shared" si="392"/>
        <v>0</v>
      </c>
      <c r="J1496" s="8">
        <f t="shared" si="392"/>
        <v>316.99999999999994</v>
      </c>
      <c r="K1496" s="8">
        <f t="shared" si="392"/>
        <v>213.77</v>
      </c>
      <c r="L1496" s="8">
        <f t="shared" si="392"/>
        <v>0</v>
      </c>
      <c r="M1496" s="8">
        <f t="shared" si="392"/>
        <v>243.45000000000002</v>
      </c>
      <c r="N1496" s="40">
        <f t="shared" si="392"/>
        <v>210.31999999999994</v>
      </c>
      <c r="O1496" s="8">
        <f t="shared" si="392"/>
        <v>836.25</v>
      </c>
      <c r="P1496" s="8"/>
      <c r="Q1496" s="8"/>
      <c r="R1496" s="8"/>
      <c r="S1496" s="8"/>
      <c r="T1496" s="8"/>
      <c r="U1496" s="8"/>
      <c r="V1496" s="8"/>
      <c r="W1496" s="14">
        <f>SUBTOTAL(9,W1483:W1495)</f>
        <v>1820.7899999999997</v>
      </c>
      <c r="X1496" s="10"/>
      <c r="Y1496" s="28"/>
      <c r="Z1496" s="13"/>
      <c r="AA1496" s="13"/>
      <c r="AB1496" s="12"/>
      <c r="AC1496" s="12"/>
      <c r="AE1496" s="9"/>
      <c r="AH1496" s="9"/>
    </row>
    <row r="1497" spans="1:34" ht="15" customHeight="1" outlineLevel="2">
      <c r="A1497" s="7" t="s">
        <v>87</v>
      </c>
      <c r="B1497" s="36" t="s">
        <v>88</v>
      </c>
      <c r="C1497" s="7" t="s">
        <v>88</v>
      </c>
      <c r="D1497" s="7" t="s">
        <v>13</v>
      </c>
      <c r="E1497" s="7" t="s">
        <v>380</v>
      </c>
      <c r="F1497" s="7" t="s">
        <v>17</v>
      </c>
      <c r="G1497" s="8">
        <v>0</v>
      </c>
      <c r="H1497" s="8">
        <v>0</v>
      </c>
      <c r="I1497" s="8">
        <v>0</v>
      </c>
      <c r="J1497" s="8">
        <v>2.4500000000000002</v>
      </c>
      <c r="K1497" s="8">
        <v>0</v>
      </c>
      <c r="L1497" s="8">
        <v>0</v>
      </c>
      <c r="M1497" s="8">
        <v>214.19</v>
      </c>
      <c r="N1497" s="40">
        <v>0</v>
      </c>
      <c r="O1497" s="8">
        <v>103.13999999999999</v>
      </c>
      <c r="P1497" s="8"/>
      <c r="Q1497" s="8"/>
      <c r="R1497" s="8"/>
      <c r="S1497" s="8"/>
      <c r="T1497" s="8"/>
      <c r="U1497" s="8"/>
      <c r="V1497" s="8"/>
      <c r="W1497" s="14">
        <f>SUM(G1497:V1497)</f>
        <v>319.77999999999997</v>
      </c>
      <c r="X1497" s="10"/>
      <c r="Y1497" s="28" t="e">
        <f>IF(AE$2="Y",IF(RIGHT(A1497,4)="CITY",AH1497,0),AH1497)</f>
        <v>#REF!</v>
      </c>
      <c r="Z1497" s="13"/>
      <c r="AA1497" s="13" t="e">
        <f t="shared" si="391"/>
        <v>#REF!</v>
      </c>
      <c r="AB1497" s="12">
        <v>1</v>
      </c>
      <c r="AC1497" s="12">
        <v>1</v>
      </c>
      <c r="AE1497" s="9" t="e">
        <f t="shared" si="373"/>
        <v>#REF!</v>
      </c>
      <c r="AG1497" s="1" t="str">
        <f>B1497&amp;C1497&amp;D1497&amp;E1497</f>
        <v>33P33P10004801</v>
      </c>
      <c r="AH1497" s="9" t="e">
        <f>IF(AND(#REF!=2017,AE$4=1),-IFERROR(VLOOKUP(AG1497,#REF!,9,0),0),IF(AND(#REF!=2017,AE$4=2),-IFERROR(VLOOKUP(AG1497,#REF!,9,0),0),IFERROR(VLOOKUP(AG1497,#REF!,12,0),0)))</f>
        <v>#REF!</v>
      </c>
    </row>
    <row r="1498" spans="1:34" ht="15" customHeight="1" outlineLevel="2">
      <c r="A1498" s="7" t="s">
        <v>87</v>
      </c>
      <c r="B1498" s="36" t="s">
        <v>88</v>
      </c>
      <c r="C1498" s="7" t="s">
        <v>88</v>
      </c>
      <c r="D1498" s="7" t="s">
        <v>13</v>
      </c>
      <c r="E1498" s="7" t="s">
        <v>391</v>
      </c>
      <c r="F1498" s="7" t="s">
        <v>306</v>
      </c>
      <c r="G1498" s="8">
        <v>0</v>
      </c>
      <c r="H1498" s="8">
        <v>0</v>
      </c>
      <c r="I1498" s="8">
        <v>0</v>
      </c>
      <c r="J1498" s="8">
        <v>134565.5</v>
      </c>
      <c r="K1498" s="8">
        <v>78920</v>
      </c>
      <c r="L1498" s="8">
        <v>0</v>
      </c>
      <c r="M1498" s="8">
        <v>70185.5</v>
      </c>
      <c r="N1498" s="40">
        <v>34220</v>
      </c>
      <c r="O1498" s="8">
        <v>8460.5599999999977</v>
      </c>
      <c r="P1498" s="8"/>
      <c r="Q1498" s="8"/>
      <c r="R1498" s="8"/>
      <c r="S1498" s="8"/>
      <c r="T1498" s="8"/>
      <c r="U1498" s="8"/>
      <c r="V1498" s="8"/>
      <c r="W1498" s="14">
        <f>SUM(G1498:V1498)</f>
        <v>326351.56</v>
      </c>
      <c r="X1498" s="10"/>
      <c r="Y1498" s="28" t="e">
        <f>IF(AE$2="Y",IF(RIGHT(A1498,4)="CITY",AH1498,0),AH1498)</f>
        <v>#REF!</v>
      </c>
      <c r="Z1498" s="13"/>
      <c r="AA1498" s="13" t="e">
        <f t="shared" si="391"/>
        <v>#REF!</v>
      </c>
      <c r="AB1498" s="12">
        <v>1</v>
      </c>
      <c r="AC1498" s="12">
        <v>1</v>
      </c>
      <c r="AE1498" s="9" t="e">
        <f t="shared" si="373"/>
        <v>#REF!</v>
      </c>
      <c r="AG1498" s="1" t="str">
        <f>B1498&amp;C1498&amp;D1498&amp;E1498</f>
        <v>33P33P10005537</v>
      </c>
      <c r="AH1498" s="9" t="e">
        <f>IF(AND(#REF!=2017,AE$4=1),-IFERROR(VLOOKUP(AG1498,#REF!,9,0),0),IF(AND(#REF!=2017,AE$4=2),-IFERROR(VLOOKUP(AG1498,#REF!,9,0),0),IFERROR(VLOOKUP(AG1498,#REF!,12,0),0)))</f>
        <v>#REF!</v>
      </c>
    </row>
    <row r="1499" spans="1:34" ht="15" customHeight="1" outlineLevel="1">
      <c r="A1499" s="42" t="s">
        <v>661</v>
      </c>
      <c r="B1499" s="36"/>
      <c r="C1499" s="7"/>
      <c r="D1499" s="7"/>
      <c r="E1499" s="7"/>
      <c r="F1499" s="7"/>
      <c r="G1499" s="8">
        <f t="shared" ref="G1499:O1499" si="393">SUBTOTAL(9,G1497:G1498)</f>
        <v>0</v>
      </c>
      <c r="H1499" s="8">
        <f t="shared" si="393"/>
        <v>0</v>
      </c>
      <c r="I1499" s="8">
        <f t="shared" si="393"/>
        <v>0</v>
      </c>
      <c r="J1499" s="8">
        <f t="shared" si="393"/>
        <v>134567.95000000001</v>
      </c>
      <c r="K1499" s="8">
        <f t="shared" si="393"/>
        <v>78920</v>
      </c>
      <c r="L1499" s="8">
        <f t="shared" si="393"/>
        <v>0</v>
      </c>
      <c r="M1499" s="8">
        <f t="shared" si="393"/>
        <v>70399.69</v>
      </c>
      <c r="N1499" s="40">
        <f t="shared" si="393"/>
        <v>34220</v>
      </c>
      <c r="O1499" s="8">
        <f t="shared" si="393"/>
        <v>8563.6999999999971</v>
      </c>
      <c r="P1499" s="8"/>
      <c r="Q1499" s="8"/>
      <c r="R1499" s="8"/>
      <c r="S1499" s="8"/>
      <c r="T1499" s="8"/>
      <c r="U1499" s="8"/>
      <c r="V1499" s="8"/>
      <c r="W1499" s="14">
        <f>SUBTOTAL(9,W1497:W1498)</f>
        <v>326671.34000000003</v>
      </c>
      <c r="X1499" s="10"/>
      <c r="Y1499" s="28"/>
      <c r="Z1499" s="13"/>
      <c r="AA1499" s="13"/>
      <c r="AB1499" s="12"/>
      <c r="AC1499" s="12"/>
      <c r="AE1499" s="9"/>
      <c r="AH1499" s="9"/>
    </row>
    <row r="1500" spans="1:34" ht="15" customHeight="1" outlineLevel="2">
      <c r="A1500" s="7" t="s">
        <v>535</v>
      </c>
      <c r="B1500" s="36" t="s">
        <v>89</v>
      </c>
      <c r="C1500" s="7" t="s">
        <v>89</v>
      </c>
      <c r="D1500" s="7" t="s">
        <v>13</v>
      </c>
      <c r="E1500" s="7" t="s">
        <v>366</v>
      </c>
      <c r="F1500" s="7" t="s">
        <v>307</v>
      </c>
      <c r="G1500" s="8">
        <v>0</v>
      </c>
      <c r="H1500" s="8">
        <v>0</v>
      </c>
      <c r="I1500" s="8">
        <v>0</v>
      </c>
      <c r="J1500" s="8">
        <v>63455.96</v>
      </c>
      <c r="K1500" s="8">
        <v>26164.439999999995</v>
      </c>
      <c r="L1500" s="8">
        <v>0</v>
      </c>
      <c r="M1500" s="8">
        <v>31531.5</v>
      </c>
      <c r="N1500" s="40">
        <v>9789.0400000000081</v>
      </c>
      <c r="O1500" s="8">
        <v>5230.6900000000023</v>
      </c>
      <c r="P1500" s="8"/>
      <c r="Q1500" s="8"/>
      <c r="R1500" s="8"/>
      <c r="S1500" s="8"/>
      <c r="T1500" s="8"/>
      <c r="U1500" s="8"/>
      <c r="V1500" s="8"/>
      <c r="W1500" s="14">
        <f t="shared" ref="W1500:W1512" si="394">SUM(G1500:V1500)</f>
        <v>136171.63</v>
      </c>
      <c r="X1500" s="10"/>
      <c r="Y1500" s="28" t="e">
        <f t="shared" ref="Y1500:Y1512" si="395">IF(AE$2="Y",IF(RIGHT(A1500,4)="CITY",AH1500,0),AH1500)</f>
        <v>#REF!</v>
      </c>
      <c r="Z1500" s="13"/>
      <c r="AA1500" s="13" t="e">
        <f t="shared" si="391"/>
        <v>#REF!</v>
      </c>
      <c r="AB1500" s="12">
        <v>1</v>
      </c>
      <c r="AC1500" s="12">
        <v>1</v>
      </c>
      <c r="AE1500" s="9" t="e">
        <f t="shared" si="373"/>
        <v>#REF!</v>
      </c>
      <c r="AG1500" s="1" t="str">
        <f t="shared" ref="AG1500:AG1512" si="396">B1500&amp;C1500&amp;D1500&amp;E1500</f>
        <v>33Q33Q10004001</v>
      </c>
      <c r="AH1500" s="9" t="e">
        <f>IF(AND(#REF!=2017,AE$4=1),-IFERROR(VLOOKUP(AG1500,#REF!,9,0),0),IF(AND(#REF!=2017,AE$4=2),-IFERROR(VLOOKUP(AG1500,#REF!,9,0),0),IFERROR(VLOOKUP(AG1500,#REF!,12,0),0)))</f>
        <v>#REF!</v>
      </c>
    </row>
    <row r="1501" spans="1:34" ht="15" customHeight="1" outlineLevel="2">
      <c r="A1501" s="7" t="s">
        <v>535</v>
      </c>
      <c r="B1501" s="36" t="s">
        <v>89</v>
      </c>
      <c r="C1501" s="7" t="s">
        <v>89</v>
      </c>
      <c r="D1501" s="7" t="s">
        <v>13</v>
      </c>
      <c r="E1501" s="7" t="s">
        <v>387</v>
      </c>
      <c r="F1501" s="7" t="s">
        <v>359</v>
      </c>
      <c r="G1501" s="8">
        <v>0</v>
      </c>
      <c r="H1501" s="8">
        <v>0</v>
      </c>
      <c r="I1501" s="8">
        <v>0</v>
      </c>
      <c r="J1501" s="8">
        <v>0</v>
      </c>
      <c r="K1501" s="8">
        <v>0</v>
      </c>
      <c r="L1501" s="8">
        <v>0</v>
      </c>
      <c r="M1501" s="8">
        <v>0</v>
      </c>
      <c r="N1501" s="40">
        <v>0</v>
      </c>
      <c r="O1501" s="8">
        <v>0</v>
      </c>
      <c r="P1501" s="8"/>
      <c r="Q1501" s="8"/>
      <c r="R1501" s="8"/>
      <c r="S1501" s="8"/>
      <c r="T1501" s="8"/>
      <c r="U1501" s="8"/>
      <c r="V1501" s="8"/>
      <c r="W1501" s="14">
        <f t="shared" si="394"/>
        <v>0</v>
      </c>
      <c r="X1501" s="10"/>
      <c r="Y1501" s="28" t="e">
        <f t="shared" si="395"/>
        <v>#REF!</v>
      </c>
      <c r="Z1501" s="13"/>
      <c r="AA1501" s="13" t="e">
        <f t="shared" si="391"/>
        <v>#REF!</v>
      </c>
      <c r="AB1501" s="12">
        <v>1</v>
      </c>
      <c r="AC1501" s="12">
        <v>1</v>
      </c>
      <c r="AE1501" s="9" t="e">
        <f t="shared" ref="AE1501:AE1571" si="397">AA1501-W1501</f>
        <v>#REF!</v>
      </c>
      <c r="AG1501" s="1" t="str">
        <f t="shared" si="396"/>
        <v>33Q33Q10004004</v>
      </c>
      <c r="AH1501" s="9" t="e">
        <f>IF(AND(#REF!=2017,AE$4=1),-IFERROR(VLOOKUP(AG1501,#REF!,9,0),0),IF(AND(#REF!=2017,AE$4=2),-IFERROR(VLOOKUP(AG1501,#REF!,9,0),0),IFERROR(VLOOKUP(AG1501,#REF!,12,0),0)))</f>
        <v>#REF!</v>
      </c>
    </row>
    <row r="1502" spans="1:34" ht="15" customHeight="1" outlineLevel="2">
      <c r="A1502" s="7" t="s">
        <v>535</v>
      </c>
      <c r="B1502" s="36" t="s">
        <v>89</v>
      </c>
      <c r="C1502" s="7" t="s">
        <v>89</v>
      </c>
      <c r="D1502" s="7" t="s">
        <v>13</v>
      </c>
      <c r="E1502" s="7" t="s">
        <v>368</v>
      </c>
      <c r="F1502" s="7" t="s">
        <v>308</v>
      </c>
      <c r="G1502" s="8">
        <v>0</v>
      </c>
      <c r="H1502" s="8">
        <v>0</v>
      </c>
      <c r="I1502" s="8">
        <v>0</v>
      </c>
      <c r="J1502" s="8">
        <v>5229.1899999999996</v>
      </c>
      <c r="K1502" s="8">
        <v>12.210000000000036</v>
      </c>
      <c r="L1502" s="8">
        <v>0</v>
      </c>
      <c r="M1502" s="8">
        <v>157.49000000000069</v>
      </c>
      <c r="N1502" s="40">
        <v>11.659999999998945</v>
      </c>
      <c r="O1502" s="8">
        <v>71.090000000001055</v>
      </c>
      <c r="P1502" s="8"/>
      <c r="Q1502" s="8"/>
      <c r="R1502" s="8"/>
      <c r="S1502" s="8"/>
      <c r="T1502" s="8"/>
      <c r="U1502" s="8"/>
      <c r="V1502" s="8"/>
      <c r="W1502" s="14">
        <f t="shared" si="394"/>
        <v>5481.64</v>
      </c>
      <c r="X1502" s="10"/>
      <c r="Y1502" s="28" t="e">
        <f t="shared" si="395"/>
        <v>#REF!</v>
      </c>
      <c r="Z1502" s="13"/>
      <c r="AA1502" s="13" t="e">
        <f t="shared" si="391"/>
        <v>#REF!</v>
      </c>
      <c r="AB1502" s="12">
        <v>1</v>
      </c>
      <c r="AC1502" s="12">
        <v>1</v>
      </c>
      <c r="AE1502" s="9" t="e">
        <f t="shared" si="397"/>
        <v>#REF!</v>
      </c>
      <c r="AG1502" s="1" t="str">
        <f t="shared" si="396"/>
        <v>33Q33Q10004006</v>
      </c>
      <c r="AH1502" s="9" t="e">
        <f>IF(AND(#REF!=2017,AE$4=1),-IFERROR(VLOOKUP(AG1502,#REF!,9,0),0),IF(AND(#REF!=2017,AE$4=2),-IFERROR(VLOOKUP(AG1502,#REF!,9,0),0),IFERROR(VLOOKUP(AG1502,#REF!,12,0),0)))</f>
        <v>#REF!</v>
      </c>
    </row>
    <row r="1503" spans="1:34" ht="15" customHeight="1" outlineLevel="2">
      <c r="A1503" s="7" t="s">
        <v>535</v>
      </c>
      <c r="B1503" s="36" t="s">
        <v>89</v>
      </c>
      <c r="C1503" s="7" t="s">
        <v>89</v>
      </c>
      <c r="D1503" s="7" t="s">
        <v>13</v>
      </c>
      <c r="E1503" s="7" t="s">
        <v>370</v>
      </c>
      <c r="F1503" s="7" t="s">
        <v>309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40">
        <v>0</v>
      </c>
      <c r="O1503" s="8">
        <v>2348.81</v>
      </c>
      <c r="P1503" s="8"/>
      <c r="Q1503" s="8"/>
      <c r="R1503" s="8"/>
      <c r="S1503" s="8"/>
      <c r="T1503" s="8"/>
      <c r="U1503" s="8"/>
      <c r="V1503" s="8"/>
      <c r="W1503" s="14">
        <f t="shared" si="394"/>
        <v>2348.81</v>
      </c>
      <c r="X1503" s="10"/>
      <c r="Y1503" s="28" t="e">
        <f t="shared" si="395"/>
        <v>#REF!</v>
      </c>
      <c r="Z1503" s="13"/>
      <c r="AA1503" s="13" t="e">
        <f t="shared" si="391"/>
        <v>#REF!</v>
      </c>
      <c r="AB1503" s="12">
        <v>1</v>
      </c>
      <c r="AC1503" s="12">
        <v>1</v>
      </c>
      <c r="AE1503" s="9" t="e">
        <f t="shared" si="397"/>
        <v>#REF!</v>
      </c>
      <c r="AG1503" s="1" t="str">
        <f t="shared" si="396"/>
        <v>33Q33Q10004008</v>
      </c>
      <c r="AH1503" s="9" t="e">
        <f>IF(AND(#REF!=2017,AE$4=1),-IFERROR(VLOOKUP(AG1503,#REF!,9,0),0),IF(AND(#REF!=2017,AE$4=2),-IFERROR(VLOOKUP(AG1503,#REF!,9,0),0),IFERROR(VLOOKUP(AG1503,#REF!,12,0),0)))</f>
        <v>#REF!</v>
      </c>
    </row>
    <row r="1504" spans="1:34" ht="15" customHeight="1" outlineLevel="2">
      <c r="A1504" s="7" t="s">
        <v>535</v>
      </c>
      <c r="B1504" s="36" t="s">
        <v>89</v>
      </c>
      <c r="C1504" s="7" t="s">
        <v>89</v>
      </c>
      <c r="D1504" s="7" t="s">
        <v>13</v>
      </c>
      <c r="E1504" s="7" t="s">
        <v>372</v>
      </c>
      <c r="F1504" s="7" t="s">
        <v>310</v>
      </c>
      <c r="G1504" s="8">
        <v>0</v>
      </c>
      <c r="H1504" s="8">
        <v>0</v>
      </c>
      <c r="I1504" s="8">
        <v>0</v>
      </c>
      <c r="J1504" s="8">
        <v>0</v>
      </c>
      <c r="K1504" s="8">
        <v>40.19</v>
      </c>
      <c r="L1504" s="8">
        <v>0</v>
      </c>
      <c r="M1504" s="8">
        <v>0</v>
      </c>
      <c r="N1504" s="40">
        <v>2.1000000000000014</v>
      </c>
      <c r="O1504" s="8">
        <v>12.36</v>
      </c>
      <c r="P1504" s="8"/>
      <c r="Q1504" s="8"/>
      <c r="R1504" s="8"/>
      <c r="S1504" s="8"/>
      <c r="T1504" s="8"/>
      <c r="U1504" s="8"/>
      <c r="V1504" s="8"/>
      <c r="W1504" s="14">
        <f t="shared" si="394"/>
        <v>54.65</v>
      </c>
      <c r="X1504" s="10"/>
      <c r="Y1504" s="28" t="e">
        <f t="shared" si="395"/>
        <v>#REF!</v>
      </c>
      <c r="Z1504" s="13"/>
      <c r="AA1504" s="13" t="e">
        <f t="shared" si="391"/>
        <v>#REF!</v>
      </c>
      <c r="AB1504" s="12">
        <v>1</v>
      </c>
      <c r="AC1504" s="12">
        <v>1</v>
      </c>
      <c r="AE1504" s="9" t="e">
        <f t="shared" si="397"/>
        <v>#REF!</v>
      </c>
      <c r="AG1504" s="1" t="str">
        <f t="shared" si="396"/>
        <v>33Q33Q10004009</v>
      </c>
      <c r="AH1504" s="9" t="e">
        <f>IF(AND(#REF!=2017,AE$4=1),-IFERROR(VLOOKUP(AG1504,#REF!,9,0),0),IF(AND(#REF!=2017,AE$4=2),-IFERROR(VLOOKUP(AG1504,#REF!,9,0),0),IFERROR(VLOOKUP(AG1504,#REF!,12,0),0)))</f>
        <v>#REF!</v>
      </c>
    </row>
    <row r="1505" spans="1:34" ht="15" customHeight="1" outlineLevel="2">
      <c r="A1505" s="7" t="s">
        <v>535</v>
      </c>
      <c r="B1505" s="36" t="s">
        <v>89</v>
      </c>
      <c r="C1505" s="7" t="s">
        <v>89</v>
      </c>
      <c r="D1505" s="7" t="s">
        <v>13</v>
      </c>
      <c r="E1505" s="7" t="s">
        <v>16</v>
      </c>
      <c r="F1505" s="7" t="s">
        <v>315</v>
      </c>
      <c r="G1505" s="8">
        <v>0</v>
      </c>
      <c r="H1505" s="8">
        <v>0</v>
      </c>
      <c r="I1505" s="8">
        <v>0</v>
      </c>
      <c r="J1505" s="8">
        <v>0</v>
      </c>
      <c r="K1505" s="8">
        <v>0</v>
      </c>
      <c r="L1505" s="8">
        <v>0</v>
      </c>
      <c r="M1505" s="8">
        <v>0</v>
      </c>
      <c r="N1505" s="40">
        <v>0</v>
      </c>
      <c r="O1505" s="8">
        <v>0</v>
      </c>
      <c r="P1505" s="8"/>
      <c r="Q1505" s="8"/>
      <c r="R1505" s="8"/>
      <c r="S1505" s="8"/>
      <c r="T1505" s="8"/>
      <c r="U1505" s="8"/>
      <c r="V1505" s="8"/>
      <c r="W1505" s="14">
        <f t="shared" si="394"/>
        <v>0</v>
      </c>
      <c r="X1505" s="10"/>
      <c r="Y1505" s="28" t="e">
        <f t="shared" si="395"/>
        <v>#REF!</v>
      </c>
      <c r="Z1505" s="13"/>
      <c r="AA1505" s="13" t="e">
        <f t="shared" si="391"/>
        <v>#REF!</v>
      </c>
      <c r="AB1505" s="12">
        <v>1</v>
      </c>
      <c r="AC1505" s="12">
        <v>1</v>
      </c>
      <c r="AE1505" s="9" t="e">
        <f t="shared" si="397"/>
        <v>#REF!</v>
      </c>
      <c r="AG1505" s="1" t="str">
        <f t="shared" si="396"/>
        <v>33Q33Q10004010</v>
      </c>
      <c r="AH1505" s="9" t="e">
        <f>IF(AND(#REF!=2017,AE$4=1),-IFERROR(VLOOKUP(AG1505,#REF!,9,0),0),IF(AND(#REF!=2017,AE$4=2),-IFERROR(VLOOKUP(AG1505,#REF!,9,0),0),IFERROR(VLOOKUP(AG1505,#REF!,12,0),0)))</f>
        <v>#REF!</v>
      </c>
    </row>
    <row r="1506" spans="1:34" ht="15" customHeight="1" outlineLevel="2">
      <c r="A1506" s="7" t="s">
        <v>535</v>
      </c>
      <c r="B1506" s="36" t="s">
        <v>89</v>
      </c>
      <c r="C1506" s="7" t="s">
        <v>89</v>
      </c>
      <c r="D1506" s="7" t="s">
        <v>13</v>
      </c>
      <c r="E1506" s="7" t="s">
        <v>374</v>
      </c>
      <c r="F1506" s="7" t="s">
        <v>361</v>
      </c>
      <c r="G1506" s="8">
        <v>0</v>
      </c>
      <c r="H1506" s="8">
        <v>0</v>
      </c>
      <c r="I1506" s="8">
        <v>0</v>
      </c>
      <c r="J1506" s="8">
        <v>0</v>
      </c>
      <c r="K1506" s="8">
        <v>704.51</v>
      </c>
      <c r="L1506" s="8">
        <v>0</v>
      </c>
      <c r="M1506" s="8">
        <v>0</v>
      </c>
      <c r="N1506" s="40">
        <v>579.25</v>
      </c>
      <c r="O1506" s="8">
        <v>476.26</v>
      </c>
      <c r="P1506" s="8"/>
      <c r="Q1506" s="8"/>
      <c r="R1506" s="8"/>
      <c r="S1506" s="8"/>
      <c r="T1506" s="8"/>
      <c r="U1506" s="8"/>
      <c r="V1506" s="8"/>
      <c r="W1506" s="14">
        <f t="shared" si="394"/>
        <v>1760.02</v>
      </c>
      <c r="X1506" s="10"/>
      <c r="Y1506" s="28" t="e">
        <f t="shared" si="395"/>
        <v>#REF!</v>
      </c>
      <c r="Z1506" s="13"/>
      <c r="AA1506" s="13" t="e">
        <f t="shared" si="391"/>
        <v>#REF!</v>
      </c>
      <c r="AB1506" s="12">
        <v>1</v>
      </c>
      <c r="AC1506" s="12">
        <v>1</v>
      </c>
      <c r="AE1506" s="9" t="e">
        <f t="shared" si="397"/>
        <v>#REF!</v>
      </c>
      <c r="AG1506" s="1" t="str">
        <f t="shared" si="396"/>
        <v>33Q33Q10004030</v>
      </c>
      <c r="AH1506" s="9" t="e">
        <f>IF(AND(#REF!=2017,AE$4=1),-IFERROR(VLOOKUP(AG1506,#REF!,9,0),0),IF(AND(#REF!=2017,AE$4=2),-IFERROR(VLOOKUP(AG1506,#REF!,9,0),0),IFERROR(VLOOKUP(AG1506,#REF!,12,0),0)))</f>
        <v>#REF!</v>
      </c>
    </row>
    <row r="1507" spans="1:34" ht="15" customHeight="1" outlineLevel="2">
      <c r="A1507" s="7" t="s">
        <v>535</v>
      </c>
      <c r="B1507" s="36" t="s">
        <v>89</v>
      </c>
      <c r="C1507" s="7" t="s">
        <v>89</v>
      </c>
      <c r="D1507" s="7" t="s">
        <v>13</v>
      </c>
      <c r="E1507" s="7" t="s">
        <v>389</v>
      </c>
      <c r="F1507" s="7" t="s">
        <v>360</v>
      </c>
      <c r="G1507" s="8">
        <v>0</v>
      </c>
      <c r="H1507" s="8">
        <v>0</v>
      </c>
      <c r="I1507" s="8">
        <v>0</v>
      </c>
      <c r="J1507" s="8">
        <v>0</v>
      </c>
      <c r="K1507" s="8">
        <v>0</v>
      </c>
      <c r="L1507" s="8">
        <v>0</v>
      </c>
      <c r="M1507" s="8">
        <v>0</v>
      </c>
      <c r="N1507" s="40">
        <v>0</v>
      </c>
      <c r="O1507" s="8">
        <v>29.19</v>
      </c>
      <c r="P1507" s="8"/>
      <c r="Q1507" s="8"/>
      <c r="R1507" s="8"/>
      <c r="S1507" s="8"/>
      <c r="T1507" s="8"/>
      <c r="U1507" s="8"/>
      <c r="V1507" s="8"/>
      <c r="W1507" s="14">
        <f t="shared" si="394"/>
        <v>29.19</v>
      </c>
      <c r="X1507" s="10"/>
      <c r="Y1507" s="28" t="e">
        <f t="shared" si="395"/>
        <v>#REF!</v>
      </c>
      <c r="Z1507" s="13"/>
      <c r="AA1507" s="13" t="e">
        <f t="shared" si="391"/>
        <v>#REF!</v>
      </c>
      <c r="AB1507" s="12">
        <v>1</v>
      </c>
      <c r="AC1507" s="12">
        <v>1</v>
      </c>
      <c r="AE1507" s="9" t="e">
        <f t="shared" si="397"/>
        <v>#REF!</v>
      </c>
      <c r="AG1507" s="1" t="str">
        <f t="shared" si="396"/>
        <v>33Q33Q10004033</v>
      </c>
      <c r="AH1507" s="9" t="e">
        <f>IF(AND(#REF!=2017,AE$4=1),-IFERROR(VLOOKUP(AG1507,#REF!,9,0),0),IF(AND(#REF!=2017,AE$4=2),-IFERROR(VLOOKUP(AG1507,#REF!,9,0),0),IFERROR(VLOOKUP(AG1507,#REF!,12,0),0)))</f>
        <v>#REF!</v>
      </c>
    </row>
    <row r="1508" spans="1:34" ht="15" customHeight="1" outlineLevel="2">
      <c r="A1508" s="7" t="s">
        <v>535</v>
      </c>
      <c r="B1508" s="36" t="s">
        <v>89</v>
      </c>
      <c r="C1508" s="7" t="s">
        <v>89</v>
      </c>
      <c r="D1508" s="7" t="s">
        <v>13</v>
      </c>
      <c r="E1508" s="7" t="s">
        <v>393</v>
      </c>
      <c r="F1508" s="7" t="s">
        <v>25</v>
      </c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40">
        <v>0</v>
      </c>
      <c r="O1508" s="8">
        <v>0</v>
      </c>
      <c r="P1508" s="8"/>
      <c r="Q1508" s="8"/>
      <c r="R1508" s="8"/>
      <c r="S1508" s="8"/>
      <c r="T1508" s="8"/>
      <c r="U1508" s="8"/>
      <c r="V1508" s="8"/>
      <c r="W1508" s="14">
        <f t="shared" si="394"/>
        <v>0</v>
      </c>
      <c r="X1508" s="10"/>
      <c r="Y1508" s="28" t="e">
        <f t="shared" si="395"/>
        <v>#REF!</v>
      </c>
      <c r="Z1508" s="13"/>
      <c r="AA1508" s="13" t="e">
        <f t="shared" si="391"/>
        <v>#REF!</v>
      </c>
      <c r="AB1508" s="12">
        <v>1</v>
      </c>
      <c r="AC1508" s="12">
        <v>1</v>
      </c>
      <c r="AE1508" s="9" t="e">
        <f t="shared" si="397"/>
        <v>#REF!</v>
      </c>
      <c r="AG1508" s="1" t="str">
        <f t="shared" si="396"/>
        <v>33Q33Q10004052</v>
      </c>
      <c r="AH1508" s="9" t="e">
        <f>IF(AND(#REF!=2017,AE$4=1),-IFERROR(VLOOKUP(AG1508,#REF!,9,0),0),IF(AND(#REF!=2017,AE$4=2),-IFERROR(VLOOKUP(AG1508,#REF!,9,0),0),IFERROR(VLOOKUP(AG1508,#REF!,12,0),0)))</f>
        <v>#REF!</v>
      </c>
    </row>
    <row r="1509" spans="1:34" ht="15" customHeight="1" outlineLevel="2">
      <c r="A1509" s="7" t="s">
        <v>535</v>
      </c>
      <c r="B1509" s="36" t="s">
        <v>89</v>
      </c>
      <c r="C1509" s="7" t="s">
        <v>89</v>
      </c>
      <c r="D1509" s="7" t="s">
        <v>13</v>
      </c>
      <c r="E1509" s="7" t="s">
        <v>395</v>
      </c>
      <c r="F1509" s="7" t="s">
        <v>29</v>
      </c>
      <c r="G1509" s="8">
        <v>0</v>
      </c>
      <c r="H1509" s="8">
        <v>0</v>
      </c>
      <c r="I1509" s="8">
        <v>0</v>
      </c>
      <c r="J1509" s="8">
        <v>0</v>
      </c>
      <c r="K1509" s="8">
        <v>0</v>
      </c>
      <c r="L1509" s="8">
        <v>0</v>
      </c>
      <c r="M1509" s="8">
        <v>0</v>
      </c>
      <c r="N1509" s="40">
        <v>0</v>
      </c>
      <c r="O1509" s="8">
        <v>0</v>
      </c>
      <c r="P1509" s="8"/>
      <c r="Q1509" s="8"/>
      <c r="R1509" s="8"/>
      <c r="S1509" s="8"/>
      <c r="T1509" s="8"/>
      <c r="U1509" s="8"/>
      <c r="V1509" s="8"/>
      <c r="W1509" s="14">
        <f t="shared" si="394"/>
        <v>0</v>
      </c>
      <c r="X1509" s="10"/>
      <c r="Y1509" s="28" t="e">
        <f t="shared" si="395"/>
        <v>#REF!</v>
      </c>
      <c r="Z1509" s="13"/>
      <c r="AA1509" s="13" t="e">
        <f t="shared" si="391"/>
        <v>#REF!</v>
      </c>
      <c r="AB1509" s="12">
        <v>1</v>
      </c>
      <c r="AC1509" s="12">
        <v>1</v>
      </c>
      <c r="AE1509" s="9" t="e">
        <f t="shared" si="397"/>
        <v>#REF!</v>
      </c>
      <c r="AG1509" s="1" t="str">
        <f t="shared" si="396"/>
        <v>33Q33Q10004055</v>
      </c>
      <c r="AH1509" s="9" t="e">
        <f>IF(AND(#REF!=2017,AE$4=1),-IFERROR(VLOOKUP(AG1509,#REF!,9,0),0),IF(AND(#REF!=2017,AE$4=2),-IFERROR(VLOOKUP(AG1509,#REF!,9,0),0),IFERROR(VLOOKUP(AG1509,#REF!,12,0),0)))</f>
        <v>#REF!</v>
      </c>
    </row>
    <row r="1510" spans="1:34" ht="15" customHeight="1" outlineLevel="2">
      <c r="A1510" s="7" t="s">
        <v>535</v>
      </c>
      <c r="B1510" s="36" t="s">
        <v>89</v>
      </c>
      <c r="C1510" s="7" t="s">
        <v>89</v>
      </c>
      <c r="D1510" s="7" t="s">
        <v>13</v>
      </c>
      <c r="E1510" s="7" t="s">
        <v>380</v>
      </c>
      <c r="F1510" s="7" t="s">
        <v>17</v>
      </c>
      <c r="G1510" s="8">
        <v>0</v>
      </c>
      <c r="H1510" s="8">
        <v>0</v>
      </c>
      <c r="I1510" s="8">
        <v>0</v>
      </c>
      <c r="J1510" s="8">
        <v>4.09</v>
      </c>
      <c r="K1510" s="8">
        <v>0</v>
      </c>
      <c r="L1510" s="8">
        <v>0</v>
      </c>
      <c r="M1510" s="8">
        <v>53.519999999999996</v>
      </c>
      <c r="N1510" s="40">
        <v>0</v>
      </c>
      <c r="O1510" s="8">
        <v>31.599999999999994</v>
      </c>
      <c r="P1510" s="8"/>
      <c r="Q1510" s="8"/>
      <c r="R1510" s="8"/>
      <c r="S1510" s="8"/>
      <c r="T1510" s="8"/>
      <c r="U1510" s="8"/>
      <c r="V1510" s="8"/>
      <c r="W1510" s="14">
        <f t="shared" si="394"/>
        <v>89.21</v>
      </c>
      <c r="X1510" s="10"/>
      <c r="Y1510" s="28" t="e">
        <f t="shared" si="395"/>
        <v>#REF!</v>
      </c>
      <c r="Z1510" s="13"/>
      <c r="AA1510" s="13" t="e">
        <f t="shared" si="391"/>
        <v>#REF!</v>
      </c>
      <c r="AB1510" s="12">
        <v>1</v>
      </c>
      <c r="AC1510" s="12">
        <v>1</v>
      </c>
      <c r="AE1510" s="9" t="e">
        <f t="shared" si="397"/>
        <v>#REF!</v>
      </c>
      <c r="AG1510" s="1" t="str">
        <f t="shared" si="396"/>
        <v>33Q33Q10004801</v>
      </c>
      <c r="AH1510" s="9" t="e">
        <f>IF(AND(#REF!=2017,AE$4=1),-IFERROR(VLOOKUP(AG1510,#REF!,9,0),0),IF(AND(#REF!=2017,AE$4=2),-IFERROR(VLOOKUP(AG1510,#REF!,9,0),0),IFERROR(VLOOKUP(AG1510,#REF!,12,0),0)))</f>
        <v>#REF!</v>
      </c>
    </row>
    <row r="1511" spans="1:34" ht="15" customHeight="1" outlineLevel="2">
      <c r="A1511" s="7" t="s">
        <v>535</v>
      </c>
      <c r="B1511" s="36" t="s">
        <v>89</v>
      </c>
      <c r="C1511" s="7" t="s">
        <v>89</v>
      </c>
      <c r="D1511" s="7" t="s">
        <v>13</v>
      </c>
      <c r="E1511" s="7" t="s">
        <v>381</v>
      </c>
      <c r="F1511" s="7" t="s">
        <v>311</v>
      </c>
      <c r="G1511" s="8">
        <v>0</v>
      </c>
      <c r="H1511" s="8">
        <v>0</v>
      </c>
      <c r="I1511" s="8">
        <v>0</v>
      </c>
      <c r="J1511" s="8">
        <v>0</v>
      </c>
      <c r="K1511" s="8">
        <v>0</v>
      </c>
      <c r="L1511" s="8">
        <v>0</v>
      </c>
      <c r="M1511" s="8">
        <v>0</v>
      </c>
      <c r="N1511" s="40">
        <v>0</v>
      </c>
      <c r="O1511" s="8">
        <v>1021.3</v>
      </c>
      <c r="P1511" s="8"/>
      <c r="Q1511" s="8"/>
      <c r="R1511" s="8"/>
      <c r="S1511" s="8"/>
      <c r="T1511" s="8"/>
      <c r="U1511" s="8"/>
      <c r="V1511" s="8"/>
      <c r="W1511" s="14">
        <f t="shared" si="394"/>
        <v>1021.3</v>
      </c>
      <c r="X1511" s="10"/>
      <c r="Y1511" s="28" t="e">
        <f t="shared" si="395"/>
        <v>#REF!</v>
      </c>
      <c r="Z1511" s="13"/>
      <c r="AA1511" s="13" t="e">
        <f t="shared" si="391"/>
        <v>#REF!</v>
      </c>
      <c r="AB1511" s="12">
        <v>1</v>
      </c>
      <c r="AC1511" s="12">
        <v>1</v>
      </c>
      <c r="AE1511" s="9" t="e">
        <f t="shared" si="397"/>
        <v>#REF!</v>
      </c>
      <c r="AG1511" s="1" t="str">
        <f t="shared" si="396"/>
        <v>33Q33Q10005050</v>
      </c>
      <c r="AH1511" s="9" t="e">
        <f>IF(AND(#REF!=2017,AE$4=1),-IFERROR(VLOOKUP(AG1511,#REF!,9,0),0),IF(AND(#REF!=2017,AE$4=2),-IFERROR(VLOOKUP(AG1511,#REF!,9,0),0),IFERROR(VLOOKUP(AG1511,#REF!,12,0),0)))</f>
        <v>#REF!</v>
      </c>
    </row>
    <row r="1512" spans="1:34" ht="15" customHeight="1" outlineLevel="2">
      <c r="A1512" s="7" t="s">
        <v>535</v>
      </c>
      <c r="B1512" s="36" t="s">
        <v>89</v>
      </c>
      <c r="C1512" s="7" t="s">
        <v>89</v>
      </c>
      <c r="D1512" s="7" t="s">
        <v>13</v>
      </c>
      <c r="E1512" s="7" t="s">
        <v>396</v>
      </c>
      <c r="F1512" s="7" t="s">
        <v>245</v>
      </c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40">
        <v>0</v>
      </c>
      <c r="O1512" s="8">
        <v>0</v>
      </c>
      <c r="P1512" s="8"/>
      <c r="Q1512" s="8"/>
      <c r="R1512" s="8"/>
      <c r="S1512" s="8"/>
      <c r="T1512" s="8"/>
      <c r="U1512" s="8"/>
      <c r="V1512" s="8"/>
      <c r="W1512" s="14">
        <f t="shared" si="394"/>
        <v>0</v>
      </c>
      <c r="X1512" s="10"/>
      <c r="Y1512" s="28" t="e">
        <f t="shared" si="395"/>
        <v>#REF!</v>
      </c>
      <c r="Z1512" s="13"/>
      <c r="AA1512" s="13" t="e">
        <f t="shared" si="391"/>
        <v>#REF!</v>
      </c>
      <c r="AB1512" s="12">
        <v>1</v>
      </c>
      <c r="AC1512" s="12">
        <v>1</v>
      </c>
      <c r="AE1512" s="9" t="e">
        <f t="shared" si="397"/>
        <v>#REF!</v>
      </c>
      <c r="AG1512" s="1" t="str">
        <f t="shared" si="396"/>
        <v>33Q33Q10005801</v>
      </c>
      <c r="AH1512" s="9" t="e">
        <f>IF(AND(#REF!=2017,AE$4=1),-IFERROR(VLOOKUP(AG1512,#REF!,9,0),0),IF(AND(#REF!=2017,AE$4=2),-IFERROR(VLOOKUP(AG1512,#REF!,9,0),0),IFERROR(VLOOKUP(AG1512,#REF!,12,0),0)))</f>
        <v>#REF!</v>
      </c>
    </row>
    <row r="1513" spans="1:34" ht="15" customHeight="1" outlineLevel="1">
      <c r="A1513" s="42" t="s">
        <v>662</v>
      </c>
      <c r="B1513" s="36"/>
      <c r="C1513" s="7"/>
      <c r="D1513" s="7"/>
      <c r="E1513" s="7"/>
      <c r="F1513" s="7"/>
      <c r="G1513" s="8">
        <f t="shared" ref="G1513:O1513" si="398">SUBTOTAL(9,G1500:G1512)</f>
        <v>0</v>
      </c>
      <c r="H1513" s="8">
        <f t="shared" si="398"/>
        <v>0</v>
      </c>
      <c r="I1513" s="8">
        <f t="shared" si="398"/>
        <v>0</v>
      </c>
      <c r="J1513" s="8">
        <f t="shared" si="398"/>
        <v>68689.239999999991</v>
      </c>
      <c r="K1513" s="8">
        <f t="shared" si="398"/>
        <v>26921.349999999991</v>
      </c>
      <c r="L1513" s="8">
        <f t="shared" si="398"/>
        <v>0</v>
      </c>
      <c r="M1513" s="8">
        <f t="shared" si="398"/>
        <v>31742.510000000002</v>
      </c>
      <c r="N1513" s="40">
        <f t="shared" si="398"/>
        <v>10382.050000000008</v>
      </c>
      <c r="O1513" s="8">
        <f t="shared" si="398"/>
        <v>9221.3000000000029</v>
      </c>
      <c r="P1513" s="8"/>
      <c r="Q1513" s="8"/>
      <c r="R1513" s="8"/>
      <c r="S1513" s="8"/>
      <c r="T1513" s="8"/>
      <c r="U1513" s="8"/>
      <c r="V1513" s="8"/>
      <c r="W1513" s="14">
        <f>SUBTOTAL(9,W1500:W1512)</f>
        <v>146956.44999999998</v>
      </c>
      <c r="X1513" s="10"/>
      <c r="Y1513" s="28"/>
      <c r="Z1513" s="13"/>
      <c r="AA1513" s="13"/>
      <c r="AB1513" s="12"/>
      <c r="AC1513" s="12"/>
      <c r="AE1513" s="9"/>
      <c r="AH1513" s="9"/>
    </row>
    <row r="1514" spans="1:34" ht="15" customHeight="1" outlineLevel="2">
      <c r="A1514" s="7" t="s">
        <v>570</v>
      </c>
      <c r="B1514" s="36" t="s">
        <v>90</v>
      </c>
      <c r="C1514" s="7" t="s">
        <v>90</v>
      </c>
      <c r="D1514" s="7" t="s">
        <v>13</v>
      </c>
      <c r="E1514" s="7" t="s">
        <v>366</v>
      </c>
      <c r="F1514" s="7" t="s">
        <v>307</v>
      </c>
      <c r="G1514" s="8">
        <v>0</v>
      </c>
      <c r="H1514" s="8">
        <v>0</v>
      </c>
      <c r="I1514" s="8">
        <v>0</v>
      </c>
      <c r="J1514" s="8">
        <v>227.37</v>
      </c>
      <c r="K1514" s="8">
        <v>271.14</v>
      </c>
      <c r="L1514" s="8">
        <v>0</v>
      </c>
      <c r="M1514" s="8">
        <v>179.91999999999996</v>
      </c>
      <c r="N1514" s="40">
        <v>235.3900000000001</v>
      </c>
      <c r="O1514" s="8">
        <v>431.31000000000006</v>
      </c>
      <c r="P1514" s="8"/>
      <c r="Q1514" s="8"/>
      <c r="R1514" s="8"/>
      <c r="S1514" s="8"/>
      <c r="T1514" s="8"/>
      <c r="U1514" s="8"/>
      <c r="V1514" s="8"/>
      <c r="W1514" s="14">
        <f t="shared" ref="W1514:W1520" si="399">SUM(G1514:V1514)</f>
        <v>1345.13</v>
      </c>
      <c r="X1514" s="10"/>
      <c r="Y1514" s="28" t="e">
        <f t="shared" ref="Y1514:Y1520" si="400">IF(AE$2="Y",IF(RIGHT(A1514,4)="CITY",AH1514,0),AH1514)</f>
        <v>#REF!</v>
      </c>
      <c r="Z1514" s="13"/>
      <c r="AA1514" s="13" t="e">
        <f t="shared" si="391"/>
        <v>#REF!</v>
      </c>
      <c r="AB1514" s="12">
        <v>1</v>
      </c>
      <c r="AC1514" s="12">
        <v>0</v>
      </c>
      <c r="AE1514" s="9" t="e">
        <f t="shared" si="397"/>
        <v>#REF!</v>
      </c>
      <c r="AG1514" s="1" t="str">
        <f t="shared" ref="AG1514:AG1520" si="401">B1514&amp;C1514&amp;D1514&amp;E1514</f>
        <v>33R33R10004001</v>
      </c>
      <c r="AH1514" s="9" t="e">
        <f>IF(AND(#REF!=2017,AE$4=1),-IFERROR(VLOOKUP(AG1514,#REF!,9,0),0),IF(AND(#REF!=2017,AE$4=2),-IFERROR(VLOOKUP(AG1514,#REF!,9,0),0),IFERROR(VLOOKUP(AG1514,#REF!,12,0),0)))</f>
        <v>#REF!</v>
      </c>
    </row>
    <row r="1515" spans="1:34" ht="15" customHeight="1" outlineLevel="2">
      <c r="A1515" s="7" t="s">
        <v>570</v>
      </c>
      <c r="B1515" s="36" t="s">
        <v>90</v>
      </c>
      <c r="C1515" s="7" t="s">
        <v>90</v>
      </c>
      <c r="D1515" s="7" t="s">
        <v>13</v>
      </c>
      <c r="E1515" s="7" t="s">
        <v>368</v>
      </c>
      <c r="F1515" s="7" t="s">
        <v>308</v>
      </c>
      <c r="G1515" s="8">
        <v>0</v>
      </c>
      <c r="H1515" s="8">
        <v>0</v>
      </c>
      <c r="I1515" s="8">
        <v>0</v>
      </c>
      <c r="J1515" s="8">
        <v>197.16</v>
      </c>
      <c r="K1515" s="8">
        <v>0</v>
      </c>
      <c r="L1515" s="8">
        <v>0</v>
      </c>
      <c r="M1515" s="8">
        <v>0.70000000000001705</v>
      </c>
      <c r="N1515" s="40">
        <v>0</v>
      </c>
      <c r="O1515" s="8">
        <v>0</v>
      </c>
      <c r="P1515" s="8"/>
      <c r="Q1515" s="8"/>
      <c r="R1515" s="8"/>
      <c r="S1515" s="8"/>
      <c r="T1515" s="8"/>
      <c r="U1515" s="8"/>
      <c r="V1515" s="8"/>
      <c r="W1515" s="14">
        <f t="shared" si="399"/>
        <v>197.86</v>
      </c>
      <c r="X1515" s="10"/>
      <c r="Y1515" s="28" t="e">
        <f t="shared" si="400"/>
        <v>#REF!</v>
      </c>
      <c r="Z1515" s="13"/>
      <c r="AA1515" s="13" t="e">
        <f t="shared" si="391"/>
        <v>#REF!</v>
      </c>
      <c r="AB1515" s="12"/>
      <c r="AC1515" s="12"/>
      <c r="AE1515" s="9" t="e">
        <f t="shared" si="397"/>
        <v>#REF!</v>
      </c>
      <c r="AG1515" s="1" t="str">
        <f t="shared" si="401"/>
        <v>33R33R10004006</v>
      </c>
      <c r="AH1515" s="9" t="e">
        <f>IF(AND(#REF!=2017,AE$4=1),-IFERROR(VLOOKUP(AG1515,#REF!,9,0),0),IF(AND(#REF!=2017,AE$4=2),-IFERROR(VLOOKUP(AG1515,#REF!,9,0),0),IFERROR(VLOOKUP(AG1515,#REF!,12,0),0)))</f>
        <v>#REF!</v>
      </c>
    </row>
    <row r="1516" spans="1:34" ht="15" customHeight="1" outlineLevel="2">
      <c r="A1516" s="7" t="s">
        <v>570</v>
      </c>
      <c r="B1516" s="36" t="s">
        <v>90</v>
      </c>
      <c r="C1516" s="7" t="s">
        <v>90</v>
      </c>
      <c r="D1516" s="7" t="s">
        <v>13</v>
      </c>
      <c r="E1516" s="7" t="s">
        <v>370</v>
      </c>
      <c r="F1516" s="7" t="s">
        <v>309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40">
        <v>0</v>
      </c>
      <c r="O1516" s="8">
        <v>0</v>
      </c>
      <c r="P1516" s="8"/>
      <c r="Q1516" s="8"/>
      <c r="R1516" s="8"/>
      <c r="S1516" s="8"/>
      <c r="T1516" s="8"/>
      <c r="U1516" s="8"/>
      <c r="V1516" s="8"/>
      <c r="W1516" s="14">
        <f t="shared" si="399"/>
        <v>0</v>
      </c>
      <c r="X1516" s="10"/>
      <c r="Y1516" s="28" t="e">
        <f t="shared" si="400"/>
        <v>#REF!</v>
      </c>
      <c r="Z1516" s="13"/>
      <c r="AA1516" s="13" t="e">
        <f t="shared" si="391"/>
        <v>#REF!</v>
      </c>
      <c r="AB1516" s="12"/>
      <c r="AC1516" s="12"/>
      <c r="AE1516" s="9" t="e">
        <f t="shared" si="397"/>
        <v>#REF!</v>
      </c>
      <c r="AG1516" s="1" t="str">
        <f t="shared" si="401"/>
        <v>33R33R10004008</v>
      </c>
      <c r="AH1516" s="9" t="e">
        <f>IF(AND(#REF!=2017,AE$4=1),-IFERROR(VLOOKUP(AG1516,#REF!,9,0),0),IF(AND(#REF!=2017,AE$4=2),-IFERROR(VLOOKUP(AG1516,#REF!,9,0),0),IFERROR(VLOOKUP(AG1516,#REF!,12,0),0)))</f>
        <v>#REF!</v>
      </c>
    </row>
    <row r="1517" spans="1:34" ht="15" customHeight="1" outlineLevel="2">
      <c r="A1517" s="7" t="s">
        <v>570</v>
      </c>
      <c r="B1517" s="36" t="s">
        <v>90</v>
      </c>
      <c r="C1517" s="7" t="s">
        <v>90</v>
      </c>
      <c r="D1517" s="7" t="s">
        <v>13</v>
      </c>
      <c r="E1517" s="7" t="s">
        <v>372</v>
      </c>
      <c r="F1517" s="7" t="s">
        <v>310</v>
      </c>
      <c r="G1517" s="8">
        <v>0</v>
      </c>
      <c r="H1517" s="8">
        <v>0</v>
      </c>
      <c r="I1517" s="8">
        <v>0</v>
      </c>
      <c r="J1517" s="8">
        <v>0</v>
      </c>
      <c r="K1517" s="8">
        <v>0.38</v>
      </c>
      <c r="L1517" s="8">
        <v>0</v>
      </c>
      <c r="M1517" s="8">
        <v>0</v>
      </c>
      <c r="N1517" s="40">
        <v>0.76000000000000012</v>
      </c>
      <c r="O1517" s="8">
        <v>0</v>
      </c>
      <c r="P1517" s="8"/>
      <c r="Q1517" s="8"/>
      <c r="R1517" s="8"/>
      <c r="S1517" s="8"/>
      <c r="T1517" s="8"/>
      <c r="U1517" s="8"/>
      <c r="V1517" s="8"/>
      <c r="W1517" s="14">
        <f t="shared" si="399"/>
        <v>1.1400000000000001</v>
      </c>
      <c r="X1517" s="10"/>
      <c r="Y1517" s="28" t="e">
        <f t="shared" si="400"/>
        <v>#REF!</v>
      </c>
      <c r="Z1517" s="13"/>
      <c r="AA1517" s="13" t="e">
        <f t="shared" si="391"/>
        <v>#REF!</v>
      </c>
      <c r="AB1517" s="12"/>
      <c r="AC1517" s="12"/>
      <c r="AE1517" s="9" t="e">
        <f t="shared" si="397"/>
        <v>#REF!</v>
      </c>
      <c r="AG1517" s="1" t="str">
        <f t="shared" si="401"/>
        <v>33R33R10004009</v>
      </c>
      <c r="AH1517" s="9" t="e">
        <f>IF(AND(#REF!=2017,AE$4=1),-IFERROR(VLOOKUP(AG1517,#REF!,9,0),0),IF(AND(#REF!=2017,AE$4=2),-IFERROR(VLOOKUP(AG1517,#REF!,9,0),0),IFERROR(VLOOKUP(AG1517,#REF!,12,0),0)))</f>
        <v>#REF!</v>
      </c>
    </row>
    <row r="1518" spans="1:34" ht="15" customHeight="1" outlineLevel="2">
      <c r="A1518" s="7" t="s">
        <v>570</v>
      </c>
      <c r="B1518" s="36" t="s">
        <v>90</v>
      </c>
      <c r="C1518" s="7" t="s">
        <v>90</v>
      </c>
      <c r="D1518" s="7" t="s">
        <v>13</v>
      </c>
      <c r="E1518" s="7" t="s">
        <v>374</v>
      </c>
      <c r="F1518" s="7" t="s">
        <v>361</v>
      </c>
      <c r="G1518" s="8">
        <v>0</v>
      </c>
      <c r="H1518" s="8">
        <v>0</v>
      </c>
      <c r="I1518" s="8">
        <v>0</v>
      </c>
      <c r="J1518" s="8">
        <v>0</v>
      </c>
      <c r="K1518" s="8">
        <v>4.88</v>
      </c>
      <c r="L1518" s="8">
        <v>0</v>
      </c>
      <c r="M1518" s="8">
        <v>0</v>
      </c>
      <c r="N1518" s="40">
        <v>8.8999999999999986</v>
      </c>
      <c r="O1518" s="8">
        <v>4.4500000000000028</v>
      </c>
      <c r="P1518" s="8"/>
      <c r="Q1518" s="8"/>
      <c r="R1518" s="8"/>
      <c r="S1518" s="8"/>
      <c r="T1518" s="8"/>
      <c r="U1518" s="8"/>
      <c r="V1518" s="8"/>
      <c r="W1518" s="14">
        <f t="shared" si="399"/>
        <v>18.23</v>
      </c>
      <c r="X1518" s="10"/>
      <c r="Y1518" s="28" t="e">
        <f t="shared" si="400"/>
        <v>#REF!</v>
      </c>
      <c r="Z1518" s="13"/>
      <c r="AA1518" s="13" t="e">
        <f t="shared" si="391"/>
        <v>#REF!</v>
      </c>
      <c r="AB1518" s="12">
        <v>0</v>
      </c>
      <c r="AC1518" s="12">
        <v>0</v>
      </c>
      <c r="AE1518" s="9" t="e">
        <f t="shared" si="397"/>
        <v>#REF!</v>
      </c>
      <c r="AG1518" s="1" t="str">
        <f t="shared" si="401"/>
        <v>33R33R10004030</v>
      </c>
      <c r="AH1518" s="9" t="e">
        <f>IF(AND(#REF!=2017,AE$4=1),-IFERROR(VLOOKUP(AG1518,#REF!,9,0),0),IF(AND(#REF!=2017,AE$4=2),-IFERROR(VLOOKUP(AG1518,#REF!,9,0),0),IFERROR(VLOOKUP(AG1518,#REF!,12,0),0)))</f>
        <v>#REF!</v>
      </c>
    </row>
    <row r="1519" spans="1:34" ht="15" customHeight="1" outlineLevel="2">
      <c r="A1519" s="7" t="s">
        <v>570</v>
      </c>
      <c r="B1519" s="36" t="s">
        <v>90</v>
      </c>
      <c r="C1519" s="7" t="s">
        <v>90</v>
      </c>
      <c r="D1519" s="7" t="s">
        <v>13</v>
      </c>
      <c r="E1519" s="7" t="s">
        <v>380</v>
      </c>
      <c r="F1519" s="7" t="s">
        <v>17</v>
      </c>
      <c r="G1519" s="8">
        <v>0</v>
      </c>
      <c r="H1519" s="8">
        <v>0</v>
      </c>
      <c r="I1519" s="8">
        <v>0</v>
      </c>
      <c r="J1519" s="8">
        <v>0.25</v>
      </c>
      <c r="K1519" s="8">
        <v>0</v>
      </c>
      <c r="L1519" s="8">
        <v>0</v>
      </c>
      <c r="M1519" s="8">
        <v>0.5</v>
      </c>
      <c r="N1519" s="40">
        <v>0</v>
      </c>
      <c r="O1519" s="8">
        <v>0.40999999999999992</v>
      </c>
      <c r="P1519" s="8"/>
      <c r="Q1519" s="8"/>
      <c r="R1519" s="8"/>
      <c r="S1519" s="8"/>
      <c r="T1519" s="8"/>
      <c r="U1519" s="8"/>
      <c r="V1519" s="8"/>
      <c r="W1519" s="14">
        <f t="shared" si="399"/>
        <v>1.1599999999999999</v>
      </c>
      <c r="X1519" s="10"/>
      <c r="Y1519" s="28" t="e">
        <f t="shared" si="400"/>
        <v>#REF!</v>
      </c>
      <c r="Z1519" s="13"/>
      <c r="AA1519" s="13" t="e">
        <f t="shared" si="391"/>
        <v>#REF!</v>
      </c>
      <c r="AB1519" s="12">
        <v>1</v>
      </c>
      <c r="AC1519" s="12">
        <v>0</v>
      </c>
      <c r="AE1519" s="9" t="e">
        <f t="shared" si="397"/>
        <v>#REF!</v>
      </c>
      <c r="AG1519" s="1" t="str">
        <f t="shared" si="401"/>
        <v>33R33R10004801</v>
      </c>
      <c r="AH1519" s="9" t="e">
        <f>IF(AND(#REF!=2017,AE$4=1),-IFERROR(VLOOKUP(AG1519,#REF!,9,0),0),IF(AND(#REF!=2017,AE$4=2),-IFERROR(VLOOKUP(AG1519,#REF!,9,0),0),IFERROR(VLOOKUP(AG1519,#REF!,12,0),0)))</f>
        <v>#REF!</v>
      </c>
    </row>
    <row r="1520" spans="1:34" ht="15" customHeight="1" outlineLevel="2">
      <c r="A1520" s="7" t="s">
        <v>570</v>
      </c>
      <c r="B1520" s="36" t="s">
        <v>90</v>
      </c>
      <c r="C1520" s="7" t="s">
        <v>90</v>
      </c>
      <c r="D1520" s="7" t="s">
        <v>13</v>
      </c>
      <c r="E1520" s="7" t="s">
        <v>381</v>
      </c>
      <c r="F1520" s="7" t="s">
        <v>311</v>
      </c>
      <c r="G1520" s="8">
        <v>0</v>
      </c>
      <c r="H1520" s="8">
        <v>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40">
        <v>0</v>
      </c>
      <c r="O1520" s="8">
        <v>3.12</v>
      </c>
      <c r="P1520" s="8"/>
      <c r="Q1520" s="8"/>
      <c r="R1520" s="8"/>
      <c r="S1520" s="8"/>
      <c r="T1520" s="8"/>
      <c r="U1520" s="8"/>
      <c r="V1520" s="8"/>
      <c r="W1520" s="14">
        <f t="shared" si="399"/>
        <v>3.12</v>
      </c>
      <c r="X1520" s="10"/>
      <c r="Y1520" s="28" t="e">
        <f t="shared" si="400"/>
        <v>#REF!</v>
      </c>
      <c r="Z1520" s="13"/>
      <c r="AA1520" s="13" t="e">
        <f t="shared" si="391"/>
        <v>#REF!</v>
      </c>
      <c r="AB1520" s="12">
        <v>1</v>
      </c>
      <c r="AC1520" s="12">
        <v>0</v>
      </c>
      <c r="AE1520" s="9" t="e">
        <f t="shared" si="397"/>
        <v>#REF!</v>
      </c>
      <c r="AG1520" s="1" t="str">
        <f t="shared" si="401"/>
        <v>33R33R10005050</v>
      </c>
      <c r="AH1520" s="9" t="e">
        <f>IF(AND(#REF!=2017,AE$4=1),-IFERROR(VLOOKUP(AG1520,#REF!,9,0),0),IF(AND(#REF!=2017,AE$4=2),-IFERROR(VLOOKUP(AG1520,#REF!,9,0),0),IFERROR(VLOOKUP(AG1520,#REF!,12,0),0)))</f>
        <v>#REF!</v>
      </c>
    </row>
    <row r="1521" spans="1:34" ht="15" customHeight="1" outlineLevel="1">
      <c r="A1521" s="42" t="s">
        <v>663</v>
      </c>
      <c r="B1521" s="36"/>
      <c r="C1521" s="7"/>
      <c r="D1521" s="7"/>
      <c r="E1521" s="7"/>
      <c r="F1521" s="7"/>
      <c r="G1521" s="8">
        <f t="shared" ref="G1521:O1521" si="402">SUBTOTAL(9,G1514:G1520)</f>
        <v>0</v>
      </c>
      <c r="H1521" s="8">
        <f t="shared" si="402"/>
        <v>0</v>
      </c>
      <c r="I1521" s="8">
        <f t="shared" si="402"/>
        <v>0</v>
      </c>
      <c r="J1521" s="8">
        <f t="shared" si="402"/>
        <v>424.78</v>
      </c>
      <c r="K1521" s="8">
        <f t="shared" si="402"/>
        <v>276.39999999999998</v>
      </c>
      <c r="L1521" s="8">
        <f t="shared" si="402"/>
        <v>0</v>
      </c>
      <c r="M1521" s="8">
        <f t="shared" si="402"/>
        <v>181.11999999999998</v>
      </c>
      <c r="N1521" s="40">
        <f t="shared" si="402"/>
        <v>245.0500000000001</v>
      </c>
      <c r="O1521" s="8">
        <f t="shared" si="402"/>
        <v>439.29000000000008</v>
      </c>
      <c r="P1521" s="8"/>
      <c r="Q1521" s="8"/>
      <c r="R1521" s="8"/>
      <c r="S1521" s="8"/>
      <c r="T1521" s="8"/>
      <c r="U1521" s="8"/>
      <c r="V1521" s="8"/>
      <c r="W1521" s="14">
        <f>SUBTOTAL(9,W1514:W1520)</f>
        <v>1566.6400000000003</v>
      </c>
      <c r="X1521" s="10"/>
      <c r="Y1521" s="28"/>
      <c r="Z1521" s="13"/>
      <c r="AA1521" s="13"/>
      <c r="AB1521" s="12"/>
      <c r="AC1521" s="12"/>
      <c r="AE1521" s="9"/>
      <c r="AH1521" s="9"/>
    </row>
    <row r="1522" spans="1:34" ht="15" customHeight="1" outlineLevel="2">
      <c r="A1522" s="21" t="s">
        <v>500</v>
      </c>
      <c r="B1522" s="36" t="s">
        <v>91</v>
      </c>
      <c r="C1522" s="7" t="s">
        <v>91</v>
      </c>
      <c r="D1522" s="7" t="s">
        <v>13</v>
      </c>
      <c r="E1522" s="7" t="s">
        <v>366</v>
      </c>
      <c r="F1522" s="7" t="s">
        <v>307</v>
      </c>
      <c r="G1522" s="8">
        <v>0</v>
      </c>
      <c r="H1522" s="8">
        <v>0</v>
      </c>
      <c r="I1522" s="8">
        <v>0</v>
      </c>
      <c r="J1522" s="8">
        <v>34.14</v>
      </c>
      <c r="K1522" s="8">
        <v>16.39</v>
      </c>
      <c r="L1522" s="8">
        <v>0</v>
      </c>
      <c r="M1522" s="8">
        <v>18.120000000000005</v>
      </c>
      <c r="N1522" s="40">
        <v>-4.3400000000000034</v>
      </c>
      <c r="O1522" s="8">
        <v>17.310000000000002</v>
      </c>
      <c r="P1522" s="8"/>
      <c r="Q1522" s="8"/>
      <c r="R1522" s="8"/>
      <c r="S1522" s="8"/>
      <c r="T1522" s="8"/>
      <c r="U1522" s="8"/>
      <c r="V1522" s="8"/>
      <c r="W1522" s="14">
        <f t="shared" ref="W1522:W1530" si="403">SUM(G1522:V1522)</f>
        <v>81.62</v>
      </c>
      <c r="X1522" s="10"/>
      <c r="Y1522" s="28" t="e">
        <f t="shared" ref="Y1522:Y1530" si="404">IF(AE$2="Y",IF(RIGHT(A1522,4)="CITY",AH1522,0),AH1522)</f>
        <v>#REF!</v>
      </c>
      <c r="Z1522" s="13"/>
      <c r="AA1522" s="13" t="e">
        <f t="shared" ref="AA1522:AA1528" si="405">Y1522+Z1522</f>
        <v>#REF!</v>
      </c>
      <c r="AB1522" s="12">
        <v>1</v>
      </c>
      <c r="AC1522" s="12">
        <v>0</v>
      </c>
      <c r="AE1522" s="9" t="e">
        <f t="shared" si="397"/>
        <v>#REF!</v>
      </c>
      <c r="AG1522" s="1" t="str">
        <f t="shared" ref="AG1522:AG1530" si="406">B1522&amp;C1522&amp;D1522&amp;E1522</f>
        <v>33S33S10004001</v>
      </c>
      <c r="AH1522" s="9" t="e">
        <f>IF(AND(#REF!=2017,AE$4=1),-IFERROR(VLOOKUP(AG1522,#REF!,9,0),0),IF(AND(#REF!=2017,AE$4=2),-IFERROR(VLOOKUP(AG1522,#REF!,9,0),0),IFERROR(VLOOKUP(AG1522,#REF!,12,0),0)))</f>
        <v>#REF!</v>
      </c>
    </row>
    <row r="1523" spans="1:34" ht="15" customHeight="1" outlineLevel="2">
      <c r="A1523" s="21" t="s">
        <v>500</v>
      </c>
      <c r="B1523" s="36" t="s">
        <v>91</v>
      </c>
      <c r="C1523" s="7" t="s">
        <v>91</v>
      </c>
      <c r="D1523" s="7" t="s">
        <v>13</v>
      </c>
      <c r="E1523" s="7" t="s">
        <v>368</v>
      </c>
      <c r="F1523" s="7" t="s">
        <v>308</v>
      </c>
      <c r="G1523" s="8">
        <v>0</v>
      </c>
      <c r="H1523" s="8">
        <v>0</v>
      </c>
      <c r="I1523" s="8">
        <v>0</v>
      </c>
      <c r="J1523" s="8">
        <v>43.6</v>
      </c>
      <c r="K1523" s="8">
        <v>2.8599999999999994</v>
      </c>
      <c r="L1523" s="8">
        <v>0</v>
      </c>
      <c r="M1523" s="8">
        <v>0.96999999999999886</v>
      </c>
      <c r="N1523" s="40">
        <v>0</v>
      </c>
      <c r="O1523" s="8">
        <v>14.719999999999999</v>
      </c>
      <c r="P1523" s="8"/>
      <c r="Q1523" s="8"/>
      <c r="R1523" s="8"/>
      <c r="S1523" s="8"/>
      <c r="T1523" s="8"/>
      <c r="U1523" s="8"/>
      <c r="V1523" s="8"/>
      <c r="W1523" s="14">
        <f t="shared" si="403"/>
        <v>62.15</v>
      </c>
      <c r="X1523" s="10"/>
      <c r="Y1523" s="28" t="e">
        <f t="shared" si="404"/>
        <v>#REF!</v>
      </c>
      <c r="Z1523" s="13"/>
      <c r="AA1523" s="13" t="e">
        <f t="shared" si="405"/>
        <v>#REF!</v>
      </c>
      <c r="AB1523" s="12">
        <v>1</v>
      </c>
      <c r="AC1523" s="12">
        <v>0</v>
      </c>
      <c r="AE1523" s="9" t="e">
        <f t="shared" si="397"/>
        <v>#REF!</v>
      </c>
      <c r="AG1523" s="1" t="str">
        <f t="shared" si="406"/>
        <v>33S33S10004006</v>
      </c>
      <c r="AH1523" s="9" t="e">
        <f>IF(AND(#REF!=2017,AE$4=1),-IFERROR(VLOOKUP(AG1523,#REF!,9,0),0),IF(AND(#REF!=2017,AE$4=2),-IFERROR(VLOOKUP(AG1523,#REF!,9,0),0),IFERROR(VLOOKUP(AG1523,#REF!,12,0),0)))</f>
        <v>#REF!</v>
      </c>
    </row>
    <row r="1524" spans="1:34" ht="15" customHeight="1" outlineLevel="2">
      <c r="A1524" s="21" t="s">
        <v>500</v>
      </c>
      <c r="B1524" s="36" t="s">
        <v>91</v>
      </c>
      <c r="C1524" s="7" t="s">
        <v>91</v>
      </c>
      <c r="D1524" s="7" t="s">
        <v>13</v>
      </c>
      <c r="E1524" s="7" t="s">
        <v>370</v>
      </c>
      <c r="F1524" s="7" t="s">
        <v>309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  <c r="N1524" s="40">
        <v>0</v>
      </c>
      <c r="O1524" s="8">
        <v>1421.04</v>
      </c>
      <c r="P1524" s="8"/>
      <c r="Q1524" s="8"/>
      <c r="R1524" s="8"/>
      <c r="S1524" s="8"/>
      <c r="T1524" s="8"/>
      <c r="U1524" s="8"/>
      <c r="V1524" s="8"/>
      <c r="W1524" s="14">
        <f t="shared" si="403"/>
        <v>1421.04</v>
      </c>
      <c r="X1524" s="10"/>
      <c r="Y1524" s="28" t="e">
        <f t="shared" si="404"/>
        <v>#REF!</v>
      </c>
      <c r="Z1524" s="13"/>
      <c r="AA1524" s="13" t="e">
        <f t="shared" si="405"/>
        <v>#REF!</v>
      </c>
      <c r="AB1524" s="12">
        <v>1</v>
      </c>
      <c r="AC1524" s="12">
        <v>0</v>
      </c>
      <c r="AE1524" s="9" t="e">
        <f t="shared" si="397"/>
        <v>#REF!</v>
      </c>
      <c r="AG1524" s="1" t="str">
        <f t="shared" si="406"/>
        <v>33S33S10004008</v>
      </c>
      <c r="AH1524" s="9" t="e">
        <f>IF(AND(#REF!=2017,AE$4=1),-IFERROR(VLOOKUP(AG1524,#REF!,9,0),0),IF(AND(#REF!=2017,AE$4=2),-IFERROR(VLOOKUP(AG1524,#REF!,9,0),0),IFERROR(VLOOKUP(AG1524,#REF!,12,0),0)))</f>
        <v>#REF!</v>
      </c>
    </row>
    <row r="1525" spans="1:34" ht="15" customHeight="1" outlineLevel="2">
      <c r="A1525" s="21" t="s">
        <v>500</v>
      </c>
      <c r="B1525" s="36" t="s">
        <v>91</v>
      </c>
      <c r="C1525" s="7" t="s">
        <v>91</v>
      </c>
      <c r="D1525" s="7" t="s">
        <v>13</v>
      </c>
      <c r="E1525" s="7" t="s">
        <v>372</v>
      </c>
      <c r="F1525" s="7" t="s">
        <v>310</v>
      </c>
      <c r="G1525" s="8">
        <v>0</v>
      </c>
      <c r="H1525" s="8">
        <v>0</v>
      </c>
      <c r="I1525" s="8">
        <v>0</v>
      </c>
      <c r="J1525" s="8">
        <v>0</v>
      </c>
      <c r="K1525" s="8">
        <v>45.32</v>
      </c>
      <c r="L1525" s="8">
        <v>0</v>
      </c>
      <c r="M1525" s="8">
        <v>0</v>
      </c>
      <c r="N1525" s="40">
        <v>12.689999999999998</v>
      </c>
      <c r="O1525" s="8">
        <v>4.9400000000000048</v>
      </c>
      <c r="P1525" s="8"/>
      <c r="Q1525" s="8"/>
      <c r="R1525" s="8"/>
      <c r="S1525" s="8"/>
      <c r="T1525" s="8"/>
      <c r="U1525" s="8"/>
      <c r="V1525" s="8"/>
      <c r="W1525" s="14">
        <f t="shared" si="403"/>
        <v>62.95</v>
      </c>
      <c r="X1525" s="10"/>
      <c r="Y1525" s="28" t="e">
        <f t="shared" si="404"/>
        <v>#REF!</v>
      </c>
      <c r="Z1525" s="13"/>
      <c r="AA1525" s="13" t="e">
        <f t="shared" si="405"/>
        <v>#REF!</v>
      </c>
      <c r="AB1525" s="12">
        <v>1</v>
      </c>
      <c r="AC1525" s="12">
        <v>0</v>
      </c>
      <c r="AE1525" s="9" t="e">
        <f t="shared" si="397"/>
        <v>#REF!</v>
      </c>
      <c r="AG1525" s="1" t="str">
        <f t="shared" si="406"/>
        <v>33S33S10004009</v>
      </c>
      <c r="AH1525" s="9" t="e">
        <f>IF(AND(#REF!=2017,AE$4=1),-IFERROR(VLOOKUP(AG1525,#REF!,9,0),0),IF(AND(#REF!=2017,AE$4=2),-IFERROR(VLOOKUP(AG1525,#REF!,9,0),0),IFERROR(VLOOKUP(AG1525,#REF!,12,0),0)))</f>
        <v>#REF!</v>
      </c>
    </row>
    <row r="1526" spans="1:34" ht="15" customHeight="1" outlineLevel="2">
      <c r="A1526" s="21" t="s">
        <v>500</v>
      </c>
      <c r="B1526" s="36" t="s">
        <v>91</v>
      </c>
      <c r="C1526" s="7" t="s">
        <v>91</v>
      </c>
      <c r="D1526" s="7" t="s">
        <v>13</v>
      </c>
      <c r="E1526" s="7" t="s">
        <v>374</v>
      </c>
      <c r="F1526" s="7" t="s">
        <v>361</v>
      </c>
      <c r="G1526" s="8">
        <v>0</v>
      </c>
      <c r="H1526" s="8">
        <v>0</v>
      </c>
      <c r="I1526" s="8">
        <v>0</v>
      </c>
      <c r="J1526" s="8">
        <v>0</v>
      </c>
      <c r="K1526" s="8">
        <v>50.67</v>
      </c>
      <c r="L1526" s="8">
        <v>0</v>
      </c>
      <c r="M1526" s="8">
        <v>0</v>
      </c>
      <c r="N1526" s="40">
        <v>6.3099999999999952</v>
      </c>
      <c r="O1526" s="8">
        <v>3.0800000000000054</v>
      </c>
      <c r="P1526" s="8"/>
      <c r="Q1526" s="8"/>
      <c r="R1526" s="8"/>
      <c r="S1526" s="8"/>
      <c r="T1526" s="8"/>
      <c r="U1526" s="8"/>
      <c r="V1526" s="8"/>
      <c r="W1526" s="14">
        <f t="shared" si="403"/>
        <v>60.06</v>
      </c>
      <c r="X1526" s="10"/>
      <c r="Y1526" s="28" t="e">
        <f t="shared" si="404"/>
        <v>#REF!</v>
      </c>
      <c r="Z1526" s="13"/>
      <c r="AA1526" s="13" t="e">
        <f t="shared" si="405"/>
        <v>#REF!</v>
      </c>
      <c r="AB1526" s="12">
        <v>1</v>
      </c>
      <c r="AC1526" s="12">
        <v>0</v>
      </c>
      <c r="AE1526" s="9" t="e">
        <f t="shared" si="397"/>
        <v>#REF!</v>
      </c>
      <c r="AG1526" s="1" t="str">
        <f t="shared" si="406"/>
        <v>33S33S10004030</v>
      </c>
      <c r="AH1526" s="9" t="e">
        <f>IF(AND(#REF!=2017,AE$4=1),-IFERROR(VLOOKUP(AG1526,#REF!,9,0),0),IF(AND(#REF!=2017,AE$4=2),-IFERROR(VLOOKUP(AG1526,#REF!,9,0),0),IFERROR(VLOOKUP(AG1526,#REF!,12,0),0)))</f>
        <v>#REF!</v>
      </c>
    </row>
    <row r="1527" spans="1:34" ht="15" customHeight="1" outlineLevel="2">
      <c r="A1527" s="21" t="s">
        <v>500</v>
      </c>
      <c r="B1527" s="36" t="s">
        <v>91</v>
      </c>
      <c r="C1527" s="7" t="s">
        <v>91</v>
      </c>
      <c r="D1527" s="7" t="s">
        <v>13</v>
      </c>
      <c r="E1527" s="7" t="s">
        <v>389</v>
      </c>
      <c r="F1527" s="7" t="s">
        <v>360</v>
      </c>
      <c r="G1527" s="8">
        <v>0</v>
      </c>
      <c r="H1527" s="8">
        <v>0</v>
      </c>
      <c r="I1527" s="8">
        <v>0</v>
      </c>
      <c r="J1527" s="8">
        <v>0</v>
      </c>
      <c r="K1527" s="8">
        <v>17.5</v>
      </c>
      <c r="L1527" s="8">
        <v>0</v>
      </c>
      <c r="M1527" s="8">
        <v>0</v>
      </c>
      <c r="N1527" s="40">
        <v>5.8299999999999983</v>
      </c>
      <c r="O1527" s="8">
        <v>90.44</v>
      </c>
      <c r="P1527" s="8"/>
      <c r="Q1527" s="8"/>
      <c r="R1527" s="8"/>
      <c r="S1527" s="8"/>
      <c r="T1527" s="8"/>
      <c r="U1527" s="8"/>
      <c r="V1527" s="8"/>
      <c r="W1527" s="14">
        <f t="shared" si="403"/>
        <v>113.77</v>
      </c>
      <c r="X1527" s="10"/>
      <c r="Y1527" s="28" t="e">
        <f t="shared" si="404"/>
        <v>#REF!</v>
      </c>
      <c r="Z1527" s="13"/>
      <c r="AA1527" s="13" t="e">
        <f t="shared" si="405"/>
        <v>#REF!</v>
      </c>
      <c r="AB1527" s="12">
        <v>1</v>
      </c>
      <c r="AC1527" s="12">
        <v>0</v>
      </c>
      <c r="AE1527" s="9" t="e">
        <f t="shared" si="397"/>
        <v>#REF!</v>
      </c>
      <c r="AG1527" s="1" t="str">
        <f t="shared" si="406"/>
        <v>33S33S10004033</v>
      </c>
      <c r="AH1527" s="9" t="e">
        <f>IF(AND(#REF!=2017,AE$4=1),-IFERROR(VLOOKUP(AG1527,#REF!,9,0),0),IF(AND(#REF!=2017,AE$4=2),-IFERROR(VLOOKUP(AG1527,#REF!,9,0),0),IFERROR(VLOOKUP(AG1527,#REF!,12,0),0)))</f>
        <v>#REF!</v>
      </c>
    </row>
    <row r="1528" spans="1:34" ht="15" customHeight="1" outlineLevel="2">
      <c r="A1528" s="21" t="s">
        <v>500</v>
      </c>
      <c r="B1528" s="36" t="s">
        <v>91</v>
      </c>
      <c r="C1528" s="20" t="s">
        <v>91</v>
      </c>
      <c r="D1528" s="7" t="s">
        <v>13</v>
      </c>
      <c r="E1528" s="7" t="s">
        <v>397</v>
      </c>
      <c r="F1528" s="7" t="s">
        <v>35</v>
      </c>
      <c r="G1528" s="8">
        <v>0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  <c r="N1528" s="40">
        <v>0</v>
      </c>
      <c r="O1528" s="8">
        <v>0</v>
      </c>
      <c r="P1528" s="8"/>
      <c r="Q1528" s="8"/>
      <c r="R1528" s="8"/>
      <c r="S1528" s="8"/>
      <c r="T1528" s="8"/>
      <c r="U1528" s="8"/>
      <c r="V1528" s="8"/>
      <c r="W1528" s="14">
        <f t="shared" si="403"/>
        <v>0</v>
      </c>
      <c r="X1528" s="10"/>
      <c r="Y1528" s="28" t="e">
        <f t="shared" si="404"/>
        <v>#REF!</v>
      </c>
      <c r="Z1528" s="13"/>
      <c r="AA1528" s="13" t="e">
        <f t="shared" si="405"/>
        <v>#REF!</v>
      </c>
      <c r="AB1528" s="12"/>
      <c r="AC1528" s="12"/>
      <c r="AE1528" s="9" t="e">
        <f t="shared" si="397"/>
        <v>#REF!</v>
      </c>
      <c r="AG1528" s="1" t="str">
        <f t="shared" si="406"/>
        <v>33S33S10004056</v>
      </c>
      <c r="AH1528" s="9" t="e">
        <f>IF(AND(#REF!=2017,AE$4=1),-IFERROR(VLOOKUP(AG1528,#REF!,9,0),0),IF(AND(#REF!=2017,AE$4=2),-IFERROR(VLOOKUP(AG1528,#REF!,9,0),0),IFERROR(VLOOKUP(AG1528,#REF!,12,0),0)))</f>
        <v>#REF!</v>
      </c>
    </row>
    <row r="1529" spans="1:34" ht="15" customHeight="1" outlineLevel="2">
      <c r="A1529" s="21" t="s">
        <v>500</v>
      </c>
      <c r="B1529" s="36" t="s">
        <v>91</v>
      </c>
      <c r="C1529" s="7" t="s">
        <v>91</v>
      </c>
      <c r="D1529" s="7" t="s">
        <v>13</v>
      </c>
      <c r="E1529" s="7" t="s">
        <v>380</v>
      </c>
      <c r="F1529" s="7" t="s">
        <v>17</v>
      </c>
      <c r="G1529" s="8">
        <v>0</v>
      </c>
      <c r="H1529" s="8">
        <v>0</v>
      </c>
      <c r="I1529" s="8">
        <v>0</v>
      </c>
      <c r="J1529" s="8">
        <v>0.54</v>
      </c>
      <c r="K1529" s="8">
        <v>0</v>
      </c>
      <c r="L1529" s="8">
        <v>0</v>
      </c>
      <c r="M1529" s="8">
        <v>0.21000000000000008</v>
      </c>
      <c r="N1529" s="40">
        <v>0</v>
      </c>
      <c r="O1529" s="8">
        <v>4.0000000000000036E-2</v>
      </c>
      <c r="P1529" s="8"/>
      <c r="Q1529" s="8"/>
      <c r="R1529" s="8"/>
      <c r="S1529" s="8"/>
      <c r="T1529" s="8"/>
      <c r="U1529" s="8"/>
      <c r="V1529" s="8"/>
      <c r="W1529" s="14">
        <f t="shared" si="403"/>
        <v>0.79000000000000015</v>
      </c>
      <c r="X1529" s="10"/>
      <c r="Y1529" s="28" t="e">
        <f t="shared" si="404"/>
        <v>#REF!</v>
      </c>
      <c r="Z1529" s="13"/>
      <c r="AA1529" s="13" t="e">
        <f t="shared" ref="AA1529:AA1564" si="407">Y1529+Z1529</f>
        <v>#REF!</v>
      </c>
      <c r="AB1529" s="12">
        <v>1</v>
      </c>
      <c r="AC1529" s="12">
        <v>0</v>
      </c>
      <c r="AE1529" s="9" t="e">
        <f t="shared" si="397"/>
        <v>#REF!</v>
      </c>
      <c r="AG1529" s="1" t="str">
        <f t="shared" si="406"/>
        <v>33S33S10004801</v>
      </c>
      <c r="AH1529" s="9" t="e">
        <f>IF(AND(#REF!=2017,AE$4=1),-IFERROR(VLOOKUP(AG1529,#REF!,9,0),0),IF(AND(#REF!=2017,AE$4=2),-IFERROR(VLOOKUP(AG1529,#REF!,9,0),0),IFERROR(VLOOKUP(AG1529,#REF!,12,0),0)))</f>
        <v>#REF!</v>
      </c>
    </row>
    <row r="1530" spans="1:34" ht="15" customHeight="1" outlineLevel="2">
      <c r="A1530" s="21" t="s">
        <v>500</v>
      </c>
      <c r="B1530" s="36" t="s">
        <v>91</v>
      </c>
      <c r="C1530" s="7" t="s">
        <v>91</v>
      </c>
      <c r="D1530" s="7" t="s">
        <v>13</v>
      </c>
      <c r="E1530" s="7" t="s">
        <v>381</v>
      </c>
      <c r="F1530" s="7" t="s">
        <v>311</v>
      </c>
      <c r="G1530" s="8">
        <v>0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  <c r="N1530" s="40">
        <v>0</v>
      </c>
      <c r="O1530" s="8">
        <v>-5.0999999999999996</v>
      </c>
      <c r="P1530" s="8"/>
      <c r="Q1530" s="8"/>
      <c r="R1530" s="8"/>
      <c r="S1530" s="8"/>
      <c r="T1530" s="8"/>
      <c r="U1530" s="8"/>
      <c r="V1530" s="8"/>
      <c r="W1530" s="14">
        <f t="shared" si="403"/>
        <v>-5.0999999999999996</v>
      </c>
      <c r="X1530" s="10"/>
      <c r="Y1530" s="28" t="e">
        <f t="shared" si="404"/>
        <v>#REF!</v>
      </c>
      <c r="Z1530" s="13"/>
      <c r="AA1530" s="13" t="e">
        <f t="shared" si="407"/>
        <v>#REF!</v>
      </c>
      <c r="AB1530" s="12">
        <v>1</v>
      </c>
      <c r="AC1530" s="12">
        <v>0</v>
      </c>
      <c r="AE1530" s="9" t="e">
        <f t="shared" si="397"/>
        <v>#REF!</v>
      </c>
      <c r="AG1530" s="1" t="str">
        <f t="shared" si="406"/>
        <v>33S33S10005050</v>
      </c>
      <c r="AH1530" s="9" t="e">
        <f>IF(AND(#REF!=2017,AE$4=1),-IFERROR(VLOOKUP(AG1530,#REF!,9,0),0),IF(AND(#REF!=2017,AE$4=2),-IFERROR(VLOOKUP(AG1530,#REF!,9,0),0),IFERROR(VLOOKUP(AG1530,#REF!,12,0),0)))</f>
        <v>#REF!</v>
      </c>
    </row>
    <row r="1531" spans="1:34" ht="15" customHeight="1" outlineLevel="1">
      <c r="A1531" s="42" t="s">
        <v>664</v>
      </c>
      <c r="B1531" s="36"/>
      <c r="C1531" s="7"/>
      <c r="D1531" s="7"/>
      <c r="E1531" s="7"/>
      <c r="F1531" s="7"/>
      <c r="G1531" s="8">
        <f t="shared" ref="G1531:O1531" si="408">SUBTOTAL(9,G1522:G1530)</f>
        <v>0</v>
      </c>
      <c r="H1531" s="8">
        <f t="shared" si="408"/>
        <v>0</v>
      </c>
      <c r="I1531" s="8">
        <f t="shared" si="408"/>
        <v>0</v>
      </c>
      <c r="J1531" s="8">
        <f t="shared" si="408"/>
        <v>78.280000000000015</v>
      </c>
      <c r="K1531" s="8">
        <f t="shared" si="408"/>
        <v>132.74</v>
      </c>
      <c r="L1531" s="8">
        <f t="shared" si="408"/>
        <v>0</v>
      </c>
      <c r="M1531" s="8">
        <f t="shared" si="408"/>
        <v>19.300000000000004</v>
      </c>
      <c r="N1531" s="40">
        <f t="shared" si="408"/>
        <v>20.489999999999988</v>
      </c>
      <c r="O1531" s="8">
        <f t="shared" si="408"/>
        <v>1546.47</v>
      </c>
      <c r="P1531" s="8"/>
      <c r="Q1531" s="8"/>
      <c r="R1531" s="8"/>
      <c r="S1531" s="8"/>
      <c r="T1531" s="8"/>
      <c r="U1531" s="8"/>
      <c r="V1531" s="8"/>
      <c r="W1531" s="14">
        <f>SUBTOTAL(9,W1522:W1530)</f>
        <v>1797.28</v>
      </c>
      <c r="X1531" s="10"/>
      <c r="Y1531" s="28"/>
      <c r="Z1531" s="13"/>
      <c r="AA1531" s="13"/>
      <c r="AB1531" s="12"/>
      <c r="AC1531" s="12"/>
      <c r="AE1531" s="9"/>
      <c r="AH1531" s="9"/>
    </row>
    <row r="1532" spans="1:34" ht="15" customHeight="1" outlineLevel="2">
      <c r="A1532" s="7" t="s">
        <v>92</v>
      </c>
      <c r="B1532" s="36" t="s">
        <v>93</v>
      </c>
      <c r="C1532" s="7" t="s">
        <v>93</v>
      </c>
      <c r="D1532" s="7" t="s">
        <v>13</v>
      </c>
      <c r="E1532" s="7" t="s">
        <v>366</v>
      </c>
      <c r="F1532" s="7" t="s">
        <v>307</v>
      </c>
      <c r="G1532" s="8">
        <v>0</v>
      </c>
      <c r="H1532" s="8">
        <v>0</v>
      </c>
      <c r="I1532" s="8">
        <v>0</v>
      </c>
      <c r="J1532" s="8">
        <v>7923.43</v>
      </c>
      <c r="K1532" s="8">
        <v>2714.4799999999996</v>
      </c>
      <c r="L1532" s="8">
        <v>0</v>
      </c>
      <c r="M1532" s="8">
        <v>4342.08</v>
      </c>
      <c r="N1532" s="40">
        <v>1120.5500000000011</v>
      </c>
      <c r="O1532" s="8">
        <v>754.14999999999782</v>
      </c>
      <c r="P1532" s="8"/>
      <c r="Q1532" s="8"/>
      <c r="R1532" s="8"/>
      <c r="S1532" s="8"/>
      <c r="T1532" s="8"/>
      <c r="U1532" s="8"/>
      <c r="V1532" s="8"/>
      <c r="W1532" s="14">
        <f t="shared" ref="W1532:W1539" si="409">SUM(G1532:V1532)</f>
        <v>16854.689999999999</v>
      </c>
      <c r="X1532" s="10"/>
      <c r="Y1532" s="28" t="e">
        <f t="shared" ref="Y1532:Y1539" si="410">IF(AE$2="Y",IF(RIGHT(A1532,4)="CITY",AH1532,0),AH1532)</f>
        <v>#REF!</v>
      </c>
      <c r="Z1532" s="13"/>
      <c r="AA1532" s="13" t="e">
        <f t="shared" si="407"/>
        <v>#REF!</v>
      </c>
      <c r="AB1532" s="12">
        <v>1</v>
      </c>
      <c r="AC1532" s="12">
        <v>0</v>
      </c>
      <c r="AE1532" s="9" t="e">
        <f t="shared" si="397"/>
        <v>#REF!</v>
      </c>
      <c r="AG1532" s="1" t="str">
        <f t="shared" ref="AG1532:AG1539" si="411">B1532&amp;C1532&amp;D1532&amp;E1532</f>
        <v>33T33T10004001</v>
      </c>
      <c r="AH1532" s="9" t="e">
        <f>IF(AND(#REF!=2017,AE$4=1),-IFERROR(VLOOKUP(AG1532,#REF!,9,0),0),IF(AND(#REF!=2017,AE$4=2),-IFERROR(VLOOKUP(AG1532,#REF!,9,0),0),IFERROR(VLOOKUP(AG1532,#REF!,12,0),0)))</f>
        <v>#REF!</v>
      </c>
    </row>
    <row r="1533" spans="1:34" ht="15" customHeight="1" outlineLevel="2">
      <c r="A1533" s="7" t="s">
        <v>92</v>
      </c>
      <c r="B1533" s="36" t="s">
        <v>93</v>
      </c>
      <c r="C1533" s="7" t="s">
        <v>93</v>
      </c>
      <c r="D1533" s="7" t="s">
        <v>13</v>
      </c>
      <c r="E1533" s="7" t="s">
        <v>368</v>
      </c>
      <c r="F1533" s="7" t="s">
        <v>308</v>
      </c>
      <c r="G1533" s="8">
        <v>0</v>
      </c>
      <c r="H1533" s="8">
        <v>0</v>
      </c>
      <c r="I1533" s="8">
        <v>0</v>
      </c>
      <c r="J1533" s="8">
        <v>176.42</v>
      </c>
      <c r="K1533" s="8">
        <v>0</v>
      </c>
      <c r="L1533" s="8">
        <v>0</v>
      </c>
      <c r="M1533" s="8">
        <v>0.16000000000002501</v>
      </c>
      <c r="N1533" s="40">
        <v>0</v>
      </c>
      <c r="O1533" s="8">
        <v>0.23999999999998067</v>
      </c>
      <c r="P1533" s="8"/>
      <c r="Q1533" s="8"/>
      <c r="R1533" s="8"/>
      <c r="S1533" s="8"/>
      <c r="T1533" s="8"/>
      <c r="U1533" s="8"/>
      <c r="V1533" s="8"/>
      <c r="W1533" s="14">
        <f t="shared" si="409"/>
        <v>176.82</v>
      </c>
      <c r="X1533" s="10"/>
      <c r="Y1533" s="28" t="e">
        <f t="shared" si="410"/>
        <v>#REF!</v>
      </c>
      <c r="Z1533" s="13"/>
      <c r="AA1533" s="13" t="e">
        <f t="shared" si="407"/>
        <v>#REF!</v>
      </c>
      <c r="AB1533" s="12">
        <v>1</v>
      </c>
      <c r="AC1533" s="12">
        <v>0</v>
      </c>
      <c r="AE1533" s="9" t="e">
        <f t="shared" si="397"/>
        <v>#REF!</v>
      </c>
      <c r="AG1533" s="1" t="str">
        <f t="shared" si="411"/>
        <v>33T33T10004006</v>
      </c>
      <c r="AH1533" s="9" t="e">
        <f>IF(AND(#REF!=2017,AE$4=1),-IFERROR(VLOOKUP(AG1533,#REF!,9,0),0),IF(AND(#REF!=2017,AE$4=2),-IFERROR(VLOOKUP(AG1533,#REF!,9,0),0),IFERROR(VLOOKUP(AG1533,#REF!,12,0),0)))</f>
        <v>#REF!</v>
      </c>
    </row>
    <row r="1534" spans="1:34" ht="15" customHeight="1" outlineLevel="2">
      <c r="A1534" s="7" t="s">
        <v>92</v>
      </c>
      <c r="B1534" s="36" t="s">
        <v>93</v>
      </c>
      <c r="C1534" s="7" t="s">
        <v>93</v>
      </c>
      <c r="D1534" s="7" t="s">
        <v>13</v>
      </c>
      <c r="E1534" s="7" t="s">
        <v>370</v>
      </c>
      <c r="F1534" s="7" t="s">
        <v>309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  <c r="N1534" s="40">
        <v>0</v>
      </c>
      <c r="O1534" s="8">
        <v>416.81</v>
      </c>
      <c r="P1534" s="8"/>
      <c r="Q1534" s="8"/>
      <c r="R1534" s="8"/>
      <c r="S1534" s="8"/>
      <c r="T1534" s="8"/>
      <c r="U1534" s="8"/>
      <c r="V1534" s="8"/>
      <c r="W1534" s="14">
        <f t="shared" si="409"/>
        <v>416.81</v>
      </c>
      <c r="X1534" s="10"/>
      <c r="Y1534" s="28" t="e">
        <f t="shared" si="410"/>
        <v>#REF!</v>
      </c>
      <c r="Z1534" s="13"/>
      <c r="AA1534" s="13" t="e">
        <f t="shared" si="407"/>
        <v>#REF!</v>
      </c>
      <c r="AB1534" s="12">
        <v>1</v>
      </c>
      <c r="AC1534" s="12">
        <v>0</v>
      </c>
      <c r="AE1534" s="9" t="e">
        <f t="shared" si="397"/>
        <v>#REF!</v>
      </c>
      <c r="AG1534" s="1" t="str">
        <f t="shared" si="411"/>
        <v>33T33T10004008</v>
      </c>
      <c r="AH1534" s="9" t="e">
        <f>IF(AND(#REF!=2017,AE$4=1),-IFERROR(VLOOKUP(AG1534,#REF!,9,0),0),IF(AND(#REF!=2017,AE$4=2),-IFERROR(VLOOKUP(AG1534,#REF!,9,0),0),IFERROR(VLOOKUP(AG1534,#REF!,12,0),0)))</f>
        <v>#REF!</v>
      </c>
    </row>
    <row r="1535" spans="1:34" ht="15" customHeight="1" outlineLevel="2">
      <c r="A1535" s="7" t="s">
        <v>92</v>
      </c>
      <c r="B1535" s="36" t="s">
        <v>93</v>
      </c>
      <c r="C1535" s="7" t="s">
        <v>93</v>
      </c>
      <c r="D1535" s="7" t="s">
        <v>13</v>
      </c>
      <c r="E1535" s="7" t="s">
        <v>372</v>
      </c>
      <c r="F1535" s="7" t="s">
        <v>310</v>
      </c>
      <c r="G1535" s="8">
        <v>0</v>
      </c>
      <c r="H1535" s="8">
        <v>0</v>
      </c>
      <c r="I1535" s="8">
        <v>0</v>
      </c>
      <c r="J1535" s="8">
        <v>0</v>
      </c>
      <c r="K1535" s="8">
        <v>18.88</v>
      </c>
      <c r="L1535" s="8">
        <v>0</v>
      </c>
      <c r="M1535" s="8">
        <v>0</v>
      </c>
      <c r="N1535" s="40">
        <v>0</v>
      </c>
      <c r="O1535" s="8">
        <v>4.66</v>
      </c>
      <c r="P1535" s="8"/>
      <c r="Q1535" s="8"/>
      <c r="R1535" s="8"/>
      <c r="S1535" s="8"/>
      <c r="T1535" s="8"/>
      <c r="U1535" s="8"/>
      <c r="V1535" s="8"/>
      <c r="W1535" s="14">
        <f t="shared" si="409"/>
        <v>23.54</v>
      </c>
      <c r="X1535" s="10"/>
      <c r="Y1535" s="28" t="e">
        <f t="shared" si="410"/>
        <v>#REF!</v>
      </c>
      <c r="Z1535" s="13"/>
      <c r="AA1535" s="13" t="e">
        <f t="shared" si="407"/>
        <v>#REF!</v>
      </c>
      <c r="AB1535" s="12"/>
      <c r="AC1535" s="12"/>
      <c r="AE1535" s="9" t="e">
        <f t="shared" si="397"/>
        <v>#REF!</v>
      </c>
      <c r="AG1535" s="1" t="str">
        <f t="shared" si="411"/>
        <v>33T33T10004009</v>
      </c>
      <c r="AH1535" s="9" t="e">
        <f>IF(AND(#REF!=2017,AE$4=1),-IFERROR(VLOOKUP(AG1535,#REF!,9,0),0),IF(AND(#REF!=2017,AE$4=2),-IFERROR(VLOOKUP(AG1535,#REF!,9,0),0),IFERROR(VLOOKUP(AG1535,#REF!,12,0),0)))</f>
        <v>#REF!</v>
      </c>
    </row>
    <row r="1536" spans="1:34" ht="15" customHeight="1" outlineLevel="2">
      <c r="A1536" s="7" t="s">
        <v>92</v>
      </c>
      <c r="B1536" s="36" t="s">
        <v>93</v>
      </c>
      <c r="C1536" s="7" t="s">
        <v>93</v>
      </c>
      <c r="D1536" s="7" t="s">
        <v>13</v>
      </c>
      <c r="E1536" s="7" t="s">
        <v>374</v>
      </c>
      <c r="F1536" s="7" t="s">
        <v>361</v>
      </c>
      <c r="G1536" s="8">
        <v>0</v>
      </c>
      <c r="H1536" s="8">
        <v>0</v>
      </c>
      <c r="I1536" s="8">
        <v>0</v>
      </c>
      <c r="J1536" s="8">
        <v>0</v>
      </c>
      <c r="K1536" s="8">
        <v>135.03</v>
      </c>
      <c r="L1536" s="8">
        <v>0</v>
      </c>
      <c r="M1536" s="8">
        <v>0</v>
      </c>
      <c r="N1536" s="40">
        <v>45.109999999999985</v>
      </c>
      <c r="O1536" s="8">
        <v>195.78999999999996</v>
      </c>
      <c r="P1536" s="8"/>
      <c r="Q1536" s="8"/>
      <c r="R1536" s="8"/>
      <c r="S1536" s="8"/>
      <c r="T1536" s="8"/>
      <c r="U1536" s="8"/>
      <c r="V1536" s="8"/>
      <c r="W1536" s="14">
        <f t="shared" si="409"/>
        <v>375.92999999999995</v>
      </c>
      <c r="X1536" s="10"/>
      <c r="Y1536" s="28" t="e">
        <f t="shared" si="410"/>
        <v>#REF!</v>
      </c>
      <c r="Z1536" s="13"/>
      <c r="AA1536" s="13" t="e">
        <f t="shared" si="407"/>
        <v>#REF!</v>
      </c>
      <c r="AB1536" s="12">
        <v>1</v>
      </c>
      <c r="AC1536" s="12">
        <v>0</v>
      </c>
      <c r="AE1536" s="9" t="e">
        <f t="shared" si="397"/>
        <v>#REF!</v>
      </c>
      <c r="AG1536" s="1" t="str">
        <f t="shared" si="411"/>
        <v>33T33T10004030</v>
      </c>
      <c r="AH1536" s="9" t="e">
        <f>IF(AND(#REF!=2017,AE$4=1),-IFERROR(VLOOKUP(AG1536,#REF!,9,0),0),IF(AND(#REF!=2017,AE$4=2),-IFERROR(VLOOKUP(AG1536,#REF!,9,0),0),IFERROR(VLOOKUP(AG1536,#REF!,12,0),0)))</f>
        <v>#REF!</v>
      </c>
    </row>
    <row r="1537" spans="1:34" ht="15" customHeight="1" outlineLevel="2">
      <c r="A1537" s="7" t="s">
        <v>92</v>
      </c>
      <c r="B1537" s="36" t="s">
        <v>93</v>
      </c>
      <c r="C1537" s="7" t="s">
        <v>93</v>
      </c>
      <c r="D1537" s="7" t="s">
        <v>13</v>
      </c>
      <c r="E1537" s="7" t="s">
        <v>389</v>
      </c>
      <c r="F1537" s="7" t="s">
        <v>360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40">
        <v>0</v>
      </c>
      <c r="O1537" s="8">
        <v>0</v>
      </c>
      <c r="P1537" s="8"/>
      <c r="Q1537" s="8"/>
      <c r="R1537" s="8"/>
      <c r="S1537" s="8"/>
      <c r="T1537" s="8"/>
      <c r="U1537" s="8"/>
      <c r="V1537" s="8"/>
      <c r="W1537" s="14">
        <f t="shared" si="409"/>
        <v>0</v>
      </c>
      <c r="X1537" s="10"/>
      <c r="Y1537" s="28" t="e">
        <f t="shared" si="410"/>
        <v>#REF!</v>
      </c>
      <c r="Z1537" s="13"/>
      <c r="AA1537" s="13" t="e">
        <f t="shared" si="407"/>
        <v>#REF!</v>
      </c>
      <c r="AB1537" s="12"/>
      <c r="AC1537" s="12"/>
      <c r="AE1537" s="9" t="e">
        <f t="shared" si="397"/>
        <v>#REF!</v>
      </c>
      <c r="AG1537" s="1" t="str">
        <f t="shared" si="411"/>
        <v>33T33T10004033</v>
      </c>
      <c r="AH1537" s="9" t="e">
        <f>IF(AND(#REF!=2017,AE$4=1),-IFERROR(VLOOKUP(AG1537,#REF!,9,0),0),IF(AND(#REF!=2017,AE$4=2),-IFERROR(VLOOKUP(AG1537,#REF!,9,0),0),IFERROR(VLOOKUP(AG1537,#REF!,12,0),0)))</f>
        <v>#REF!</v>
      </c>
    </row>
    <row r="1538" spans="1:34" ht="15" customHeight="1" outlineLevel="2">
      <c r="A1538" s="7" t="s">
        <v>92</v>
      </c>
      <c r="B1538" s="36" t="s">
        <v>93</v>
      </c>
      <c r="C1538" s="7" t="s">
        <v>93</v>
      </c>
      <c r="D1538" s="7" t="s">
        <v>13</v>
      </c>
      <c r="E1538" s="7" t="s">
        <v>380</v>
      </c>
      <c r="F1538" s="7" t="s">
        <v>17</v>
      </c>
      <c r="G1538" s="8">
        <v>0</v>
      </c>
      <c r="H1538" s="8">
        <v>0</v>
      </c>
      <c r="I1538" s="8">
        <v>0</v>
      </c>
      <c r="J1538" s="8">
        <v>0.51</v>
      </c>
      <c r="K1538" s="8">
        <v>0</v>
      </c>
      <c r="L1538" s="8">
        <v>0</v>
      </c>
      <c r="M1538" s="8">
        <v>6.1199999999999992</v>
      </c>
      <c r="N1538" s="40">
        <v>0</v>
      </c>
      <c r="O1538" s="8">
        <v>4.0900000000000016</v>
      </c>
      <c r="P1538" s="8"/>
      <c r="Q1538" s="8"/>
      <c r="R1538" s="8"/>
      <c r="S1538" s="8"/>
      <c r="T1538" s="8"/>
      <c r="U1538" s="8"/>
      <c r="V1538" s="8"/>
      <c r="W1538" s="14">
        <f t="shared" si="409"/>
        <v>10.72</v>
      </c>
      <c r="X1538" s="10"/>
      <c r="Y1538" s="28" t="e">
        <f t="shared" si="410"/>
        <v>#REF!</v>
      </c>
      <c r="Z1538" s="13"/>
      <c r="AA1538" s="13" t="e">
        <f t="shared" si="407"/>
        <v>#REF!</v>
      </c>
      <c r="AB1538" s="12">
        <v>1</v>
      </c>
      <c r="AC1538" s="12">
        <v>0</v>
      </c>
      <c r="AE1538" s="9" t="e">
        <f t="shared" si="397"/>
        <v>#REF!</v>
      </c>
      <c r="AG1538" s="1" t="str">
        <f t="shared" si="411"/>
        <v>33T33T10004801</v>
      </c>
      <c r="AH1538" s="9" t="e">
        <f>IF(AND(#REF!=2017,AE$4=1),-IFERROR(VLOOKUP(AG1538,#REF!,9,0),0),IF(AND(#REF!=2017,AE$4=2),-IFERROR(VLOOKUP(AG1538,#REF!,9,0),0),IFERROR(VLOOKUP(AG1538,#REF!,12,0),0)))</f>
        <v>#REF!</v>
      </c>
    </row>
    <row r="1539" spans="1:34" ht="15" customHeight="1" outlineLevel="2">
      <c r="A1539" s="7" t="s">
        <v>92</v>
      </c>
      <c r="B1539" s="36" t="s">
        <v>93</v>
      </c>
      <c r="C1539" s="7" t="s">
        <v>93</v>
      </c>
      <c r="D1539" s="7" t="s">
        <v>13</v>
      </c>
      <c r="E1539" s="7" t="s">
        <v>381</v>
      </c>
      <c r="F1539" s="7" t="s">
        <v>311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40">
        <v>0</v>
      </c>
      <c r="O1539" s="8">
        <v>116.52</v>
      </c>
      <c r="P1539" s="8"/>
      <c r="Q1539" s="8"/>
      <c r="R1539" s="8"/>
      <c r="S1539" s="8"/>
      <c r="T1539" s="8"/>
      <c r="U1539" s="8"/>
      <c r="V1539" s="8"/>
      <c r="W1539" s="14">
        <f t="shared" si="409"/>
        <v>116.52</v>
      </c>
      <c r="X1539" s="10"/>
      <c r="Y1539" s="28" t="e">
        <f t="shared" si="410"/>
        <v>#REF!</v>
      </c>
      <c r="Z1539" s="13"/>
      <c r="AA1539" s="13" t="e">
        <f t="shared" si="407"/>
        <v>#REF!</v>
      </c>
      <c r="AB1539" s="12">
        <v>1</v>
      </c>
      <c r="AC1539" s="12">
        <v>0</v>
      </c>
      <c r="AE1539" s="9" t="e">
        <f t="shared" si="397"/>
        <v>#REF!</v>
      </c>
      <c r="AG1539" s="1" t="str">
        <f t="shared" si="411"/>
        <v>33T33T10005050</v>
      </c>
      <c r="AH1539" s="9" t="e">
        <f>IF(AND(#REF!=2017,AE$4=1),-IFERROR(VLOOKUP(AG1539,#REF!,9,0),0),IF(AND(#REF!=2017,AE$4=2),-IFERROR(VLOOKUP(AG1539,#REF!,9,0),0),IFERROR(VLOOKUP(AG1539,#REF!,12,0),0)))</f>
        <v>#REF!</v>
      </c>
    </row>
    <row r="1540" spans="1:34" ht="15" customHeight="1" outlineLevel="1">
      <c r="A1540" s="42" t="s">
        <v>665</v>
      </c>
      <c r="B1540" s="36"/>
      <c r="C1540" s="7"/>
      <c r="D1540" s="7"/>
      <c r="E1540" s="7"/>
      <c r="F1540" s="7"/>
      <c r="G1540" s="8">
        <f t="shared" ref="G1540:O1540" si="412">SUBTOTAL(9,G1532:G1539)</f>
        <v>0</v>
      </c>
      <c r="H1540" s="8">
        <f t="shared" si="412"/>
        <v>0</v>
      </c>
      <c r="I1540" s="8">
        <f t="shared" si="412"/>
        <v>0</v>
      </c>
      <c r="J1540" s="8">
        <f t="shared" si="412"/>
        <v>8100.3600000000006</v>
      </c>
      <c r="K1540" s="8">
        <f t="shared" si="412"/>
        <v>2868.39</v>
      </c>
      <c r="L1540" s="8">
        <f t="shared" si="412"/>
        <v>0</v>
      </c>
      <c r="M1540" s="8">
        <f t="shared" si="412"/>
        <v>4348.3599999999997</v>
      </c>
      <c r="N1540" s="40">
        <f t="shared" si="412"/>
        <v>1165.660000000001</v>
      </c>
      <c r="O1540" s="8">
        <f t="shared" si="412"/>
        <v>1492.2599999999977</v>
      </c>
      <c r="P1540" s="8"/>
      <c r="Q1540" s="8"/>
      <c r="R1540" s="8"/>
      <c r="S1540" s="8"/>
      <c r="T1540" s="8"/>
      <c r="U1540" s="8"/>
      <c r="V1540" s="8"/>
      <c r="W1540" s="14">
        <f>SUBTOTAL(9,W1532:W1539)</f>
        <v>17975.030000000002</v>
      </c>
      <c r="X1540" s="10"/>
      <c r="Y1540" s="28"/>
      <c r="Z1540" s="13"/>
      <c r="AA1540" s="13"/>
      <c r="AB1540" s="12"/>
      <c r="AC1540" s="12"/>
      <c r="AE1540" s="9"/>
      <c r="AH1540" s="9"/>
    </row>
    <row r="1541" spans="1:34" ht="15" customHeight="1" outlineLevel="2">
      <c r="A1541" s="7" t="s">
        <v>94</v>
      </c>
      <c r="B1541" s="36" t="s">
        <v>95</v>
      </c>
      <c r="C1541" s="7" t="s">
        <v>95</v>
      </c>
      <c r="D1541" s="7" t="s">
        <v>13</v>
      </c>
      <c r="E1541" s="7" t="s">
        <v>366</v>
      </c>
      <c r="F1541" s="7" t="s">
        <v>307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  <c r="N1541" s="40">
        <v>0</v>
      </c>
      <c r="O1541" s="8">
        <v>0</v>
      </c>
      <c r="P1541" s="8"/>
      <c r="Q1541" s="8"/>
      <c r="R1541" s="8"/>
      <c r="S1541" s="8"/>
      <c r="T1541" s="8"/>
      <c r="U1541" s="8"/>
      <c r="V1541" s="8"/>
      <c r="W1541" s="14">
        <f t="shared" ref="W1541:W1548" si="413">SUM(G1541:V1541)</f>
        <v>0</v>
      </c>
      <c r="X1541" s="10"/>
      <c r="Y1541" s="28" t="e">
        <f t="shared" ref="Y1541:Y1548" si="414">IF(AE$2="Y",IF(RIGHT(A1541,4)="CITY",AH1541,0),AH1541)</f>
        <v>#REF!</v>
      </c>
      <c r="Z1541" s="13"/>
      <c r="AA1541" s="13" t="e">
        <f t="shared" si="407"/>
        <v>#REF!</v>
      </c>
      <c r="AB1541" s="12">
        <v>1</v>
      </c>
      <c r="AC1541" s="12">
        <v>0</v>
      </c>
      <c r="AE1541" s="9" t="e">
        <f t="shared" si="397"/>
        <v>#REF!</v>
      </c>
      <c r="AG1541" s="1" t="str">
        <f t="shared" ref="AG1541:AG1548" si="415">B1541&amp;C1541&amp;D1541&amp;E1541</f>
        <v>33U33U10004001</v>
      </c>
      <c r="AH1541" s="9" t="e">
        <f>IF(AND(#REF!=2017,AE$4=1),-IFERROR(VLOOKUP(AG1541,#REF!,9,0),0),IF(AND(#REF!=2017,AE$4=2),-IFERROR(VLOOKUP(AG1541,#REF!,9,0),0),IFERROR(VLOOKUP(AG1541,#REF!,12,0),0)))</f>
        <v>#REF!</v>
      </c>
    </row>
    <row r="1542" spans="1:34" ht="15" customHeight="1" outlineLevel="2">
      <c r="A1542" s="7" t="s">
        <v>94</v>
      </c>
      <c r="B1542" s="36" t="s">
        <v>95</v>
      </c>
      <c r="C1542" s="7" t="s">
        <v>95</v>
      </c>
      <c r="D1542" s="7" t="s">
        <v>13</v>
      </c>
      <c r="E1542" s="7" t="s">
        <v>368</v>
      </c>
      <c r="F1542" s="7" t="s">
        <v>308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  <c r="N1542" s="40">
        <v>0</v>
      </c>
      <c r="O1542" s="8">
        <v>0</v>
      </c>
      <c r="P1542" s="8"/>
      <c r="Q1542" s="8"/>
      <c r="R1542" s="8"/>
      <c r="S1542" s="8"/>
      <c r="T1542" s="8"/>
      <c r="U1542" s="8"/>
      <c r="V1542" s="8"/>
      <c r="W1542" s="14">
        <f t="shared" si="413"/>
        <v>0</v>
      </c>
      <c r="X1542" s="10"/>
      <c r="Y1542" s="28" t="e">
        <f t="shared" si="414"/>
        <v>#REF!</v>
      </c>
      <c r="Z1542" s="13"/>
      <c r="AA1542" s="13" t="e">
        <f t="shared" si="407"/>
        <v>#REF!</v>
      </c>
      <c r="AB1542" s="12">
        <v>1</v>
      </c>
      <c r="AC1542" s="12">
        <v>0</v>
      </c>
      <c r="AE1542" s="9" t="e">
        <f t="shared" si="397"/>
        <v>#REF!</v>
      </c>
      <c r="AG1542" s="1" t="str">
        <f t="shared" si="415"/>
        <v>33U33U10004006</v>
      </c>
      <c r="AH1542" s="9" t="e">
        <f>IF(AND(#REF!=2017,AE$4=1),-IFERROR(VLOOKUP(AG1542,#REF!,9,0),0),IF(AND(#REF!=2017,AE$4=2),-IFERROR(VLOOKUP(AG1542,#REF!,9,0),0),IFERROR(VLOOKUP(AG1542,#REF!,12,0),0)))</f>
        <v>#REF!</v>
      </c>
    </row>
    <row r="1543" spans="1:34" ht="15" customHeight="1" outlineLevel="2">
      <c r="A1543" s="7" t="s">
        <v>94</v>
      </c>
      <c r="B1543" s="36" t="s">
        <v>95</v>
      </c>
      <c r="C1543" s="7" t="s">
        <v>95</v>
      </c>
      <c r="D1543" s="7" t="s">
        <v>13</v>
      </c>
      <c r="E1543" s="7" t="s">
        <v>370</v>
      </c>
      <c r="F1543" s="7" t="s">
        <v>309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  <c r="N1543" s="40">
        <v>0</v>
      </c>
      <c r="O1543" s="8">
        <v>0</v>
      </c>
      <c r="P1543" s="8"/>
      <c r="Q1543" s="8"/>
      <c r="R1543" s="8"/>
      <c r="S1543" s="8"/>
      <c r="T1543" s="8"/>
      <c r="U1543" s="8"/>
      <c r="V1543" s="8"/>
      <c r="W1543" s="14">
        <f t="shared" si="413"/>
        <v>0</v>
      </c>
      <c r="X1543" s="10"/>
      <c r="Y1543" s="28" t="e">
        <f t="shared" si="414"/>
        <v>#REF!</v>
      </c>
      <c r="Z1543" s="13"/>
      <c r="AA1543" s="13" t="e">
        <f t="shared" si="407"/>
        <v>#REF!</v>
      </c>
      <c r="AB1543" s="12">
        <v>1</v>
      </c>
      <c r="AC1543" s="12">
        <v>0</v>
      </c>
      <c r="AE1543" s="9" t="e">
        <f t="shared" si="397"/>
        <v>#REF!</v>
      </c>
      <c r="AG1543" s="1" t="str">
        <f t="shared" si="415"/>
        <v>33U33U10004008</v>
      </c>
      <c r="AH1543" s="9" t="e">
        <f>IF(AND(#REF!=2017,AE$4=1),-IFERROR(VLOOKUP(AG1543,#REF!,9,0),0),IF(AND(#REF!=2017,AE$4=2),-IFERROR(VLOOKUP(AG1543,#REF!,9,0),0),IFERROR(VLOOKUP(AG1543,#REF!,12,0),0)))</f>
        <v>#REF!</v>
      </c>
    </row>
    <row r="1544" spans="1:34" ht="15" customHeight="1" outlineLevel="2">
      <c r="A1544" s="7" t="s">
        <v>94</v>
      </c>
      <c r="B1544" s="36" t="s">
        <v>95</v>
      </c>
      <c r="C1544" s="7" t="s">
        <v>95</v>
      </c>
      <c r="D1544" s="7" t="s">
        <v>13</v>
      </c>
      <c r="E1544" s="7" t="s">
        <v>372</v>
      </c>
      <c r="F1544" s="7" t="s">
        <v>310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40">
        <v>0</v>
      </c>
      <c r="O1544" s="8">
        <v>0</v>
      </c>
      <c r="P1544" s="8"/>
      <c r="Q1544" s="8"/>
      <c r="R1544" s="8"/>
      <c r="S1544" s="8"/>
      <c r="T1544" s="8"/>
      <c r="U1544" s="8"/>
      <c r="V1544" s="8"/>
      <c r="W1544" s="14">
        <f t="shared" si="413"/>
        <v>0</v>
      </c>
      <c r="X1544" s="10"/>
      <c r="Y1544" s="28" t="e">
        <f t="shared" si="414"/>
        <v>#REF!</v>
      </c>
      <c r="Z1544" s="13"/>
      <c r="AA1544" s="13" t="e">
        <f t="shared" si="407"/>
        <v>#REF!</v>
      </c>
      <c r="AB1544" s="12">
        <v>1</v>
      </c>
      <c r="AC1544" s="12">
        <v>0</v>
      </c>
      <c r="AE1544" s="9" t="e">
        <f t="shared" si="397"/>
        <v>#REF!</v>
      </c>
      <c r="AG1544" s="1" t="str">
        <f t="shared" si="415"/>
        <v>33U33U10004009</v>
      </c>
      <c r="AH1544" s="9" t="e">
        <f>IF(AND(#REF!=2017,AE$4=1),-IFERROR(VLOOKUP(AG1544,#REF!,9,0),0),IF(AND(#REF!=2017,AE$4=2),-IFERROR(VLOOKUP(AG1544,#REF!,9,0),0),IFERROR(VLOOKUP(AG1544,#REF!,12,0),0)))</f>
        <v>#REF!</v>
      </c>
    </row>
    <row r="1545" spans="1:34" ht="15" customHeight="1" outlineLevel="2">
      <c r="A1545" s="7" t="s">
        <v>94</v>
      </c>
      <c r="B1545" s="36" t="s">
        <v>95</v>
      </c>
      <c r="C1545" s="7" t="s">
        <v>95</v>
      </c>
      <c r="D1545" s="7" t="s">
        <v>13</v>
      </c>
      <c r="E1545" s="7" t="s">
        <v>374</v>
      </c>
      <c r="F1545" s="7" t="s">
        <v>361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  <c r="N1545" s="40">
        <v>0</v>
      </c>
      <c r="O1545" s="8">
        <v>0</v>
      </c>
      <c r="P1545" s="8"/>
      <c r="Q1545" s="8"/>
      <c r="R1545" s="8"/>
      <c r="S1545" s="8"/>
      <c r="T1545" s="8"/>
      <c r="U1545" s="8"/>
      <c r="V1545" s="8"/>
      <c r="W1545" s="14">
        <f t="shared" si="413"/>
        <v>0</v>
      </c>
      <c r="X1545" s="10"/>
      <c r="Y1545" s="28" t="e">
        <f t="shared" si="414"/>
        <v>#REF!</v>
      </c>
      <c r="Z1545" s="13"/>
      <c r="AA1545" s="13" t="e">
        <f t="shared" si="407"/>
        <v>#REF!</v>
      </c>
      <c r="AB1545" s="12">
        <v>1</v>
      </c>
      <c r="AC1545" s="12">
        <v>0</v>
      </c>
      <c r="AE1545" s="9" t="e">
        <f t="shared" si="397"/>
        <v>#REF!</v>
      </c>
      <c r="AG1545" s="1" t="str">
        <f t="shared" si="415"/>
        <v>33U33U10004030</v>
      </c>
      <c r="AH1545" s="9" t="e">
        <f>IF(AND(#REF!=2017,AE$4=1),-IFERROR(VLOOKUP(AG1545,#REF!,9,0),0),IF(AND(#REF!=2017,AE$4=2),-IFERROR(VLOOKUP(AG1545,#REF!,9,0),0),IFERROR(VLOOKUP(AG1545,#REF!,12,0),0)))</f>
        <v>#REF!</v>
      </c>
    </row>
    <row r="1546" spans="1:34" ht="15" customHeight="1" outlineLevel="2">
      <c r="A1546" s="7" t="s">
        <v>94</v>
      </c>
      <c r="B1546" s="36" t="s">
        <v>95</v>
      </c>
      <c r="C1546" s="7" t="s">
        <v>95</v>
      </c>
      <c r="D1546" s="7" t="s">
        <v>13</v>
      </c>
      <c r="E1546" s="7" t="s">
        <v>389</v>
      </c>
      <c r="F1546" s="7" t="s">
        <v>360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40">
        <v>0</v>
      </c>
      <c r="O1546" s="8">
        <v>0</v>
      </c>
      <c r="P1546" s="8"/>
      <c r="Q1546" s="8"/>
      <c r="R1546" s="8"/>
      <c r="S1546" s="8"/>
      <c r="T1546" s="8"/>
      <c r="U1546" s="8"/>
      <c r="V1546" s="8"/>
      <c r="W1546" s="14">
        <f t="shared" si="413"/>
        <v>0</v>
      </c>
      <c r="X1546" s="10"/>
      <c r="Y1546" s="28" t="e">
        <f t="shared" si="414"/>
        <v>#REF!</v>
      </c>
      <c r="Z1546" s="13"/>
      <c r="AA1546" s="13" t="e">
        <f t="shared" si="407"/>
        <v>#REF!</v>
      </c>
      <c r="AB1546" s="12">
        <v>2</v>
      </c>
      <c r="AC1546" s="12">
        <v>0</v>
      </c>
      <c r="AE1546" s="9" t="e">
        <f t="shared" si="397"/>
        <v>#REF!</v>
      </c>
      <c r="AG1546" s="1" t="str">
        <f t="shared" si="415"/>
        <v>33U33U10004033</v>
      </c>
      <c r="AH1546" s="9" t="e">
        <f>IF(AND(#REF!=2017,AE$4=1),-IFERROR(VLOOKUP(AG1546,#REF!,9,0),0),IF(AND(#REF!=2017,AE$4=2),-IFERROR(VLOOKUP(AG1546,#REF!,9,0),0),IFERROR(VLOOKUP(AG1546,#REF!,12,0),0)))</f>
        <v>#REF!</v>
      </c>
    </row>
    <row r="1547" spans="1:34" ht="15" customHeight="1" outlineLevel="2">
      <c r="A1547" s="7" t="s">
        <v>94</v>
      </c>
      <c r="B1547" s="36" t="s">
        <v>95</v>
      </c>
      <c r="C1547" s="7" t="s">
        <v>95</v>
      </c>
      <c r="D1547" s="7" t="s">
        <v>13</v>
      </c>
      <c r="E1547" s="7" t="s">
        <v>380</v>
      </c>
      <c r="F1547" s="7" t="s">
        <v>17</v>
      </c>
      <c r="G1547" s="8">
        <v>0</v>
      </c>
      <c r="H1547" s="8">
        <v>0</v>
      </c>
      <c r="I1547" s="8">
        <v>0</v>
      </c>
      <c r="J1547" s="8">
        <v>1.23</v>
      </c>
      <c r="K1547" s="8">
        <v>0</v>
      </c>
      <c r="L1547" s="8">
        <v>0</v>
      </c>
      <c r="M1547" s="8">
        <v>0</v>
      </c>
      <c r="N1547" s="40">
        <v>0</v>
      </c>
      <c r="O1547" s="8">
        <v>0</v>
      </c>
      <c r="P1547" s="8"/>
      <c r="Q1547" s="8"/>
      <c r="R1547" s="8"/>
      <c r="S1547" s="8"/>
      <c r="T1547" s="8"/>
      <c r="U1547" s="8"/>
      <c r="V1547" s="8"/>
      <c r="W1547" s="14">
        <f t="shared" si="413"/>
        <v>1.23</v>
      </c>
      <c r="X1547" s="10"/>
      <c r="Y1547" s="28" t="e">
        <f t="shared" si="414"/>
        <v>#REF!</v>
      </c>
      <c r="Z1547" s="13"/>
      <c r="AA1547" s="13" t="e">
        <f t="shared" si="407"/>
        <v>#REF!</v>
      </c>
      <c r="AB1547" s="12">
        <v>1</v>
      </c>
      <c r="AC1547" s="12">
        <v>0</v>
      </c>
      <c r="AE1547" s="9" t="e">
        <f t="shared" si="397"/>
        <v>#REF!</v>
      </c>
      <c r="AG1547" s="1" t="str">
        <f t="shared" si="415"/>
        <v>33U33U10004801</v>
      </c>
      <c r="AH1547" s="9" t="e">
        <f>IF(AND(#REF!=2017,AE$4=1),-IFERROR(VLOOKUP(AG1547,#REF!,9,0),0),IF(AND(#REF!=2017,AE$4=2),-IFERROR(VLOOKUP(AG1547,#REF!,9,0),0),IFERROR(VLOOKUP(AG1547,#REF!,12,0),0)))</f>
        <v>#REF!</v>
      </c>
    </row>
    <row r="1548" spans="1:34" ht="15" customHeight="1" outlineLevel="2">
      <c r="A1548" s="7" t="s">
        <v>94</v>
      </c>
      <c r="B1548" s="36" t="s">
        <v>95</v>
      </c>
      <c r="C1548" s="7" t="s">
        <v>95</v>
      </c>
      <c r="D1548" s="7" t="s">
        <v>13</v>
      </c>
      <c r="E1548" s="7" t="s">
        <v>381</v>
      </c>
      <c r="F1548" s="7" t="s">
        <v>311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40">
        <v>0</v>
      </c>
      <c r="O1548" s="8">
        <v>0</v>
      </c>
      <c r="P1548" s="8"/>
      <c r="Q1548" s="8"/>
      <c r="R1548" s="8"/>
      <c r="S1548" s="8"/>
      <c r="T1548" s="8"/>
      <c r="U1548" s="8"/>
      <c r="V1548" s="8"/>
      <c r="W1548" s="14">
        <f t="shared" si="413"/>
        <v>0</v>
      </c>
      <c r="X1548" s="10"/>
      <c r="Y1548" s="28" t="e">
        <f t="shared" si="414"/>
        <v>#REF!</v>
      </c>
      <c r="Z1548" s="13"/>
      <c r="AA1548" s="13" t="e">
        <f t="shared" si="407"/>
        <v>#REF!</v>
      </c>
      <c r="AB1548" s="12">
        <v>1</v>
      </c>
      <c r="AC1548" s="12">
        <v>0</v>
      </c>
      <c r="AE1548" s="9" t="e">
        <f t="shared" si="397"/>
        <v>#REF!</v>
      </c>
      <c r="AG1548" s="1" t="str">
        <f t="shared" si="415"/>
        <v>33U33U10005050</v>
      </c>
      <c r="AH1548" s="9" t="e">
        <f>IF(AND(#REF!=2017,AE$4=1),-IFERROR(VLOOKUP(AG1548,#REF!,9,0),0),IF(AND(#REF!=2017,AE$4=2),-IFERROR(VLOOKUP(AG1548,#REF!,9,0),0),IFERROR(VLOOKUP(AG1548,#REF!,12,0),0)))</f>
        <v>#REF!</v>
      </c>
    </row>
    <row r="1549" spans="1:34" ht="15" customHeight="1" outlineLevel="1">
      <c r="A1549" s="42" t="s">
        <v>666</v>
      </c>
      <c r="B1549" s="36"/>
      <c r="C1549" s="7"/>
      <c r="D1549" s="7"/>
      <c r="E1549" s="7"/>
      <c r="F1549" s="7"/>
      <c r="G1549" s="8">
        <f t="shared" ref="G1549:O1549" si="416">SUBTOTAL(9,G1541:G1548)</f>
        <v>0</v>
      </c>
      <c r="H1549" s="8">
        <f t="shared" si="416"/>
        <v>0</v>
      </c>
      <c r="I1549" s="8">
        <f t="shared" si="416"/>
        <v>0</v>
      </c>
      <c r="J1549" s="8">
        <f t="shared" si="416"/>
        <v>1.23</v>
      </c>
      <c r="K1549" s="8">
        <f t="shared" si="416"/>
        <v>0</v>
      </c>
      <c r="L1549" s="8">
        <f t="shared" si="416"/>
        <v>0</v>
      </c>
      <c r="M1549" s="8">
        <f t="shared" si="416"/>
        <v>0</v>
      </c>
      <c r="N1549" s="40">
        <f t="shared" si="416"/>
        <v>0</v>
      </c>
      <c r="O1549" s="8">
        <f t="shared" si="416"/>
        <v>0</v>
      </c>
      <c r="P1549" s="8"/>
      <c r="Q1549" s="8"/>
      <c r="R1549" s="8"/>
      <c r="S1549" s="8"/>
      <c r="T1549" s="8"/>
      <c r="U1549" s="8"/>
      <c r="V1549" s="8"/>
      <c r="W1549" s="14">
        <f>SUBTOTAL(9,W1541:W1548)</f>
        <v>1.23</v>
      </c>
      <c r="X1549" s="10"/>
      <c r="Y1549" s="28"/>
      <c r="Z1549" s="13"/>
      <c r="AA1549" s="13"/>
      <c r="AB1549" s="12"/>
      <c r="AC1549" s="12"/>
      <c r="AE1549" s="9"/>
      <c r="AH1549" s="9"/>
    </row>
    <row r="1550" spans="1:34" ht="15" customHeight="1" outlineLevel="2">
      <c r="A1550" s="7" t="s">
        <v>233</v>
      </c>
      <c r="B1550" s="36" t="s">
        <v>234</v>
      </c>
      <c r="C1550" s="7" t="s">
        <v>234</v>
      </c>
      <c r="D1550" s="7" t="s">
        <v>13</v>
      </c>
      <c r="E1550" s="7" t="s">
        <v>366</v>
      </c>
      <c r="F1550" s="7" t="s">
        <v>307</v>
      </c>
      <c r="G1550" s="8">
        <v>0</v>
      </c>
      <c r="H1550" s="8">
        <v>0</v>
      </c>
      <c r="I1550" s="8">
        <v>0</v>
      </c>
      <c r="J1550" s="8">
        <v>4705.3999999999996</v>
      </c>
      <c r="K1550" s="8">
        <v>1145.1300000000001</v>
      </c>
      <c r="L1550" s="8">
        <v>0</v>
      </c>
      <c r="M1550" s="8">
        <v>3055.2699999999995</v>
      </c>
      <c r="N1550" s="40">
        <v>527.29000000000087</v>
      </c>
      <c r="O1550" s="8">
        <v>704.48999999999978</v>
      </c>
      <c r="P1550" s="8"/>
      <c r="Q1550" s="8"/>
      <c r="R1550" s="8"/>
      <c r="S1550" s="8"/>
      <c r="T1550" s="8"/>
      <c r="U1550" s="8"/>
      <c r="V1550" s="8"/>
      <c r="W1550" s="14">
        <f t="shared" ref="W1550:W1557" si="417">SUM(G1550:V1550)</f>
        <v>10137.58</v>
      </c>
      <c r="X1550" s="10"/>
      <c r="Y1550" s="28" t="e">
        <f t="shared" ref="Y1550:Y1557" si="418">IF(AE$2="Y",IF(RIGHT(A1550,4)="CITY",AH1550,0),AH1550)</f>
        <v>#REF!</v>
      </c>
      <c r="Z1550" s="13"/>
      <c r="AA1550" s="13" t="e">
        <f t="shared" si="407"/>
        <v>#REF!</v>
      </c>
      <c r="AB1550" s="12"/>
      <c r="AC1550" s="12"/>
      <c r="AE1550" s="9" t="e">
        <f t="shared" si="397"/>
        <v>#REF!</v>
      </c>
      <c r="AG1550" s="1" t="str">
        <f t="shared" ref="AG1550:AG1557" si="419">B1550&amp;C1550&amp;D1550&amp;E1550</f>
        <v>33V33V10004001</v>
      </c>
      <c r="AH1550" s="9" t="e">
        <f>IF(AND(#REF!=2017,AE$4=1),-IFERROR(VLOOKUP(AG1550,#REF!,9,0),0),IF(AND(#REF!=2017,AE$4=2),-IFERROR(VLOOKUP(AG1550,#REF!,9,0),0),IFERROR(VLOOKUP(AG1550,#REF!,12,0),0)))</f>
        <v>#REF!</v>
      </c>
    </row>
    <row r="1551" spans="1:34" ht="15" customHeight="1" outlineLevel="2">
      <c r="A1551" s="7" t="s">
        <v>233</v>
      </c>
      <c r="B1551" s="36" t="s">
        <v>234</v>
      </c>
      <c r="C1551" s="7" t="s">
        <v>234</v>
      </c>
      <c r="D1551" s="7" t="s">
        <v>13</v>
      </c>
      <c r="E1551" s="7" t="s">
        <v>368</v>
      </c>
      <c r="F1551" s="7" t="s">
        <v>308</v>
      </c>
      <c r="G1551" s="8">
        <v>0</v>
      </c>
      <c r="H1551" s="8">
        <v>0</v>
      </c>
      <c r="I1551" s="8">
        <v>0</v>
      </c>
      <c r="J1551" s="8">
        <v>482.66</v>
      </c>
      <c r="K1551" s="8">
        <v>-0.38999999999998636</v>
      </c>
      <c r="L1551" s="8">
        <v>0</v>
      </c>
      <c r="M1551" s="8">
        <v>9.1800000000000068</v>
      </c>
      <c r="N1551" s="40">
        <v>0.24000000000000909</v>
      </c>
      <c r="O1551" s="8">
        <v>1.4200000000000159</v>
      </c>
      <c r="P1551" s="8"/>
      <c r="Q1551" s="8"/>
      <c r="R1551" s="8"/>
      <c r="S1551" s="8"/>
      <c r="T1551" s="8"/>
      <c r="U1551" s="8"/>
      <c r="V1551" s="8"/>
      <c r="W1551" s="14">
        <f t="shared" si="417"/>
        <v>493.11000000000007</v>
      </c>
      <c r="X1551" s="10"/>
      <c r="Y1551" s="28" t="e">
        <f t="shared" si="418"/>
        <v>#REF!</v>
      </c>
      <c r="Z1551" s="13"/>
      <c r="AA1551" s="13" t="e">
        <f t="shared" si="407"/>
        <v>#REF!</v>
      </c>
      <c r="AB1551" s="12"/>
      <c r="AC1551" s="12"/>
      <c r="AE1551" s="9" t="e">
        <f t="shared" si="397"/>
        <v>#REF!</v>
      </c>
      <c r="AG1551" s="1" t="str">
        <f t="shared" si="419"/>
        <v>33V33V10004006</v>
      </c>
      <c r="AH1551" s="9" t="e">
        <f>IF(AND(#REF!=2017,AE$4=1),-IFERROR(VLOOKUP(AG1551,#REF!,9,0),0),IF(AND(#REF!=2017,AE$4=2),-IFERROR(VLOOKUP(AG1551,#REF!,9,0),0),IFERROR(VLOOKUP(AG1551,#REF!,12,0),0)))</f>
        <v>#REF!</v>
      </c>
    </row>
    <row r="1552" spans="1:34" ht="15" customHeight="1" outlineLevel="2">
      <c r="A1552" s="7" t="s">
        <v>233</v>
      </c>
      <c r="B1552" s="36" t="s">
        <v>234</v>
      </c>
      <c r="C1552" s="7" t="s">
        <v>234</v>
      </c>
      <c r="D1552" s="7" t="s">
        <v>13</v>
      </c>
      <c r="E1552" s="7" t="s">
        <v>370</v>
      </c>
      <c r="F1552" s="7" t="s">
        <v>309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40">
        <v>0</v>
      </c>
      <c r="O1552" s="8">
        <v>195.46</v>
      </c>
      <c r="P1552" s="8"/>
      <c r="Q1552" s="8"/>
      <c r="R1552" s="8"/>
      <c r="S1552" s="8"/>
      <c r="T1552" s="8"/>
      <c r="U1552" s="8"/>
      <c r="V1552" s="8"/>
      <c r="W1552" s="14">
        <f t="shared" si="417"/>
        <v>195.46</v>
      </c>
      <c r="X1552" s="10"/>
      <c r="Y1552" s="28" t="e">
        <f t="shared" si="418"/>
        <v>#REF!</v>
      </c>
      <c r="Z1552" s="13"/>
      <c r="AA1552" s="13" t="e">
        <f t="shared" si="407"/>
        <v>#REF!</v>
      </c>
      <c r="AB1552" s="12"/>
      <c r="AC1552" s="12"/>
      <c r="AE1552" s="9" t="e">
        <f t="shared" si="397"/>
        <v>#REF!</v>
      </c>
      <c r="AG1552" s="1" t="str">
        <f t="shared" si="419"/>
        <v>33V33V10004008</v>
      </c>
      <c r="AH1552" s="9" t="e">
        <f>IF(AND(#REF!=2017,AE$4=1),-IFERROR(VLOOKUP(AG1552,#REF!,9,0),0),IF(AND(#REF!=2017,AE$4=2),-IFERROR(VLOOKUP(AG1552,#REF!,9,0),0),IFERROR(VLOOKUP(AG1552,#REF!,12,0),0)))</f>
        <v>#REF!</v>
      </c>
    </row>
    <row r="1553" spans="1:34" ht="15" customHeight="1" outlineLevel="2">
      <c r="A1553" s="7" t="s">
        <v>233</v>
      </c>
      <c r="B1553" s="36" t="s">
        <v>234</v>
      </c>
      <c r="C1553" s="7" t="s">
        <v>234</v>
      </c>
      <c r="D1553" s="7" t="s">
        <v>13</v>
      </c>
      <c r="E1553" s="7" t="s">
        <v>372</v>
      </c>
      <c r="F1553" s="7" t="s">
        <v>310</v>
      </c>
      <c r="G1553" s="8">
        <v>0</v>
      </c>
      <c r="H1553" s="8">
        <v>0</v>
      </c>
      <c r="I1553" s="8">
        <v>0</v>
      </c>
      <c r="J1553" s="8">
        <v>0</v>
      </c>
      <c r="K1553" s="8">
        <v>6.56</v>
      </c>
      <c r="L1553" s="8">
        <v>0</v>
      </c>
      <c r="M1553" s="8">
        <v>0</v>
      </c>
      <c r="N1553" s="40">
        <v>1.3999999999999995</v>
      </c>
      <c r="O1553" s="8">
        <v>24.879999999999995</v>
      </c>
      <c r="P1553" s="8"/>
      <c r="Q1553" s="8"/>
      <c r="R1553" s="8"/>
      <c r="S1553" s="8"/>
      <c r="T1553" s="8"/>
      <c r="U1553" s="8"/>
      <c r="V1553" s="8"/>
      <c r="W1553" s="14">
        <f t="shared" si="417"/>
        <v>32.839999999999996</v>
      </c>
      <c r="X1553" s="10"/>
      <c r="Y1553" s="28" t="e">
        <f t="shared" si="418"/>
        <v>#REF!</v>
      </c>
      <c r="Z1553" s="13"/>
      <c r="AA1553" s="13" t="e">
        <f t="shared" si="407"/>
        <v>#REF!</v>
      </c>
      <c r="AB1553" s="12"/>
      <c r="AC1553" s="12"/>
      <c r="AE1553" s="9" t="e">
        <f t="shared" si="397"/>
        <v>#REF!</v>
      </c>
      <c r="AG1553" s="1" t="str">
        <f t="shared" si="419"/>
        <v>33V33V10004009</v>
      </c>
      <c r="AH1553" s="9" t="e">
        <f>IF(AND(#REF!=2017,AE$4=1),-IFERROR(VLOOKUP(AG1553,#REF!,9,0),0),IF(AND(#REF!=2017,AE$4=2),-IFERROR(VLOOKUP(AG1553,#REF!,9,0),0),IFERROR(VLOOKUP(AG1553,#REF!,12,0),0)))</f>
        <v>#REF!</v>
      </c>
    </row>
    <row r="1554" spans="1:34" ht="15" customHeight="1" outlineLevel="2">
      <c r="A1554" s="7" t="s">
        <v>233</v>
      </c>
      <c r="B1554" s="36" t="s">
        <v>234</v>
      </c>
      <c r="C1554" s="7" t="s">
        <v>234</v>
      </c>
      <c r="D1554" s="7" t="s">
        <v>13</v>
      </c>
      <c r="E1554" s="7" t="s">
        <v>374</v>
      </c>
      <c r="F1554" s="7" t="s">
        <v>361</v>
      </c>
      <c r="G1554" s="8">
        <v>0</v>
      </c>
      <c r="H1554" s="8">
        <v>0</v>
      </c>
      <c r="I1554" s="8">
        <v>0</v>
      </c>
      <c r="J1554" s="8">
        <v>0</v>
      </c>
      <c r="K1554" s="8">
        <v>68.05</v>
      </c>
      <c r="L1554" s="8">
        <v>0</v>
      </c>
      <c r="M1554" s="8">
        <v>0</v>
      </c>
      <c r="N1554" s="40">
        <v>89.67</v>
      </c>
      <c r="O1554" s="8">
        <v>37.539999999999992</v>
      </c>
      <c r="P1554" s="8"/>
      <c r="Q1554" s="8"/>
      <c r="R1554" s="8"/>
      <c r="S1554" s="8"/>
      <c r="T1554" s="8"/>
      <c r="U1554" s="8"/>
      <c r="V1554" s="8"/>
      <c r="W1554" s="14">
        <f t="shared" si="417"/>
        <v>195.26</v>
      </c>
      <c r="X1554" s="10"/>
      <c r="Y1554" s="28" t="e">
        <f t="shared" si="418"/>
        <v>#REF!</v>
      </c>
      <c r="Z1554" s="13"/>
      <c r="AA1554" s="13" t="e">
        <f t="shared" si="407"/>
        <v>#REF!</v>
      </c>
      <c r="AB1554" s="12"/>
      <c r="AC1554" s="12"/>
      <c r="AE1554" s="9" t="e">
        <f t="shared" si="397"/>
        <v>#REF!</v>
      </c>
      <c r="AG1554" s="1" t="str">
        <f t="shared" si="419"/>
        <v>33V33V10004030</v>
      </c>
      <c r="AH1554" s="9" t="e">
        <f>IF(AND(#REF!=2017,AE$4=1),-IFERROR(VLOOKUP(AG1554,#REF!,9,0),0),IF(AND(#REF!=2017,AE$4=2),-IFERROR(VLOOKUP(AG1554,#REF!,9,0),0),IFERROR(VLOOKUP(AG1554,#REF!,12,0),0)))</f>
        <v>#REF!</v>
      </c>
    </row>
    <row r="1555" spans="1:34" ht="15" customHeight="1" outlineLevel="2">
      <c r="A1555" s="7" t="s">
        <v>233</v>
      </c>
      <c r="B1555" s="36" t="s">
        <v>234</v>
      </c>
      <c r="C1555" s="7" t="s">
        <v>234</v>
      </c>
      <c r="D1555" s="7" t="s">
        <v>13</v>
      </c>
      <c r="E1555" s="7" t="s">
        <v>389</v>
      </c>
      <c r="F1555" s="7" t="s">
        <v>360</v>
      </c>
      <c r="G1555" s="8">
        <v>0</v>
      </c>
      <c r="H1555" s="8">
        <v>0</v>
      </c>
      <c r="I1555" s="8">
        <v>0</v>
      </c>
      <c r="J1555" s="8">
        <v>0</v>
      </c>
      <c r="K1555" s="8">
        <v>4.75</v>
      </c>
      <c r="L1555" s="8">
        <v>0</v>
      </c>
      <c r="M1555" s="8">
        <v>0</v>
      </c>
      <c r="N1555" s="40">
        <v>0.19000000000000039</v>
      </c>
      <c r="O1555" s="8">
        <v>10.280000000000001</v>
      </c>
      <c r="P1555" s="8"/>
      <c r="Q1555" s="8"/>
      <c r="R1555" s="8"/>
      <c r="S1555" s="8"/>
      <c r="T1555" s="8"/>
      <c r="U1555" s="8"/>
      <c r="V1555" s="8"/>
      <c r="W1555" s="14">
        <f t="shared" si="417"/>
        <v>15.220000000000002</v>
      </c>
      <c r="X1555" s="10"/>
      <c r="Y1555" s="28" t="e">
        <f t="shared" si="418"/>
        <v>#REF!</v>
      </c>
      <c r="Z1555" s="13"/>
      <c r="AA1555" s="13" t="e">
        <f t="shared" si="407"/>
        <v>#REF!</v>
      </c>
      <c r="AB1555" s="12"/>
      <c r="AC1555" s="12"/>
      <c r="AE1555" s="9" t="e">
        <f t="shared" si="397"/>
        <v>#REF!</v>
      </c>
      <c r="AG1555" s="1" t="str">
        <f t="shared" si="419"/>
        <v>33V33V10004033</v>
      </c>
      <c r="AH1555" s="9" t="e">
        <f>IF(AND(#REF!=2017,AE$4=1),-IFERROR(VLOOKUP(AG1555,#REF!,9,0),0),IF(AND(#REF!=2017,AE$4=2),-IFERROR(VLOOKUP(AG1555,#REF!,9,0),0),IFERROR(VLOOKUP(AG1555,#REF!,12,0),0)))</f>
        <v>#REF!</v>
      </c>
    </row>
    <row r="1556" spans="1:34" ht="15" customHeight="1" outlineLevel="2">
      <c r="A1556" s="7" t="s">
        <v>233</v>
      </c>
      <c r="B1556" s="36" t="s">
        <v>234</v>
      </c>
      <c r="C1556" s="7" t="s">
        <v>234</v>
      </c>
      <c r="D1556" s="7" t="s">
        <v>13</v>
      </c>
      <c r="E1556" s="7" t="s">
        <v>380</v>
      </c>
      <c r="F1556" s="7" t="s">
        <v>17</v>
      </c>
      <c r="G1556" s="8">
        <v>0</v>
      </c>
      <c r="H1556" s="8">
        <v>0</v>
      </c>
      <c r="I1556" s="8">
        <v>0</v>
      </c>
      <c r="J1556" s="8">
        <v>0.66</v>
      </c>
      <c r="K1556" s="8">
        <v>0</v>
      </c>
      <c r="L1556" s="8">
        <v>0</v>
      </c>
      <c r="M1556" s="8">
        <v>3.5300000000000002</v>
      </c>
      <c r="N1556" s="40">
        <v>0</v>
      </c>
      <c r="O1556" s="8">
        <v>2.6999999999999993</v>
      </c>
      <c r="P1556" s="8"/>
      <c r="Q1556" s="8"/>
      <c r="R1556" s="8"/>
      <c r="S1556" s="8"/>
      <c r="T1556" s="8"/>
      <c r="U1556" s="8"/>
      <c r="V1556" s="8"/>
      <c r="W1556" s="14">
        <f t="shared" si="417"/>
        <v>6.89</v>
      </c>
      <c r="X1556" s="10"/>
      <c r="Y1556" s="28" t="e">
        <f t="shared" si="418"/>
        <v>#REF!</v>
      </c>
      <c r="Z1556" s="13"/>
      <c r="AA1556" s="13" t="e">
        <f t="shared" si="407"/>
        <v>#REF!</v>
      </c>
      <c r="AB1556" s="12"/>
      <c r="AC1556" s="12"/>
      <c r="AE1556" s="9" t="e">
        <f t="shared" si="397"/>
        <v>#REF!</v>
      </c>
      <c r="AG1556" s="1" t="str">
        <f t="shared" si="419"/>
        <v>33V33V10004801</v>
      </c>
      <c r="AH1556" s="9" t="e">
        <f>IF(AND(#REF!=2017,AE$4=1),-IFERROR(VLOOKUP(AG1556,#REF!,9,0),0),IF(AND(#REF!=2017,AE$4=2),-IFERROR(VLOOKUP(AG1556,#REF!,9,0),0),IFERROR(VLOOKUP(AG1556,#REF!,12,0),0)))</f>
        <v>#REF!</v>
      </c>
    </row>
    <row r="1557" spans="1:34" ht="15" customHeight="1" outlineLevel="2">
      <c r="A1557" s="7" t="s">
        <v>233</v>
      </c>
      <c r="B1557" s="36" t="s">
        <v>234</v>
      </c>
      <c r="C1557" s="7" t="s">
        <v>234</v>
      </c>
      <c r="D1557" s="7" t="s">
        <v>13</v>
      </c>
      <c r="E1557" s="7" t="s">
        <v>381</v>
      </c>
      <c r="F1557" s="7" t="s">
        <v>311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40">
        <v>0</v>
      </c>
      <c r="O1557" s="8">
        <v>2215.85</v>
      </c>
      <c r="P1557" s="8"/>
      <c r="Q1557" s="8"/>
      <c r="R1557" s="8"/>
      <c r="S1557" s="8"/>
      <c r="T1557" s="8"/>
      <c r="U1557" s="8"/>
      <c r="V1557" s="8"/>
      <c r="W1557" s="14">
        <f t="shared" si="417"/>
        <v>2215.85</v>
      </c>
      <c r="X1557" s="10"/>
      <c r="Y1557" s="28" t="e">
        <f t="shared" si="418"/>
        <v>#REF!</v>
      </c>
      <c r="Z1557" s="13"/>
      <c r="AA1557" s="13" t="e">
        <f t="shared" si="407"/>
        <v>#REF!</v>
      </c>
      <c r="AB1557" s="12"/>
      <c r="AC1557" s="12"/>
      <c r="AE1557" s="9" t="e">
        <f t="shared" si="397"/>
        <v>#REF!</v>
      </c>
      <c r="AG1557" s="1" t="str">
        <f t="shared" si="419"/>
        <v>33V33V10005050</v>
      </c>
      <c r="AH1557" s="9" t="e">
        <f>IF(AND(#REF!=2017,AE$4=1),-IFERROR(VLOOKUP(AG1557,#REF!,9,0),0),IF(AND(#REF!=2017,AE$4=2),-IFERROR(VLOOKUP(AG1557,#REF!,9,0),0),IFERROR(VLOOKUP(AG1557,#REF!,12,0),0)))</f>
        <v>#REF!</v>
      </c>
    </row>
    <row r="1558" spans="1:34" ht="15" customHeight="1" outlineLevel="1">
      <c r="A1558" s="42" t="s">
        <v>667</v>
      </c>
      <c r="B1558" s="36"/>
      <c r="C1558" s="7"/>
      <c r="D1558" s="7"/>
      <c r="E1558" s="7"/>
      <c r="F1558" s="7"/>
      <c r="G1558" s="8">
        <f t="shared" ref="G1558:O1558" si="420">SUBTOTAL(9,G1550:G1557)</f>
        <v>0</v>
      </c>
      <c r="H1558" s="8">
        <f t="shared" si="420"/>
        <v>0</v>
      </c>
      <c r="I1558" s="8">
        <f t="shared" si="420"/>
        <v>0</v>
      </c>
      <c r="J1558" s="8">
        <f t="shared" si="420"/>
        <v>5188.7199999999993</v>
      </c>
      <c r="K1558" s="8">
        <f t="shared" si="420"/>
        <v>1224.1000000000001</v>
      </c>
      <c r="L1558" s="8">
        <f t="shared" si="420"/>
        <v>0</v>
      </c>
      <c r="M1558" s="8">
        <f t="shared" si="420"/>
        <v>3067.9799999999996</v>
      </c>
      <c r="N1558" s="40">
        <f t="shared" si="420"/>
        <v>618.79000000000087</v>
      </c>
      <c r="O1558" s="8">
        <f t="shared" si="420"/>
        <v>3192.62</v>
      </c>
      <c r="P1558" s="8"/>
      <c r="Q1558" s="8"/>
      <c r="R1558" s="8"/>
      <c r="S1558" s="8"/>
      <c r="T1558" s="8"/>
      <c r="U1558" s="8"/>
      <c r="V1558" s="8"/>
      <c r="W1558" s="14">
        <f>SUBTOTAL(9,W1550:W1557)</f>
        <v>13292.21</v>
      </c>
      <c r="X1558" s="10"/>
      <c r="Y1558" s="28"/>
      <c r="Z1558" s="13"/>
      <c r="AA1558" s="13"/>
      <c r="AB1558" s="12"/>
      <c r="AC1558" s="12"/>
      <c r="AE1558" s="9"/>
      <c r="AH1558" s="9"/>
    </row>
    <row r="1559" spans="1:34" ht="15" customHeight="1" outlineLevel="2">
      <c r="A1559" s="7" t="s">
        <v>235</v>
      </c>
      <c r="B1559" s="36" t="s">
        <v>236</v>
      </c>
      <c r="C1559" s="7" t="s">
        <v>236</v>
      </c>
      <c r="D1559" s="7" t="s">
        <v>13</v>
      </c>
      <c r="E1559" s="7" t="s">
        <v>366</v>
      </c>
      <c r="F1559" s="7" t="s">
        <v>307</v>
      </c>
      <c r="G1559" s="8">
        <v>0</v>
      </c>
      <c r="H1559" s="8">
        <v>0</v>
      </c>
      <c r="I1559" s="8">
        <v>0</v>
      </c>
      <c r="J1559" s="8">
        <v>5366.47</v>
      </c>
      <c r="K1559" s="8">
        <v>1316.17</v>
      </c>
      <c r="L1559" s="8">
        <v>0</v>
      </c>
      <c r="M1559" s="8">
        <v>3471.5899999999992</v>
      </c>
      <c r="N1559" s="40">
        <v>603.3700000000008</v>
      </c>
      <c r="O1559" s="8">
        <v>913.35000000000218</v>
      </c>
      <c r="P1559" s="8"/>
      <c r="Q1559" s="8"/>
      <c r="R1559" s="8"/>
      <c r="S1559" s="8"/>
      <c r="T1559" s="8"/>
      <c r="U1559" s="8"/>
      <c r="V1559" s="8"/>
      <c r="W1559" s="14">
        <f t="shared" ref="W1559:W1566" si="421">SUM(G1559:V1559)</f>
        <v>11670.950000000003</v>
      </c>
      <c r="X1559" s="10"/>
      <c r="Y1559" s="28" t="e">
        <f t="shared" ref="Y1559:Y1566" si="422">IF(AE$2="Y",IF(RIGHT(A1559,4)="CITY",AH1559,0),AH1559)</f>
        <v>#REF!</v>
      </c>
      <c r="Z1559" s="13"/>
      <c r="AA1559" s="13" t="e">
        <f t="shared" si="407"/>
        <v>#REF!</v>
      </c>
      <c r="AB1559" s="12"/>
      <c r="AC1559" s="12"/>
      <c r="AE1559" s="9" t="e">
        <f t="shared" si="397"/>
        <v>#REF!</v>
      </c>
      <c r="AG1559" s="1" t="str">
        <f t="shared" ref="AG1559:AG1566" si="423">B1559&amp;C1559&amp;D1559&amp;E1559</f>
        <v>33W33W10004001</v>
      </c>
      <c r="AH1559" s="9" t="e">
        <f>IF(AND(#REF!=2017,AE$4=1),-IFERROR(VLOOKUP(AG1559,#REF!,9,0),0),IF(AND(#REF!=2017,AE$4=2),-IFERROR(VLOOKUP(AG1559,#REF!,9,0),0),IFERROR(VLOOKUP(AG1559,#REF!,12,0),0)))</f>
        <v>#REF!</v>
      </c>
    </row>
    <row r="1560" spans="1:34" ht="15" customHeight="1" outlineLevel="2">
      <c r="A1560" s="7" t="s">
        <v>235</v>
      </c>
      <c r="B1560" s="36" t="s">
        <v>236</v>
      </c>
      <c r="C1560" s="7" t="s">
        <v>236</v>
      </c>
      <c r="D1560" s="7" t="s">
        <v>13</v>
      </c>
      <c r="E1560" s="7" t="s">
        <v>368</v>
      </c>
      <c r="F1560" s="7" t="s">
        <v>308</v>
      </c>
      <c r="G1560" s="8">
        <v>0</v>
      </c>
      <c r="H1560" s="8">
        <v>0</v>
      </c>
      <c r="I1560" s="8">
        <v>0</v>
      </c>
      <c r="J1560" s="8">
        <v>538.16</v>
      </c>
      <c r="K1560" s="8">
        <v>-0.40999999999996817</v>
      </c>
      <c r="L1560" s="8">
        <v>0</v>
      </c>
      <c r="M1560" s="8">
        <v>9.6100000000000136</v>
      </c>
      <c r="N1560" s="40">
        <v>0.20000000000004547</v>
      </c>
      <c r="O1560" s="8">
        <v>1.6000000000000227</v>
      </c>
      <c r="P1560" s="8"/>
      <c r="Q1560" s="8"/>
      <c r="R1560" s="8"/>
      <c r="S1560" s="8"/>
      <c r="T1560" s="8"/>
      <c r="U1560" s="8"/>
      <c r="V1560" s="8"/>
      <c r="W1560" s="14">
        <f t="shared" si="421"/>
        <v>549.16000000000008</v>
      </c>
      <c r="X1560" s="10"/>
      <c r="Y1560" s="28" t="e">
        <f t="shared" si="422"/>
        <v>#REF!</v>
      </c>
      <c r="Z1560" s="13"/>
      <c r="AA1560" s="13" t="e">
        <f t="shared" si="407"/>
        <v>#REF!</v>
      </c>
      <c r="AB1560" s="12"/>
      <c r="AC1560" s="12"/>
      <c r="AE1560" s="9" t="e">
        <f t="shared" si="397"/>
        <v>#REF!</v>
      </c>
      <c r="AG1560" s="1" t="str">
        <f t="shared" si="423"/>
        <v>33W33W10004006</v>
      </c>
      <c r="AH1560" s="9" t="e">
        <f>IF(AND(#REF!=2017,AE$4=1),-IFERROR(VLOOKUP(AG1560,#REF!,9,0),0),IF(AND(#REF!=2017,AE$4=2),-IFERROR(VLOOKUP(AG1560,#REF!,9,0),0),IFERROR(VLOOKUP(AG1560,#REF!,12,0),0)))</f>
        <v>#REF!</v>
      </c>
    </row>
    <row r="1561" spans="1:34" ht="15" customHeight="1" outlineLevel="2">
      <c r="A1561" s="7" t="s">
        <v>235</v>
      </c>
      <c r="B1561" s="36" t="s">
        <v>236</v>
      </c>
      <c r="C1561" s="7" t="s">
        <v>236</v>
      </c>
      <c r="D1561" s="7" t="s">
        <v>13</v>
      </c>
      <c r="E1561" s="7" t="s">
        <v>370</v>
      </c>
      <c r="F1561" s="7" t="s">
        <v>309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  <c r="N1561" s="40">
        <v>0</v>
      </c>
      <c r="O1561" s="8">
        <v>187.58</v>
      </c>
      <c r="P1561" s="8"/>
      <c r="Q1561" s="8"/>
      <c r="R1561" s="8"/>
      <c r="S1561" s="8"/>
      <c r="T1561" s="8"/>
      <c r="U1561" s="8"/>
      <c r="V1561" s="8"/>
      <c r="W1561" s="14">
        <f t="shared" si="421"/>
        <v>187.58</v>
      </c>
      <c r="X1561" s="10"/>
      <c r="Y1561" s="28" t="e">
        <f t="shared" si="422"/>
        <v>#REF!</v>
      </c>
      <c r="Z1561" s="13"/>
      <c r="AA1561" s="13" t="e">
        <f t="shared" si="407"/>
        <v>#REF!</v>
      </c>
      <c r="AB1561" s="12"/>
      <c r="AC1561" s="12"/>
      <c r="AE1561" s="9" t="e">
        <f t="shared" si="397"/>
        <v>#REF!</v>
      </c>
      <c r="AG1561" s="1" t="str">
        <f t="shared" si="423"/>
        <v>33W33W10004008</v>
      </c>
      <c r="AH1561" s="9" t="e">
        <f>IF(AND(#REF!=2017,AE$4=1),-IFERROR(VLOOKUP(AG1561,#REF!,9,0),0),IF(AND(#REF!=2017,AE$4=2),-IFERROR(VLOOKUP(AG1561,#REF!,9,0),0),IFERROR(VLOOKUP(AG1561,#REF!,12,0),0)))</f>
        <v>#REF!</v>
      </c>
    </row>
    <row r="1562" spans="1:34" ht="15" customHeight="1" outlineLevel="2">
      <c r="A1562" s="7" t="s">
        <v>235</v>
      </c>
      <c r="B1562" s="36" t="s">
        <v>236</v>
      </c>
      <c r="C1562" s="7" t="s">
        <v>236</v>
      </c>
      <c r="D1562" s="7" t="s">
        <v>13</v>
      </c>
      <c r="E1562" s="7" t="s">
        <v>372</v>
      </c>
      <c r="F1562" s="7" t="s">
        <v>310</v>
      </c>
      <c r="G1562" s="8">
        <v>0</v>
      </c>
      <c r="H1562" s="8">
        <v>0</v>
      </c>
      <c r="I1562" s="8">
        <v>0</v>
      </c>
      <c r="J1562" s="8">
        <v>0</v>
      </c>
      <c r="K1562" s="8">
        <v>4.43</v>
      </c>
      <c r="L1562" s="8">
        <v>0</v>
      </c>
      <c r="M1562" s="8">
        <v>0</v>
      </c>
      <c r="N1562" s="40">
        <v>0.76000000000000068</v>
      </c>
      <c r="O1562" s="8">
        <v>11.629999999999999</v>
      </c>
      <c r="P1562" s="8"/>
      <c r="Q1562" s="8"/>
      <c r="R1562" s="8"/>
      <c r="S1562" s="8"/>
      <c r="T1562" s="8"/>
      <c r="U1562" s="8"/>
      <c r="V1562" s="8"/>
      <c r="W1562" s="14">
        <f t="shared" si="421"/>
        <v>16.82</v>
      </c>
      <c r="X1562" s="10"/>
      <c r="Y1562" s="28" t="e">
        <f t="shared" si="422"/>
        <v>#REF!</v>
      </c>
      <c r="Z1562" s="13"/>
      <c r="AA1562" s="13" t="e">
        <f t="shared" si="407"/>
        <v>#REF!</v>
      </c>
      <c r="AB1562" s="12"/>
      <c r="AC1562" s="12"/>
      <c r="AE1562" s="9" t="e">
        <f t="shared" si="397"/>
        <v>#REF!</v>
      </c>
      <c r="AG1562" s="1" t="str">
        <f t="shared" si="423"/>
        <v>33W33W10004009</v>
      </c>
      <c r="AH1562" s="9" t="e">
        <f>IF(AND(#REF!=2017,AE$4=1),-IFERROR(VLOOKUP(AG1562,#REF!,9,0),0),IF(AND(#REF!=2017,AE$4=2),-IFERROR(VLOOKUP(AG1562,#REF!,9,0),0),IFERROR(VLOOKUP(AG1562,#REF!,12,0),0)))</f>
        <v>#REF!</v>
      </c>
    </row>
    <row r="1563" spans="1:34" ht="15" customHeight="1" outlineLevel="2">
      <c r="A1563" s="7" t="s">
        <v>235</v>
      </c>
      <c r="B1563" s="36" t="s">
        <v>236</v>
      </c>
      <c r="C1563" s="7" t="s">
        <v>236</v>
      </c>
      <c r="D1563" s="7" t="s">
        <v>13</v>
      </c>
      <c r="E1563" s="7" t="s">
        <v>374</v>
      </c>
      <c r="F1563" s="7" t="s">
        <v>361</v>
      </c>
      <c r="G1563" s="8">
        <v>0</v>
      </c>
      <c r="H1563" s="8">
        <v>0</v>
      </c>
      <c r="I1563" s="8">
        <v>0</v>
      </c>
      <c r="J1563" s="8">
        <v>0</v>
      </c>
      <c r="K1563" s="8">
        <v>74.709999999999994</v>
      </c>
      <c r="L1563" s="8">
        <v>0</v>
      </c>
      <c r="M1563" s="8">
        <v>0</v>
      </c>
      <c r="N1563" s="40">
        <v>89.23</v>
      </c>
      <c r="O1563" s="8">
        <v>40.009999999999991</v>
      </c>
      <c r="P1563" s="8"/>
      <c r="Q1563" s="8"/>
      <c r="R1563" s="8"/>
      <c r="S1563" s="8"/>
      <c r="T1563" s="8"/>
      <c r="U1563" s="8"/>
      <c r="V1563" s="8"/>
      <c r="W1563" s="14">
        <f t="shared" si="421"/>
        <v>203.95</v>
      </c>
      <c r="X1563" s="10"/>
      <c r="Y1563" s="28" t="e">
        <f t="shared" si="422"/>
        <v>#REF!</v>
      </c>
      <c r="Z1563" s="13"/>
      <c r="AA1563" s="13" t="e">
        <f t="shared" si="407"/>
        <v>#REF!</v>
      </c>
      <c r="AB1563" s="12"/>
      <c r="AC1563" s="12"/>
      <c r="AE1563" s="9" t="e">
        <f t="shared" si="397"/>
        <v>#REF!</v>
      </c>
      <c r="AG1563" s="1" t="str">
        <f t="shared" si="423"/>
        <v>33W33W10004030</v>
      </c>
      <c r="AH1563" s="9" t="e">
        <f>IF(AND(#REF!=2017,AE$4=1),-IFERROR(VLOOKUP(AG1563,#REF!,9,0),0),IF(AND(#REF!=2017,AE$4=2),-IFERROR(VLOOKUP(AG1563,#REF!,9,0),0),IFERROR(VLOOKUP(AG1563,#REF!,12,0),0)))</f>
        <v>#REF!</v>
      </c>
    </row>
    <row r="1564" spans="1:34" ht="15" customHeight="1" outlineLevel="2">
      <c r="A1564" s="7" t="s">
        <v>235</v>
      </c>
      <c r="B1564" s="36" t="s">
        <v>236</v>
      </c>
      <c r="C1564" s="7" t="s">
        <v>236</v>
      </c>
      <c r="D1564" s="7" t="s">
        <v>13</v>
      </c>
      <c r="E1564" s="7" t="s">
        <v>389</v>
      </c>
      <c r="F1564" s="7" t="s">
        <v>360</v>
      </c>
      <c r="G1564" s="8">
        <v>0</v>
      </c>
      <c r="H1564" s="8">
        <v>0</v>
      </c>
      <c r="I1564" s="8">
        <v>0</v>
      </c>
      <c r="J1564" s="8">
        <v>0</v>
      </c>
      <c r="K1564" s="8">
        <v>2.0699999999999998</v>
      </c>
      <c r="L1564" s="8">
        <v>0</v>
      </c>
      <c r="M1564" s="8">
        <v>0</v>
      </c>
      <c r="N1564" s="40">
        <v>0.18999999999999995</v>
      </c>
      <c r="O1564" s="8">
        <v>14.85</v>
      </c>
      <c r="P1564" s="8"/>
      <c r="Q1564" s="8"/>
      <c r="R1564" s="8"/>
      <c r="S1564" s="8"/>
      <c r="T1564" s="8"/>
      <c r="U1564" s="8"/>
      <c r="V1564" s="8"/>
      <c r="W1564" s="14">
        <f t="shared" si="421"/>
        <v>17.11</v>
      </c>
      <c r="X1564" s="10"/>
      <c r="Y1564" s="28" t="e">
        <f t="shared" si="422"/>
        <v>#REF!</v>
      </c>
      <c r="Z1564" s="13"/>
      <c r="AA1564" s="13" t="e">
        <f t="shared" si="407"/>
        <v>#REF!</v>
      </c>
      <c r="AB1564" s="12"/>
      <c r="AC1564" s="12"/>
      <c r="AE1564" s="9" t="e">
        <f t="shared" si="397"/>
        <v>#REF!</v>
      </c>
      <c r="AG1564" s="1" t="str">
        <f t="shared" si="423"/>
        <v>33W33W10004033</v>
      </c>
      <c r="AH1564" s="9" t="e">
        <f>IF(AND(#REF!=2017,AE$4=1),-IFERROR(VLOOKUP(AG1564,#REF!,9,0),0),IF(AND(#REF!=2017,AE$4=2),-IFERROR(VLOOKUP(AG1564,#REF!,9,0),0),IFERROR(VLOOKUP(AG1564,#REF!,12,0),0)))</f>
        <v>#REF!</v>
      </c>
    </row>
    <row r="1565" spans="1:34" ht="15" customHeight="1" outlineLevel="2">
      <c r="A1565" s="7" t="s">
        <v>235</v>
      </c>
      <c r="B1565" s="36" t="s">
        <v>236</v>
      </c>
      <c r="C1565" s="7" t="s">
        <v>236</v>
      </c>
      <c r="D1565" s="7" t="s">
        <v>13</v>
      </c>
      <c r="E1565" s="7" t="s">
        <v>380</v>
      </c>
      <c r="F1565" s="7" t="s">
        <v>17</v>
      </c>
      <c r="G1565" s="8">
        <v>0</v>
      </c>
      <c r="H1565" s="8">
        <v>0</v>
      </c>
      <c r="I1565" s="8">
        <v>0</v>
      </c>
      <c r="J1565" s="8">
        <v>0.79</v>
      </c>
      <c r="K1565" s="8">
        <v>0</v>
      </c>
      <c r="L1565" s="8">
        <v>0</v>
      </c>
      <c r="M1565" s="8">
        <v>4.01</v>
      </c>
      <c r="N1565" s="40">
        <v>0</v>
      </c>
      <c r="O1565" s="8">
        <v>3.0600000000000005</v>
      </c>
      <c r="P1565" s="8"/>
      <c r="Q1565" s="8"/>
      <c r="R1565" s="8"/>
      <c r="S1565" s="8"/>
      <c r="T1565" s="8"/>
      <c r="U1565" s="8"/>
      <c r="V1565" s="8"/>
      <c r="W1565" s="14">
        <f t="shared" si="421"/>
        <v>7.86</v>
      </c>
      <c r="X1565" s="10"/>
      <c r="Y1565" s="28" t="e">
        <f t="shared" si="422"/>
        <v>#REF!</v>
      </c>
      <c r="Z1565" s="13"/>
      <c r="AA1565" s="13" t="e">
        <f t="shared" ref="AA1565:AA1600" si="424">Y1565+Z1565</f>
        <v>#REF!</v>
      </c>
      <c r="AB1565" s="12"/>
      <c r="AC1565" s="12"/>
      <c r="AE1565" s="9" t="e">
        <f t="shared" si="397"/>
        <v>#REF!</v>
      </c>
      <c r="AG1565" s="1" t="str">
        <f t="shared" si="423"/>
        <v>33W33W10004801</v>
      </c>
      <c r="AH1565" s="9" t="e">
        <f>IF(AND(#REF!=2017,AE$4=1),-IFERROR(VLOOKUP(AG1565,#REF!,9,0),0),IF(AND(#REF!=2017,AE$4=2),-IFERROR(VLOOKUP(AG1565,#REF!,9,0),0),IFERROR(VLOOKUP(AG1565,#REF!,12,0),0)))</f>
        <v>#REF!</v>
      </c>
    </row>
    <row r="1566" spans="1:34" ht="15" customHeight="1" outlineLevel="2">
      <c r="A1566" s="7" t="s">
        <v>235</v>
      </c>
      <c r="B1566" s="36" t="s">
        <v>236</v>
      </c>
      <c r="C1566" s="7" t="s">
        <v>236</v>
      </c>
      <c r="D1566" s="7" t="s">
        <v>13</v>
      </c>
      <c r="E1566" s="7" t="s">
        <v>381</v>
      </c>
      <c r="F1566" s="7" t="s">
        <v>311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40">
        <v>0</v>
      </c>
      <c r="O1566" s="8">
        <v>52.15</v>
      </c>
      <c r="P1566" s="8"/>
      <c r="Q1566" s="8"/>
      <c r="R1566" s="8"/>
      <c r="S1566" s="8"/>
      <c r="T1566" s="8"/>
      <c r="U1566" s="8"/>
      <c r="V1566" s="8"/>
      <c r="W1566" s="14">
        <f t="shared" si="421"/>
        <v>52.15</v>
      </c>
      <c r="X1566" s="10"/>
      <c r="Y1566" s="28" t="e">
        <f t="shared" si="422"/>
        <v>#REF!</v>
      </c>
      <c r="Z1566" s="13"/>
      <c r="AA1566" s="13" t="e">
        <f t="shared" si="424"/>
        <v>#REF!</v>
      </c>
      <c r="AB1566" s="12"/>
      <c r="AC1566" s="12"/>
      <c r="AE1566" s="9" t="e">
        <f t="shared" si="397"/>
        <v>#REF!</v>
      </c>
      <c r="AG1566" s="1" t="str">
        <f t="shared" si="423"/>
        <v>33W33W10005050</v>
      </c>
      <c r="AH1566" s="9" t="e">
        <f>IF(AND(#REF!=2017,AE$4=1),-IFERROR(VLOOKUP(AG1566,#REF!,9,0),0),IF(AND(#REF!=2017,AE$4=2),-IFERROR(VLOOKUP(AG1566,#REF!,9,0),0),IFERROR(VLOOKUP(AG1566,#REF!,12,0),0)))</f>
        <v>#REF!</v>
      </c>
    </row>
    <row r="1567" spans="1:34" ht="15" customHeight="1" outlineLevel="1">
      <c r="A1567" s="42" t="s">
        <v>668</v>
      </c>
      <c r="B1567" s="36"/>
      <c r="C1567" s="7"/>
      <c r="D1567" s="7"/>
      <c r="E1567" s="7"/>
      <c r="F1567" s="7"/>
      <c r="G1567" s="8">
        <f t="shared" ref="G1567:O1567" si="425">SUBTOTAL(9,G1559:G1566)</f>
        <v>0</v>
      </c>
      <c r="H1567" s="8">
        <f t="shared" si="425"/>
        <v>0</v>
      </c>
      <c r="I1567" s="8">
        <f t="shared" si="425"/>
        <v>0</v>
      </c>
      <c r="J1567" s="8">
        <f t="shared" si="425"/>
        <v>5905.42</v>
      </c>
      <c r="K1567" s="8">
        <f t="shared" si="425"/>
        <v>1396.9700000000003</v>
      </c>
      <c r="L1567" s="8">
        <f t="shared" si="425"/>
        <v>0</v>
      </c>
      <c r="M1567" s="8">
        <f t="shared" si="425"/>
        <v>3485.2099999999996</v>
      </c>
      <c r="N1567" s="40">
        <f t="shared" si="425"/>
        <v>693.75000000000091</v>
      </c>
      <c r="O1567" s="8">
        <f t="shared" si="425"/>
        <v>1224.2300000000023</v>
      </c>
      <c r="P1567" s="8"/>
      <c r="Q1567" s="8"/>
      <c r="R1567" s="8"/>
      <c r="S1567" s="8"/>
      <c r="T1567" s="8"/>
      <c r="U1567" s="8"/>
      <c r="V1567" s="8"/>
      <c r="W1567" s="14">
        <f>SUBTOTAL(9,W1559:W1566)</f>
        <v>12705.580000000004</v>
      </c>
      <c r="X1567" s="10"/>
      <c r="Y1567" s="28"/>
      <c r="Z1567" s="13"/>
      <c r="AA1567" s="13"/>
      <c r="AB1567" s="12"/>
      <c r="AC1567" s="12"/>
      <c r="AE1567" s="9"/>
      <c r="AH1567" s="9"/>
    </row>
    <row r="1568" spans="1:34" ht="15" customHeight="1" outlineLevel="2">
      <c r="A1568" s="7" t="s">
        <v>242</v>
      </c>
      <c r="B1568" s="36" t="s">
        <v>241</v>
      </c>
      <c r="C1568" s="7" t="s">
        <v>241</v>
      </c>
      <c r="D1568" s="7" t="s">
        <v>13</v>
      </c>
      <c r="E1568" s="7" t="s">
        <v>366</v>
      </c>
      <c r="F1568" s="7" t="s">
        <v>307</v>
      </c>
      <c r="G1568" s="8">
        <v>0</v>
      </c>
      <c r="H1568" s="8">
        <v>0</v>
      </c>
      <c r="I1568" s="8">
        <v>0</v>
      </c>
      <c r="J1568" s="8">
        <v>69943.73</v>
      </c>
      <c r="K1568" s="8">
        <v>23049.680000000008</v>
      </c>
      <c r="L1568" s="8">
        <v>0</v>
      </c>
      <c r="M1568" s="8">
        <v>44540.949999999983</v>
      </c>
      <c r="N1568" s="40">
        <v>8420.6600000000035</v>
      </c>
      <c r="O1568" s="8">
        <v>16013.010000000009</v>
      </c>
      <c r="P1568" s="8"/>
      <c r="Q1568" s="8"/>
      <c r="R1568" s="8"/>
      <c r="S1568" s="8"/>
      <c r="T1568" s="8"/>
      <c r="U1568" s="8"/>
      <c r="V1568" s="8"/>
      <c r="W1568" s="14">
        <f t="shared" ref="W1568:W1575" si="426">SUM(G1568:V1568)</f>
        <v>161968.03</v>
      </c>
      <c r="X1568" s="10"/>
      <c r="Y1568" s="28" t="e">
        <f t="shared" ref="Y1568:Y1575" si="427">IF(AE$2="Y",IF(RIGHT(A1568,4)="CITY",AH1568,0),AH1568)</f>
        <v>#REF!</v>
      </c>
      <c r="Z1568" s="13"/>
      <c r="AA1568" s="13" t="e">
        <f t="shared" si="424"/>
        <v>#REF!</v>
      </c>
      <c r="AB1568" s="12"/>
      <c r="AC1568" s="12"/>
      <c r="AE1568" s="9" t="e">
        <f t="shared" si="397"/>
        <v>#REF!</v>
      </c>
      <c r="AG1568" s="1" t="str">
        <f t="shared" ref="AG1568:AG1575" si="428">B1568&amp;C1568&amp;D1568&amp;E1568</f>
        <v>33X33X10004001</v>
      </c>
      <c r="AH1568" s="9" t="e">
        <f>IF(AND(#REF!=2017,AE$4=1),-IFERROR(VLOOKUP(AG1568,#REF!,9,0),0),IF(AND(#REF!=2017,AE$4=2),-IFERROR(VLOOKUP(AG1568,#REF!,9,0),0),IFERROR(VLOOKUP(AG1568,#REF!,12,0),0)))</f>
        <v>#REF!</v>
      </c>
    </row>
    <row r="1569" spans="1:34" ht="15" customHeight="1" outlineLevel="2">
      <c r="A1569" s="7" t="s">
        <v>242</v>
      </c>
      <c r="B1569" s="36" t="s">
        <v>241</v>
      </c>
      <c r="C1569" s="7" t="s">
        <v>241</v>
      </c>
      <c r="D1569" s="7" t="s">
        <v>13</v>
      </c>
      <c r="E1569" s="7" t="s">
        <v>368</v>
      </c>
      <c r="F1569" s="7" t="s">
        <v>308</v>
      </c>
      <c r="G1569" s="8">
        <v>0</v>
      </c>
      <c r="H1569" s="8">
        <v>0</v>
      </c>
      <c r="I1569" s="8">
        <v>0</v>
      </c>
      <c r="J1569" s="8">
        <v>14523.97</v>
      </c>
      <c r="K1569" s="8">
        <v>-1.429999999998472</v>
      </c>
      <c r="L1569" s="8">
        <v>0</v>
      </c>
      <c r="M1569" s="8">
        <v>7.9499999999989086</v>
      </c>
      <c r="N1569" s="40">
        <v>0</v>
      </c>
      <c r="O1569" s="8">
        <v>2.8500000000003638</v>
      </c>
      <c r="P1569" s="8"/>
      <c r="Q1569" s="8"/>
      <c r="R1569" s="8"/>
      <c r="S1569" s="8"/>
      <c r="T1569" s="8"/>
      <c r="U1569" s="8"/>
      <c r="V1569" s="8"/>
      <c r="W1569" s="14">
        <f t="shared" si="426"/>
        <v>14533.34</v>
      </c>
      <c r="X1569" s="10"/>
      <c r="Y1569" s="28" t="e">
        <f t="shared" si="427"/>
        <v>#REF!</v>
      </c>
      <c r="Z1569" s="13"/>
      <c r="AA1569" s="13" t="e">
        <f t="shared" si="424"/>
        <v>#REF!</v>
      </c>
      <c r="AB1569" s="12"/>
      <c r="AC1569" s="12"/>
      <c r="AE1569" s="9" t="e">
        <f t="shared" si="397"/>
        <v>#REF!</v>
      </c>
      <c r="AG1569" s="1" t="str">
        <f t="shared" si="428"/>
        <v>33X33X10004006</v>
      </c>
      <c r="AH1569" s="9" t="e">
        <f>IF(AND(#REF!=2017,AE$4=1),-IFERROR(VLOOKUP(AG1569,#REF!,9,0),0),IF(AND(#REF!=2017,AE$4=2),-IFERROR(VLOOKUP(AG1569,#REF!,9,0),0),IFERROR(VLOOKUP(AG1569,#REF!,12,0),0)))</f>
        <v>#REF!</v>
      </c>
    </row>
    <row r="1570" spans="1:34" ht="15" customHeight="1" outlineLevel="2">
      <c r="A1570" s="7" t="s">
        <v>242</v>
      </c>
      <c r="B1570" s="36" t="s">
        <v>241</v>
      </c>
      <c r="C1570" s="7" t="s">
        <v>241</v>
      </c>
      <c r="D1570" s="7" t="s">
        <v>13</v>
      </c>
      <c r="E1570" s="7" t="s">
        <v>370</v>
      </c>
      <c r="F1570" s="7" t="s">
        <v>309</v>
      </c>
      <c r="G1570" s="8">
        <v>0</v>
      </c>
      <c r="H1570" s="8">
        <v>0</v>
      </c>
      <c r="I1570" s="8">
        <v>0</v>
      </c>
      <c r="J1570" s="8">
        <v>0</v>
      </c>
      <c r="K1570" s="8">
        <v>0</v>
      </c>
      <c r="L1570" s="8">
        <v>0</v>
      </c>
      <c r="M1570" s="8">
        <v>0</v>
      </c>
      <c r="N1570" s="40">
        <v>0</v>
      </c>
      <c r="O1570" s="8">
        <v>4359.78</v>
      </c>
      <c r="P1570" s="8"/>
      <c r="Q1570" s="8"/>
      <c r="R1570" s="8"/>
      <c r="S1570" s="8"/>
      <c r="T1570" s="8"/>
      <c r="U1570" s="8"/>
      <c r="V1570" s="8"/>
      <c r="W1570" s="14">
        <f t="shared" si="426"/>
        <v>4359.78</v>
      </c>
      <c r="X1570" s="10"/>
      <c r="Y1570" s="28" t="e">
        <f t="shared" si="427"/>
        <v>#REF!</v>
      </c>
      <c r="Z1570" s="13"/>
      <c r="AA1570" s="13" t="e">
        <f t="shared" si="424"/>
        <v>#REF!</v>
      </c>
      <c r="AB1570" s="12"/>
      <c r="AC1570" s="12"/>
      <c r="AE1570" s="9" t="e">
        <f t="shared" si="397"/>
        <v>#REF!</v>
      </c>
      <c r="AG1570" s="1" t="str">
        <f t="shared" si="428"/>
        <v>33X33X10004008</v>
      </c>
      <c r="AH1570" s="9" t="e">
        <f>IF(AND(#REF!=2017,AE$4=1),-IFERROR(VLOOKUP(AG1570,#REF!,9,0),0),IF(AND(#REF!=2017,AE$4=2),-IFERROR(VLOOKUP(AG1570,#REF!,9,0),0),IFERROR(VLOOKUP(AG1570,#REF!,12,0),0)))</f>
        <v>#REF!</v>
      </c>
    </row>
    <row r="1571" spans="1:34" ht="15" customHeight="1" outlineLevel="2">
      <c r="A1571" s="7" t="s">
        <v>242</v>
      </c>
      <c r="B1571" s="36" t="s">
        <v>241</v>
      </c>
      <c r="C1571" s="7" t="s">
        <v>241</v>
      </c>
      <c r="D1571" s="7" t="s">
        <v>13</v>
      </c>
      <c r="E1571" s="7" t="s">
        <v>372</v>
      </c>
      <c r="F1571" s="7" t="s">
        <v>310</v>
      </c>
      <c r="G1571" s="8">
        <v>0</v>
      </c>
      <c r="H1571" s="8">
        <v>0</v>
      </c>
      <c r="I1571" s="8">
        <v>0</v>
      </c>
      <c r="J1571" s="8">
        <v>0</v>
      </c>
      <c r="K1571" s="8">
        <v>2.2400000000000002</v>
      </c>
      <c r="L1571" s="8">
        <v>0</v>
      </c>
      <c r="M1571" s="8">
        <v>0</v>
      </c>
      <c r="N1571" s="40">
        <v>1.5199999999999996</v>
      </c>
      <c r="O1571" s="8">
        <v>2.2800000000000002</v>
      </c>
      <c r="P1571" s="8"/>
      <c r="Q1571" s="8"/>
      <c r="R1571" s="8"/>
      <c r="S1571" s="8"/>
      <c r="T1571" s="8"/>
      <c r="U1571" s="8"/>
      <c r="V1571" s="8"/>
      <c r="W1571" s="14">
        <f t="shared" si="426"/>
        <v>6.04</v>
      </c>
      <c r="X1571" s="10"/>
      <c r="Y1571" s="28" t="e">
        <f t="shared" si="427"/>
        <v>#REF!</v>
      </c>
      <c r="Z1571" s="13"/>
      <c r="AA1571" s="13" t="e">
        <f t="shared" si="424"/>
        <v>#REF!</v>
      </c>
      <c r="AB1571" s="12"/>
      <c r="AC1571" s="12"/>
      <c r="AE1571" s="9" t="e">
        <f t="shared" si="397"/>
        <v>#REF!</v>
      </c>
      <c r="AG1571" s="1" t="str">
        <f t="shared" si="428"/>
        <v>33X33X10004009</v>
      </c>
      <c r="AH1571" s="9" t="e">
        <f>IF(AND(#REF!=2017,AE$4=1),-IFERROR(VLOOKUP(AG1571,#REF!,9,0),0),IF(AND(#REF!=2017,AE$4=2),-IFERROR(VLOOKUP(AG1571,#REF!,9,0),0),IFERROR(VLOOKUP(AG1571,#REF!,12,0),0)))</f>
        <v>#REF!</v>
      </c>
    </row>
    <row r="1572" spans="1:34" ht="15" customHeight="1" outlineLevel="2">
      <c r="A1572" s="7" t="s">
        <v>242</v>
      </c>
      <c r="B1572" s="36" t="s">
        <v>241</v>
      </c>
      <c r="C1572" s="7" t="s">
        <v>241</v>
      </c>
      <c r="D1572" s="7" t="s">
        <v>13</v>
      </c>
      <c r="E1572" s="7" t="s">
        <v>374</v>
      </c>
      <c r="F1572" s="7" t="s">
        <v>361</v>
      </c>
      <c r="G1572" s="8">
        <v>0</v>
      </c>
      <c r="H1572" s="8">
        <v>0</v>
      </c>
      <c r="I1572" s="8">
        <v>0</v>
      </c>
      <c r="J1572" s="8">
        <v>0</v>
      </c>
      <c r="K1572" s="8">
        <v>296.45999999999998</v>
      </c>
      <c r="L1572" s="8">
        <v>0</v>
      </c>
      <c r="M1572" s="8">
        <v>0</v>
      </c>
      <c r="N1572" s="40">
        <v>-32.870000000000005</v>
      </c>
      <c r="O1572" s="8">
        <v>349.99999999999994</v>
      </c>
      <c r="P1572" s="8"/>
      <c r="Q1572" s="8"/>
      <c r="R1572" s="8"/>
      <c r="S1572" s="8"/>
      <c r="T1572" s="8"/>
      <c r="U1572" s="8"/>
      <c r="V1572" s="8"/>
      <c r="W1572" s="14">
        <f t="shared" si="426"/>
        <v>613.58999999999992</v>
      </c>
      <c r="X1572" s="10"/>
      <c r="Y1572" s="28" t="e">
        <f t="shared" si="427"/>
        <v>#REF!</v>
      </c>
      <c r="Z1572" s="13"/>
      <c r="AA1572" s="13" t="e">
        <f t="shared" si="424"/>
        <v>#REF!</v>
      </c>
      <c r="AB1572" s="12"/>
      <c r="AC1572" s="12"/>
      <c r="AE1572" s="9" t="e">
        <f t="shared" ref="AE1572:AE1648" si="429">AA1572-W1572</f>
        <v>#REF!</v>
      </c>
      <c r="AG1572" s="1" t="str">
        <f t="shared" si="428"/>
        <v>33X33X10004030</v>
      </c>
      <c r="AH1572" s="9" t="e">
        <f>IF(AND(#REF!=2017,AE$4=1),-IFERROR(VLOOKUP(AG1572,#REF!,9,0),0),IF(AND(#REF!=2017,AE$4=2),-IFERROR(VLOOKUP(AG1572,#REF!,9,0),0),IFERROR(VLOOKUP(AG1572,#REF!,12,0),0)))</f>
        <v>#REF!</v>
      </c>
    </row>
    <row r="1573" spans="1:34" ht="15" customHeight="1" outlineLevel="2">
      <c r="A1573" s="7" t="s">
        <v>242</v>
      </c>
      <c r="B1573" s="36" t="s">
        <v>241</v>
      </c>
      <c r="C1573" s="7" t="s">
        <v>241</v>
      </c>
      <c r="D1573" s="7" t="s">
        <v>13</v>
      </c>
      <c r="E1573" s="7" t="s">
        <v>389</v>
      </c>
      <c r="F1573" s="7" t="s">
        <v>360</v>
      </c>
      <c r="G1573" s="8">
        <v>0</v>
      </c>
      <c r="H1573" s="8">
        <v>0</v>
      </c>
      <c r="I1573" s="8">
        <v>0</v>
      </c>
      <c r="J1573" s="8">
        <v>0</v>
      </c>
      <c r="K1573" s="8">
        <v>0</v>
      </c>
      <c r="L1573" s="8">
        <v>0</v>
      </c>
      <c r="M1573" s="8">
        <v>0</v>
      </c>
      <c r="N1573" s="40">
        <v>0</v>
      </c>
      <c r="O1573" s="8">
        <v>80.849999999999994</v>
      </c>
      <c r="P1573" s="8"/>
      <c r="Q1573" s="8"/>
      <c r="R1573" s="8"/>
      <c r="S1573" s="8"/>
      <c r="T1573" s="8"/>
      <c r="U1573" s="8"/>
      <c r="V1573" s="8"/>
      <c r="W1573" s="14">
        <f t="shared" si="426"/>
        <v>80.849999999999994</v>
      </c>
      <c r="X1573" s="10"/>
      <c r="Y1573" s="28" t="e">
        <f t="shared" si="427"/>
        <v>#REF!</v>
      </c>
      <c r="Z1573" s="13"/>
      <c r="AA1573" s="13" t="e">
        <f t="shared" si="424"/>
        <v>#REF!</v>
      </c>
      <c r="AB1573" s="12"/>
      <c r="AC1573" s="12"/>
      <c r="AE1573" s="9" t="e">
        <f t="shared" si="429"/>
        <v>#REF!</v>
      </c>
      <c r="AG1573" s="1" t="str">
        <f t="shared" si="428"/>
        <v>33X33X10004033</v>
      </c>
      <c r="AH1573" s="9" t="e">
        <f>IF(AND(#REF!=2017,AE$4=1),-IFERROR(VLOOKUP(AG1573,#REF!,9,0),0),IF(AND(#REF!=2017,AE$4=2),-IFERROR(VLOOKUP(AG1573,#REF!,9,0),0),IFERROR(VLOOKUP(AG1573,#REF!,12,0),0)))</f>
        <v>#REF!</v>
      </c>
    </row>
    <row r="1574" spans="1:34" ht="15" customHeight="1" outlineLevel="2">
      <c r="A1574" s="7" t="s">
        <v>242</v>
      </c>
      <c r="B1574" s="36" t="s">
        <v>241</v>
      </c>
      <c r="C1574" s="7" t="s">
        <v>241</v>
      </c>
      <c r="D1574" s="7" t="s">
        <v>13</v>
      </c>
      <c r="E1574" s="7" t="s">
        <v>380</v>
      </c>
      <c r="F1574" s="7" t="s">
        <v>17</v>
      </c>
      <c r="G1574" s="8">
        <v>0</v>
      </c>
      <c r="H1574" s="8">
        <v>0</v>
      </c>
      <c r="I1574" s="8">
        <v>0</v>
      </c>
      <c r="J1574" s="8">
        <v>9.9700000000000006</v>
      </c>
      <c r="K1574" s="8">
        <v>0</v>
      </c>
      <c r="L1574" s="8">
        <v>0</v>
      </c>
      <c r="M1574" s="8">
        <v>106.62</v>
      </c>
      <c r="N1574" s="40">
        <v>0</v>
      </c>
      <c r="O1574" s="8">
        <v>51.879999999999995</v>
      </c>
      <c r="P1574" s="8"/>
      <c r="Q1574" s="8"/>
      <c r="R1574" s="8"/>
      <c r="S1574" s="8"/>
      <c r="T1574" s="8"/>
      <c r="U1574" s="8"/>
      <c r="V1574" s="8"/>
      <c r="W1574" s="14">
        <f t="shared" si="426"/>
        <v>168.47</v>
      </c>
      <c r="X1574" s="10"/>
      <c r="Y1574" s="28" t="e">
        <f t="shared" si="427"/>
        <v>#REF!</v>
      </c>
      <c r="Z1574" s="13"/>
      <c r="AA1574" s="13" t="e">
        <f t="shared" si="424"/>
        <v>#REF!</v>
      </c>
      <c r="AB1574" s="12"/>
      <c r="AC1574" s="12"/>
      <c r="AE1574" s="9" t="e">
        <f t="shared" si="429"/>
        <v>#REF!</v>
      </c>
      <c r="AG1574" s="1" t="str">
        <f t="shared" si="428"/>
        <v>33X33X10004801</v>
      </c>
      <c r="AH1574" s="9" t="e">
        <f>IF(AND(#REF!=2017,AE$4=1),-IFERROR(VLOOKUP(AG1574,#REF!,9,0),0),IF(AND(#REF!=2017,AE$4=2),-IFERROR(VLOOKUP(AG1574,#REF!,9,0),0),IFERROR(VLOOKUP(AG1574,#REF!,12,0),0)))</f>
        <v>#REF!</v>
      </c>
    </row>
    <row r="1575" spans="1:34" ht="15" customHeight="1" outlineLevel="2">
      <c r="A1575" s="7" t="s">
        <v>242</v>
      </c>
      <c r="B1575" s="36" t="s">
        <v>241</v>
      </c>
      <c r="C1575" s="7" t="s">
        <v>241</v>
      </c>
      <c r="D1575" s="7" t="s">
        <v>13</v>
      </c>
      <c r="E1575" s="7" t="s">
        <v>381</v>
      </c>
      <c r="F1575" s="7" t="s">
        <v>311</v>
      </c>
      <c r="G1575" s="8">
        <v>0</v>
      </c>
      <c r="H1575" s="8">
        <v>0</v>
      </c>
      <c r="I1575" s="8">
        <v>0</v>
      </c>
      <c r="J1575" s="8">
        <v>0</v>
      </c>
      <c r="K1575" s="8">
        <v>0</v>
      </c>
      <c r="L1575" s="8">
        <v>0</v>
      </c>
      <c r="M1575" s="8">
        <v>0</v>
      </c>
      <c r="N1575" s="40">
        <v>0</v>
      </c>
      <c r="O1575" s="8">
        <v>907.37</v>
      </c>
      <c r="P1575" s="8"/>
      <c r="Q1575" s="8"/>
      <c r="R1575" s="8"/>
      <c r="S1575" s="8"/>
      <c r="T1575" s="8"/>
      <c r="U1575" s="8"/>
      <c r="V1575" s="8"/>
      <c r="W1575" s="14">
        <f t="shared" si="426"/>
        <v>907.37</v>
      </c>
      <c r="X1575" s="10"/>
      <c r="Y1575" s="28" t="e">
        <f t="shared" si="427"/>
        <v>#REF!</v>
      </c>
      <c r="Z1575" s="13"/>
      <c r="AA1575" s="13" t="e">
        <f t="shared" si="424"/>
        <v>#REF!</v>
      </c>
      <c r="AB1575" s="12"/>
      <c r="AC1575" s="12"/>
      <c r="AE1575" s="9" t="e">
        <f t="shared" si="429"/>
        <v>#REF!</v>
      </c>
      <c r="AG1575" s="1" t="str">
        <f t="shared" si="428"/>
        <v>33X33X10005050</v>
      </c>
      <c r="AH1575" s="9" t="e">
        <f>IF(AND(#REF!=2017,AE$4=1),-IFERROR(VLOOKUP(AG1575,#REF!,9,0),0),IF(AND(#REF!=2017,AE$4=2),-IFERROR(VLOOKUP(AG1575,#REF!,9,0),0),IFERROR(VLOOKUP(AG1575,#REF!,12,0),0)))</f>
        <v>#REF!</v>
      </c>
    </row>
    <row r="1576" spans="1:34" ht="15" customHeight="1" outlineLevel="1">
      <c r="A1576" s="42" t="s">
        <v>669</v>
      </c>
      <c r="B1576" s="36"/>
      <c r="C1576" s="7"/>
      <c r="D1576" s="7"/>
      <c r="E1576" s="7"/>
      <c r="F1576" s="7"/>
      <c r="G1576" s="8">
        <f t="shared" ref="G1576:O1576" si="430">SUBTOTAL(9,G1568:G1575)</f>
        <v>0</v>
      </c>
      <c r="H1576" s="8">
        <f t="shared" si="430"/>
        <v>0</v>
      </c>
      <c r="I1576" s="8">
        <f t="shared" si="430"/>
        <v>0</v>
      </c>
      <c r="J1576" s="8">
        <f t="shared" si="430"/>
        <v>84477.67</v>
      </c>
      <c r="K1576" s="8">
        <f t="shared" si="430"/>
        <v>23346.950000000008</v>
      </c>
      <c r="L1576" s="8">
        <f t="shared" si="430"/>
        <v>0</v>
      </c>
      <c r="M1576" s="8">
        <f t="shared" si="430"/>
        <v>44655.519999999982</v>
      </c>
      <c r="N1576" s="40">
        <f t="shared" si="430"/>
        <v>8389.3100000000031</v>
      </c>
      <c r="O1576" s="8">
        <f t="shared" si="430"/>
        <v>21768.020000000008</v>
      </c>
      <c r="P1576" s="8"/>
      <c r="Q1576" s="8"/>
      <c r="R1576" s="8"/>
      <c r="S1576" s="8"/>
      <c r="T1576" s="8"/>
      <c r="U1576" s="8"/>
      <c r="V1576" s="8"/>
      <c r="W1576" s="14">
        <f>SUBTOTAL(9,W1568:W1575)</f>
        <v>182637.47</v>
      </c>
      <c r="X1576" s="10"/>
      <c r="Y1576" s="28"/>
      <c r="Z1576" s="13"/>
      <c r="AA1576" s="13"/>
      <c r="AB1576" s="12"/>
      <c r="AC1576" s="12"/>
      <c r="AE1576" s="9"/>
      <c r="AH1576" s="9"/>
    </row>
    <row r="1577" spans="1:34" ht="15" customHeight="1" outlineLevel="2">
      <c r="A1577" s="7" t="s">
        <v>536</v>
      </c>
      <c r="B1577" s="36" t="s">
        <v>120</v>
      </c>
      <c r="C1577" s="7" t="s">
        <v>120</v>
      </c>
      <c r="D1577" s="7" t="s">
        <v>13</v>
      </c>
      <c r="E1577" s="7" t="s">
        <v>366</v>
      </c>
      <c r="F1577" s="7" t="s">
        <v>307</v>
      </c>
      <c r="G1577" s="8">
        <v>0</v>
      </c>
      <c r="H1577" s="8">
        <v>0</v>
      </c>
      <c r="I1577" s="8">
        <v>0</v>
      </c>
      <c r="J1577" s="8">
        <v>23371.75</v>
      </c>
      <c r="K1577" s="8">
        <v>5163.6399999999994</v>
      </c>
      <c r="L1577" s="8">
        <v>0</v>
      </c>
      <c r="M1577" s="8">
        <v>9984.9799999999959</v>
      </c>
      <c r="N1577" s="40">
        <v>1911.9599999999991</v>
      </c>
      <c r="O1577" s="8">
        <v>6632.5500000000029</v>
      </c>
      <c r="P1577" s="8"/>
      <c r="Q1577" s="8"/>
      <c r="R1577" s="8"/>
      <c r="S1577" s="8"/>
      <c r="T1577" s="8"/>
      <c r="U1577" s="8"/>
      <c r="V1577" s="8"/>
      <c r="W1577" s="14">
        <f t="shared" ref="W1577:W1589" si="431">SUM(G1577:V1577)</f>
        <v>47064.88</v>
      </c>
      <c r="X1577" s="10"/>
      <c r="Y1577" s="28" t="e">
        <f t="shared" ref="Y1577:Y1589" si="432">IF(AE$2="Y",IF(RIGHT(A1577,4)="CITY",AH1577,0),AH1577)</f>
        <v>#REF!</v>
      </c>
      <c r="Z1577" s="13"/>
      <c r="AA1577" s="13" t="e">
        <f t="shared" si="424"/>
        <v>#REF!</v>
      </c>
      <c r="AB1577" s="12">
        <v>1</v>
      </c>
      <c r="AC1577" s="12">
        <v>1</v>
      </c>
      <c r="AE1577" s="9" t="e">
        <f t="shared" si="429"/>
        <v>#REF!</v>
      </c>
      <c r="AG1577" s="1" t="str">
        <f t="shared" ref="AG1577:AG1589" si="433">B1577&amp;C1577&amp;D1577&amp;E1577</f>
        <v>34A34A10004001</v>
      </c>
      <c r="AH1577" s="9" t="e">
        <f>IF(AND(#REF!=2017,AE$4=1),-IFERROR(VLOOKUP(AG1577,#REF!,9,0),0),IF(AND(#REF!=2017,AE$4=2),-IFERROR(VLOOKUP(AG1577,#REF!,9,0),0),IFERROR(VLOOKUP(AG1577,#REF!,12,0),0)))</f>
        <v>#REF!</v>
      </c>
    </row>
    <row r="1578" spans="1:34" ht="15" customHeight="1" outlineLevel="2">
      <c r="A1578" s="7" t="s">
        <v>536</v>
      </c>
      <c r="B1578" s="36" t="s">
        <v>120</v>
      </c>
      <c r="C1578" s="7" t="s">
        <v>120</v>
      </c>
      <c r="D1578" s="7" t="s">
        <v>13</v>
      </c>
      <c r="E1578" s="7" t="s">
        <v>387</v>
      </c>
      <c r="F1578" s="7" t="s">
        <v>359</v>
      </c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40">
        <v>0</v>
      </c>
      <c r="O1578" s="8">
        <v>0</v>
      </c>
      <c r="P1578" s="8"/>
      <c r="Q1578" s="8"/>
      <c r="R1578" s="8"/>
      <c r="S1578" s="8"/>
      <c r="T1578" s="8"/>
      <c r="U1578" s="8"/>
      <c r="V1578" s="8"/>
      <c r="W1578" s="14">
        <f t="shared" si="431"/>
        <v>0</v>
      </c>
      <c r="X1578" s="10"/>
      <c r="Y1578" s="28" t="e">
        <f t="shared" si="432"/>
        <v>#REF!</v>
      </c>
      <c r="Z1578" s="13"/>
      <c r="AA1578" s="13" t="e">
        <f t="shared" si="424"/>
        <v>#REF!</v>
      </c>
      <c r="AB1578" s="12">
        <v>1</v>
      </c>
      <c r="AC1578" s="12">
        <v>1</v>
      </c>
      <c r="AE1578" s="9" t="e">
        <f t="shared" si="429"/>
        <v>#REF!</v>
      </c>
      <c r="AG1578" s="1" t="str">
        <f t="shared" si="433"/>
        <v>34A34A10004004</v>
      </c>
      <c r="AH1578" s="9" t="e">
        <f>IF(AND(#REF!=2017,AE$4=1),-IFERROR(VLOOKUP(AG1578,#REF!,9,0),0),IF(AND(#REF!=2017,AE$4=2),-IFERROR(VLOOKUP(AG1578,#REF!,9,0),0),IFERROR(VLOOKUP(AG1578,#REF!,12,0),0)))</f>
        <v>#REF!</v>
      </c>
    </row>
    <row r="1579" spans="1:34" ht="15" customHeight="1" outlineLevel="2">
      <c r="A1579" s="7" t="s">
        <v>536</v>
      </c>
      <c r="B1579" s="36" t="s">
        <v>120</v>
      </c>
      <c r="C1579" s="7" t="s">
        <v>120</v>
      </c>
      <c r="D1579" s="7" t="s">
        <v>13</v>
      </c>
      <c r="E1579" s="7" t="s">
        <v>368</v>
      </c>
      <c r="F1579" s="7" t="s">
        <v>308</v>
      </c>
      <c r="G1579" s="8">
        <v>0</v>
      </c>
      <c r="H1579" s="8">
        <v>0</v>
      </c>
      <c r="I1579" s="8">
        <v>0</v>
      </c>
      <c r="J1579" s="8">
        <v>5865.08</v>
      </c>
      <c r="K1579" s="8">
        <v>0</v>
      </c>
      <c r="L1579" s="8">
        <v>0</v>
      </c>
      <c r="M1579" s="8">
        <v>2.1599999999998545</v>
      </c>
      <c r="N1579" s="40">
        <v>4.5600000000004002</v>
      </c>
      <c r="O1579" s="8">
        <v>1.3999999999996362</v>
      </c>
      <c r="P1579" s="8"/>
      <c r="Q1579" s="8"/>
      <c r="R1579" s="8"/>
      <c r="S1579" s="8"/>
      <c r="T1579" s="8"/>
      <c r="U1579" s="8"/>
      <c r="V1579" s="8"/>
      <c r="W1579" s="14">
        <f t="shared" si="431"/>
        <v>5873.2</v>
      </c>
      <c r="X1579" s="10"/>
      <c r="Y1579" s="28" t="e">
        <f t="shared" si="432"/>
        <v>#REF!</v>
      </c>
      <c r="Z1579" s="13"/>
      <c r="AA1579" s="13" t="e">
        <f t="shared" si="424"/>
        <v>#REF!</v>
      </c>
      <c r="AB1579" s="12">
        <v>1</v>
      </c>
      <c r="AC1579" s="12">
        <v>1</v>
      </c>
      <c r="AE1579" s="9" t="e">
        <f t="shared" si="429"/>
        <v>#REF!</v>
      </c>
      <c r="AG1579" s="1" t="str">
        <f t="shared" si="433"/>
        <v>34A34A10004006</v>
      </c>
      <c r="AH1579" s="9" t="e">
        <f>IF(AND(#REF!=2017,AE$4=1),-IFERROR(VLOOKUP(AG1579,#REF!,9,0),0),IF(AND(#REF!=2017,AE$4=2),-IFERROR(VLOOKUP(AG1579,#REF!,9,0),0),IFERROR(VLOOKUP(AG1579,#REF!,12,0),0)))</f>
        <v>#REF!</v>
      </c>
    </row>
    <row r="1580" spans="1:34" ht="15" customHeight="1" outlineLevel="2">
      <c r="A1580" s="7" t="s">
        <v>536</v>
      </c>
      <c r="B1580" s="36" t="s">
        <v>120</v>
      </c>
      <c r="C1580" s="7" t="s">
        <v>120</v>
      </c>
      <c r="D1580" s="7" t="s">
        <v>13</v>
      </c>
      <c r="E1580" s="7" t="s">
        <v>370</v>
      </c>
      <c r="F1580" s="7" t="s">
        <v>309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40">
        <v>0</v>
      </c>
      <c r="O1580" s="8">
        <v>158.44</v>
      </c>
      <c r="P1580" s="8"/>
      <c r="Q1580" s="8"/>
      <c r="R1580" s="8"/>
      <c r="S1580" s="8"/>
      <c r="T1580" s="8"/>
      <c r="U1580" s="8"/>
      <c r="V1580" s="8"/>
      <c r="W1580" s="14">
        <f t="shared" si="431"/>
        <v>158.44</v>
      </c>
      <c r="X1580" s="10"/>
      <c r="Y1580" s="28" t="e">
        <f t="shared" si="432"/>
        <v>#REF!</v>
      </c>
      <c r="Z1580" s="13"/>
      <c r="AA1580" s="13" t="e">
        <f t="shared" si="424"/>
        <v>#REF!</v>
      </c>
      <c r="AB1580" s="12">
        <v>1</v>
      </c>
      <c r="AC1580" s="12">
        <v>1</v>
      </c>
      <c r="AE1580" s="9" t="e">
        <f t="shared" si="429"/>
        <v>#REF!</v>
      </c>
      <c r="AG1580" s="1" t="str">
        <f t="shared" si="433"/>
        <v>34A34A10004008</v>
      </c>
      <c r="AH1580" s="9" t="e">
        <f>IF(AND(#REF!=2017,AE$4=1),-IFERROR(VLOOKUP(AG1580,#REF!,9,0),0),IF(AND(#REF!=2017,AE$4=2),-IFERROR(VLOOKUP(AG1580,#REF!,9,0),0),IFERROR(VLOOKUP(AG1580,#REF!,12,0),0)))</f>
        <v>#REF!</v>
      </c>
    </row>
    <row r="1581" spans="1:34" ht="15" customHeight="1" outlineLevel="2">
      <c r="A1581" s="7" t="s">
        <v>536</v>
      </c>
      <c r="B1581" s="36" t="s">
        <v>120</v>
      </c>
      <c r="C1581" s="7" t="s">
        <v>120</v>
      </c>
      <c r="D1581" s="7" t="s">
        <v>13</v>
      </c>
      <c r="E1581" s="7" t="s">
        <v>372</v>
      </c>
      <c r="F1581" s="7" t="s">
        <v>310</v>
      </c>
      <c r="G1581" s="8">
        <v>0</v>
      </c>
      <c r="H1581" s="8">
        <v>0</v>
      </c>
      <c r="I1581" s="8">
        <v>0</v>
      </c>
      <c r="J1581" s="8">
        <v>0</v>
      </c>
      <c r="K1581" s="8">
        <v>0</v>
      </c>
      <c r="L1581" s="8">
        <v>0</v>
      </c>
      <c r="M1581" s="8">
        <v>0</v>
      </c>
      <c r="N1581" s="40">
        <v>0</v>
      </c>
      <c r="O1581" s="8">
        <v>238.88</v>
      </c>
      <c r="P1581" s="8"/>
      <c r="Q1581" s="8"/>
      <c r="R1581" s="8"/>
      <c r="S1581" s="8"/>
      <c r="T1581" s="8"/>
      <c r="U1581" s="8"/>
      <c r="V1581" s="8"/>
      <c r="W1581" s="14">
        <f t="shared" si="431"/>
        <v>238.88</v>
      </c>
      <c r="X1581" s="10"/>
      <c r="Y1581" s="28" t="e">
        <f t="shared" si="432"/>
        <v>#REF!</v>
      </c>
      <c r="Z1581" s="13"/>
      <c r="AA1581" s="13" t="e">
        <f t="shared" si="424"/>
        <v>#REF!</v>
      </c>
      <c r="AB1581" s="12">
        <v>1</v>
      </c>
      <c r="AC1581" s="12">
        <v>1</v>
      </c>
      <c r="AE1581" s="9" t="e">
        <f t="shared" si="429"/>
        <v>#REF!</v>
      </c>
      <c r="AG1581" s="1" t="str">
        <f t="shared" si="433"/>
        <v>34A34A10004009</v>
      </c>
      <c r="AH1581" s="9" t="e">
        <f>IF(AND(#REF!=2017,AE$4=1),-IFERROR(VLOOKUP(AG1581,#REF!,9,0),0),IF(AND(#REF!=2017,AE$4=2),-IFERROR(VLOOKUP(AG1581,#REF!,9,0),0),IFERROR(VLOOKUP(AG1581,#REF!,12,0),0)))</f>
        <v>#REF!</v>
      </c>
    </row>
    <row r="1582" spans="1:34" ht="15" customHeight="1" outlineLevel="2">
      <c r="A1582" s="7" t="s">
        <v>536</v>
      </c>
      <c r="B1582" s="36" t="s">
        <v>120</v>
      </c>
      <c r="C1582" s="7" t="s">
        <v>120</v>
      </c>
      <c r="D1582" s="7" t="s">
        <v>13</v>
      </c>
      <c r="E1582" s="7" t="s">
        <v>16</v>
      </c>
      <c r="F1582" s="7" t="s">
        <v>315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40">
        <v>0</v>
      </c>
      <c r="O1582" s="8">
        <v>0</v>
      </c>
      <c r="P1582" s="8"/>
      <c r="Q1582" s="8"/>
      <c r="R1582" s="8"/>
      <c r="S1582" s="8"/>
      <c r="T1582" s="8"/>
      <c r="U1582" s="8"/>
      <c r="V1582" s="8"/>
      <c r="W1582" s="14">
        <f t="shared" si="431"/>
        <v>0</v>
      </c>
      <c r="X1582" s="10"/>
      <c r="Y1582" s="28" t="e">
        <f t="shared" si="432"/>
        <v>#REF!</v>
      </c>
      <c r="Z1582" s="13"/>
      <c r="AA1582" s="13" t="e">
        <f t="shared" si="424"/>
        <v>#REF!</v>
      </c>
      <c r="AB1582" s="12">
        <v>1</v>
      </c>
      <c r="AC1582" s="12">
        <v>1</v>
      </c>
      <c r="AE1582" s="9" t="e">
        <f t="shared" si="429"/>
        <v>#REF!</v>
      </c>
      <c r="AG1582" s="1" t="str">
        <f t="shared" si="433"/>
        <v>34A34A10004010</v>
      </c>
      <c r="AH1582" s="9" t="e">
        <f>IF(AND(#REF!=2017,AE$4=1),-IFERROR(VLOOKUP(AG1582,#REF!,9,0),0),IF(AND(#REF!=2017,AE$4=2),-IFERROR(VLOOKUP(AG1582,#REF!,9,0),0),IFERROR(VLOOKUP(AG1582,#REF!,12,0),0)))</f>
        <v>#REF!</v>
      </c>
    </row>
    <row r="1583" spans="1:34" ht="15" customHeight="1" outlineLevel="2">
      <c r="A1583" s="7" t="s">
        <v>536</v>
      </c>
      <c r="B1583" s="36" t="s">
        <v>120</v>
      </c>
      <c r="C1583" s="7" t="s">
        <v>120</v>
      </c>
      <c r="D1583" s="7" t="s">
        <v>13</v>
      </c>
      <c r="E1583" s="7" t="s">
        <v>374</v>
      </c>
      <c r="F1583" s="7" t="s">
        <v>361</v>
      </c>
      <c r="G1583" s="8">
        <v>0</v>
      </c>
      <c r="H1583" s="8">
        <v>0</v>
      </c>
      <c r="I1583" s="8">
        <v>0</v>
      </c>
      <c r="J1583" s="8">
        <v>0</v>
      </c>
      <c r="K1583" s="8">
        <v>12.25</v>
      </c>
      <c r="L1583" s="8">
        <v>0</v>
      </c>
      <c r="M1583" s="8">
        <v>0</v>
      </c>
      <c r="N1583" s="40">
        <v>217.55</v>
      </c>
      <c r="O1583" s="8">
        <v>81.180000000000007</v>
      </c>
      <c r="P1583" s="8"/>
      <c r="Q1583" s="8"/>
      <c r="R1583" s="8"/>
      <c r="S1583" s="8"/>
      <c r="T1583" s="8"/>
      <c r="U1583" s="8"/>
      <c r="V1583" s="8"/>
      <c r="W1583" s="14">
        <f t="shared" si="431"/>
        <v>310.98</v>
      </c>
      <c r="X1583" s="10"/>
      <c r="Y1583" s="28" t="e">
        <f t="shared" si="432"/>
        <v>#REF!</v>
      </c>
      <c r="Z1583" s="13"/>
      <c r="AA1583" s="13" t="e">
        <f t="shared" si="424"/>
        <v>#REF!</v>
      </c>
      <c r="AB1583" s="12">
        <v>1</v>
      </c>
      <c r="AC1583" s="12">
        <v>1</v>
      </c>
      <c r="AE1583" s="9" t="e">
        <f t="shared" si="429"/>
        <v>#REF!</v>
      </c>
      <c r="AG1583" s="1" t="str">
        <f t="shared" si="433"/>
        <v>34A34A10004030</v>
      </c>
      <c r="AH1583" s="9" t="e">
        <f>IF(AND(#REF!=2017,AE$4=1),-IFERROR(VLOOKUP(AG1583,#REF!,9,0),0),IF(AND(#REF!=2017,AE$4=2),-IFERROR(VLOOKUP(AG1583,#REF!,9,0),0),IFERROR(VLOOKUP(AG1583,#REF!,12,0),0)))</f>
        <v>#REF!</v>
      </c>
    </row>
    <row r="1584" spans="1:34" ht="15" customHeight="1" outlineLevel="2">
      <c r="A1584" s="7" t="s">
        <v>536</v>
      </c>
      <c r="B1584" s="36" t="s">
        <v>120</v>
      </c>
      <c r="C1584" s="7" t="s">
        <v>120</v>
      </c>
      <c r="D1584" s="7" t="s">
        <v>13</v>
      </c>
      <c r="E1584" s="7" t="s">
        <v>389</v>
      </c>
      <c r="F1584" s="7" t="s">
        <v>360</v>
      </c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  <c r="N1584" s="40">
        <v>0</v>
      </c>
      <c r="O1584" s="8">
        <v>22.46</v>
      </c>
      <c r="P1584" s="8"/>
      <c r="Q1584" s="8"/>
      <c r="R1584" s="8"/>
      <c r="S1584" s="8"/>
      <c r="T1584" s="8"/>
      <c r="U1584" s="8"/>
      <c r="V1584" s="8"/>
      <c r="W1584" s="14">
        <f t="shared" si="431"/>
        <v>22.46</v>
      </c>
      <c r="X1584" s="10"/>
      <c r="Y1584" s="28" t="e">
        <f t="shared" si="432"/>
        <v>#REF!</v>
      </c>
      <c r="Z1584" s="13"/>
      <c r="AA1584" s="13" t="e">
        <f t="shared" si="424"/>
        <v>#REF!</v>
      </c>
      <c r="AB1584" s="12">
        <v>1</v>
      </c>
      <c r="AC1584" s="12">
        <v>1</v>
      </c>
      <c r="AE1584" s="9" t="e">
        <f t="shared" si="429"/>
        <v>#REF!</v>
      </c>
      <c r="AG1584" s="1" t="str">
        <f t="shared" si="433"/>
        <v>34A34A10004033</v>
      </c>
      <c r="AH1584" s="9" t="e">
        <f>IF(AND(#REF!=2017,AE$4=1),-IFERROR(VLOOKUP(AG1584,#REF!,9,0),0),IF(AND(#REF!=2017,AE$4=2),-IFERROR(VLOOKUP(AG1584,#REF!,9,0),0),IFERROR(VLOOKUP(AG1584,#REF!,12,0),0)))</f>
        <v>#REF!</v>
      </c>
    </row>
    <row r="1585" spans="1:34" ht="15" customHeight="1" outlineLevel="2">
      <c r="A1585" s="7" t="s">
        <v>536</v>
      </c>
      <c r="B1585" s="36" t="s">
        <v>120</v>
      </c>
      <c r="C1585" s="7" t="s">
        <v>120</v>
      </c>
      <c r="D1585" s="7" t="s">
        <v>13</v>
      </c>
      <c r="E1585" s="7" t="s">
        <v>393</v>
      </c>
      <c r="F1585" s="7" t="s">
        <v>25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40">
        <v>0</v>
      </c>
      <c r="O1585" s="8">
        <v>0</v>
      </c>
      <c r="P1585" s="8"/>
      <c r="Q1585" s="8"/>
      <c r="R1585" s="8"/>
      <c r="S1585" s="8"/>
      <c r="T1585" s="8"/>
      <c r="U1585" s="8"/>
      <c r="V1585" s="8"/>
      <c r="W1585" s="14">
        <f t="shared" si="431"/>
        <v>0</v>
      </c>
      <c r="X1585" s="10"/>
      <c r="Y1585" s="28" t="e">
        <f t="shared" si="432"/>
        <v>#REF!</v>
      </c>
      <c r="Z1585" s="13"/>
      <c r="AA1585" s="13" t="e">
        <f t="shared" si="424"/>
        <v>#REF!</v>
      </c>
      <c r="AB1585" s="12">
        <v>1</v>
      </c>
      <c r="AC1585" s="12">
        <v>1</v>
      </c>
      <c r="AE1585" s="9" t="e">
        <f t="shared" si="429"/>
        <v>#REF!</v>
      </c>
      <c r="AG1585" s="1" t="str">
        <f t="shared" si="433"/>
        <v>34A34A10004052</v>
      </c>
      <c r="AH1585" s="9" t="e">
        <f>IF(AND(#REF!=2017,AE$4=1),-IFERROR(VLOOKUP(AG1585,#REF!,9,0),0),IF(AND(#REF!=2017,AE$4=2),-IFERROR(VLOOKUP(AG1585,#REF!,9,0),0),IFERROR(VLOOKUP(AG1585,#REF!,12,0),0)))</f>
        <v>#REF!</v>
      </c>
    </row>
    <row r="1586" spans="1:34" ht="15" customHeight="1" outlineLevel="2">
      <c r="A1586" s="7" t="s">
        <v>536</v>
      </c>
      <c r="B1586" s="36" t="s">
        <v>120</v>
      </c>
      <c r="C1586" s="7" t="s">
        <v>120</v>
      </c>
      <c r="D1586" s="7" t="s">
        <v>13</v>
      </c>
      <c r="E1586" s="7" t="s">
        <v>395</v>
      </c>
      <c r="F1586" s="7" t="s">
        <v>29</v>
      </c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  <c r="N1586" s="40">
        <v>0</v>
      </c>
      <c r="O1586" s="8">
        <v>0</v>
      </c>
      <c r="P1586" s="8"/>
      <c r="Q1586" s="8"/>
      <c r="R1586" s="8"/>
      <c r="S1586" s="8"/>
      <c r="T1586" s="8"/>
      <c r="U1586" s="8"/>
      <c r="V1586" s="8"/>
      <c r="W1586" s="14">
        <f t="shared" si="431"/>
        <v>0</v>
      </c>
      <c r="X1586" s="10"/>
      <c r="Y1586" s="28" t="e">
        <f t="shared" si="432"/>
        <v>#REF!</v>
      </c>
      <c r="Z1586" s="13"/>
      <c r="AA1586" s="13" t="e">
        <f t="shared" si="424"/>
        <v>#REF!</v>
      </c>
      <c r="AB1586" s="12">
        <v>1</v>
      </c>
      <c r="AC1586" s="12">
        <v>1</v>
      </c>
      <c r="AE1586" s="9" t="e">
        <f t="shared" si="429"/>
        <v>#REF!</v>
      </c>
      <c r="AG1586" s="1" t="str">
        <f t="shared" si="433"/>
        <v>34A34A10004055</v>
      </c>
      <c r="AH1586" s="9" t="e">
        <f>IF(AND(#REF!=2017,AE$4=1),-IFERROR(VLOOKUP(AG1586,#REF!,9,0),0),IF(AND(#REF!=2017,AE$4=2),-IFERROR(VLOOKUP(AG1586,#REF!,9,0),0),IFERROR(VLOOKUP(AG1586,#REF!,12,0),0)))</f>
        <v>#REF!</v>
      </c>
    </row>
    <row r="1587" spans="1:34" ht="15" customHeight="1" outlineLevel="2">
      <c r="A1587" s="7" t="s">
        <v>536</v>
      </c>
      <c r="B1587" s="36" t="s">
        <v>120</v>
      </c>
      <c r="C1587" s="7" t="s">
        <v>120</v>
      </c>
      <c r="D1587" s="7" t="s">
        <v>13</v>
      </c>
      <c r="E1587" s="7" t="s">
        <v>380</v>
      </c>
      <c r="F1587" s="7" t="s">
        <v>17</v>
      </c>
      <c r="G1587" s="8">
        <v>0</v>
      </c>
      <c r="H1587" s="8">
        <v>0</v>
      </c>
      <c r="I1587" s="8">
        <v>0</v>
      </c>
      <c r="J1587" s="8">
        <v>3.03</v>
      </c>
      <c r="K1587" s="8">
        <v>0</v>
      </c>
      <c r="L1587" s="8">
        <v>0</v>
      </c>
      <c r="M1587" s="8">
        <v>18.779999999999998</v>
      </c>
      <c r="N1587" s="40">
        <v>0</v>
      </c>
      <c r="O1587" s="8">
        <v>8.91</v>
      </c>
      <c r="P1587" s="8"/>
      <c r="Q1587" s="8"/>
      <c r="R1587" s="8"/>
      <c r="S1587" s="8"/>
      <c r="T1587" s="8"/>
      <c r="U1587" s="8"/>
      <c r="V1587" s="8"/>
      <c r="W1587" s="14">
        <f t="shared" si="431"/>
        <v>30.72</v>
      </c>
      <c r="X1587" s="10"/>
      <c r="Y1587" s="28" t="e">
        <f t="shared" si="432"/>
        <v>#REF!</v>
      </c>
      <c r="Z1587" s="13"/>
      <c r="AA1587" s="13" t="e">
        <f t="shared" si="424"/>
        <v>#REF!</v>
      </c>
      <c r="AB1587" s="12">
        <v>1</v>
      </c>
      <c r="AC1587" s="12">
        <v>1</v>
      </c>
      <c r="AE1587" s="9" t="e">
        <f t="shared" si="429"/>
        <v>#REF!</v>
      </c>
      <c r="AG1587" s="1" t="str">
        <f t="shared" si="433"/>
        <v>34A34A10004801</v>
      </c>
      <c r="AH1587" s="9" t="e">
        <f>IF(AND(#REF!=2017,AE$4=1),-IFERROR(VLOOKUP(AG1587,#REF!,9,0),0),IF(AND(#REF!=2017,AE$4=2),-IFERROR(VLOOKUP(AG1587,#REF!,9,0),0),IFERROR(VLOOKUP(AG1587,#REF!,12,0),0)))</f>
        <v>#REF!</v>
      </c>
    </row>
    <row r="1588" spans="1:34" ht="15" customHeight="1" outlineLevel="2">
      <c r="A1588" s="7" t="s">
        <v>536</v>
      </c>
      <c r="B1588" s="36" t="s">
        <v>120</v>
      </c>
      <c r="C1588" s="7" t="s">
        <v>120</v>
      </c>
      <c r="D1588" s="7" t="s">
        <v>13</v>
      </c>
      <c r="E1588" s="7" t="s">
        <v>381</v>
      </c>
      <c r="F1588" s="7" t="s">
        <v>311</v>
      </c>
      <c r="G1588" s="8">
        <v>0</v>
      </c>
      <c r="H1588" s="8">
        <v>0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40">
        <v>0</v>
      </c>
      <c r="O1588" s="8">
        <v>170.2</v>
      </c>
      <c r="P1588" s="8"/>
      <c r="Q1588" s="8"/>
      <c r="R1588" s="8"/>
      <c r="S1588" s="8"/>
      <c r="T1588" s="8"/>
      <c r="U1588" s="8"/>
      <c r="V1588" s="8"/>
      <c r="W1588" s="14">
        <f t="shared" si="431"/>
        <v>170.2</v>
      </c>
      <c r="X1588" s="10"/>
      <c r="Y1588" s="28" t="e">
        <f t="shared" si="432"/>
        <v>#REF!</v>
      </c>
      <c r="Z1588" s="13"/>
      <c r="AA1588" s="13" t="e">
        <f t="shared" si="424"/>
        <v>#REF!</v>
      </c>
      <c r="AB1588" s="12">
        <v>1</v>
      </c>
      <c r="AC1588" s="12">
        <v>1</v>
      </c>
      <c r="AE1588" s="9" t="e">
        <f t="shared" si="429"/>
        <v>#REF!</v>
      </c>
      <c r="AG1588" s="1" t="str">
        <f t="shared" si="433"/>
        <v>34A34A10005050</v>
      </c>
      <c r="AH1588" s="9" t="e">
        <f>IF(AND(#REF!=2017,AE$4=1),-IFERROR(VLOOKUP(AG1588,#REF!,9,0),0),IF(AND(#REF!=2017,AE$4=2),-IFERROR(VLOOKUP(AG1588,#REF!,9,0),0),IFERROR(VLOOKUP(AG1588,#REF!,12,0),0)))</f>
        <v>#REF!</v>
      </c>
    </row>
    <row r="1589" spans="1:34" ht="15" customHeight="1" outlineLevel="2">
      <c r="A1589" s="7" t="s">
        <v>536</v>
      </c>
      <c r="B1589" s="36" t="s">
        <v>120</v>
      </c>
      <c r="C1589" s="7" t="s">
        <v>120</v>
      </c>
      <c r="D1589" s="7" t="s">
        <v>13</v>
      </c>
      <c r="E1589" s="7" t="s">
        <v>396</v>
      </c>
      <c r="F1589" s="7" t="s">
        <v>245</v>
      </c>
      <c r="G1589" s="8">
        <v>0</v>
      </c>
      <c r="H1589" s="8">
        <v>0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40">
        <v>0</v>
      </c>
      <c r="O1589" s="8">
        <v>0</v>
      </c>
      <c r="P1589" s="8"/>
      <c r="Q1589" s="8"/>
      <c r="R1589" s="8"/>
      <c r="S1589" s="8"/>
      <c r="T1589" s="8"/>
      <c r="U1589" s="8"/>
      <c r="V1589" s="8"/>
      <c r="W1589" s="14">
        <f t="shared" si="431"/>
        <v>0</v>
      </c>
      <c r="X1589" s="10"/>
      <c r="Y1589" s="28" t="e">
        <f t="shared" si="432"/>
        <v>#REF!</v>
      </c>
      <c r="Z1589" s="13"/>
      <c r="AA1589" s="13" t="e">
        <f t="shared" si="424"/>
        <v>#REF!</v>
      </c>
      <c r="AB1589" s="12">
        <v>1</v>
      </c>
      <c r="AC1589" s="12">
        <v>1</v>
      </c>
      <c r="AE1589" s="9" t="e">
        <f t="shared" si="429"/>
        <v>#REF!</v>
      </c>
      <c r="AG1589" s="1" t="str">
        <f t="shared" si="433"/>
        <v>34A34A10005801</v>
      </c>
      <c r="AH1589" s="9" t="e">
        <f>IF(AND(#REF!=2017,AE$4=1),-IFERROR(VLOOKUP(AG1589,#REF!,9,0),0),IF(AND(#REF!=2017,AE$4=2),-IFERROR(VLOOKUP(AG1589,#REF!,9,0),0),IFERROR(VLOOKUP(AG1589,#REF!,12,0),0)))</f>
        <v>#REF!</v>
      </c>
    </row>
    <row r="1590" spans="1:34" ht="15" customHeight="1" outlineLevel="1">
      <c r="A1590" s="42" t="s">
        <v>670</v>
      </c>
      <c r="B1590" s="36"/>
      <c r="C1590" s="7"/>
      <c r="D1590" s="7"/>
      <c r="E1590" s="7"/>
      <c r="F1590" s="7"/>
      <c r="G1590" s="8">
        <f t="shared" ref="G1590:O1590" si="434">SUBTOTAL(9,G1577:G1589)</f>
        <v>0</v>
      </c>
      <c r="H1590" s="8">
        <f t="shared" si="434"/>
        <v>0</v>
      </c>
      <c r="I1590" s="8">
        <f t="shared" si="434"/>
        <v>0</v>
      </c>
      <c r="J1590" s="8">
        <f t="shared" si="434"/>
        <v>29239.86</v>
      </c>
      <c r="K1590" s="8">
        <f t="shared" si="434"/>
        <v>5175.8899999999994</v>
      </c>
      <c r="L1590" s="8">
        <f t="shared" si="434"/>
        <v>0</v>
      </c>
      <c r="M1590" s="8">
        <f t="shared" si="434"/>
        <v>10005.919999999996</v>
      </c>
      <c r="N1590" s="40">
        <f t="shared" si="434"/>
        <v>2134.0699999999997</v>
      </c>
      <c r="O1590" s="8">
        <f t="shared" si="434"/>
        <v>7314.0200000000023</v>
      </c>
      <c r="P1590" s="8"/>
      <c r="Q1590" s="8"/>
      <c r="R1590" s="8"/>
      <c r="S1590" s="8"/>
      <c r="T1590" s="8"/>
      <c r="U1590" s="8"/>
      <c r="V1590" s="8"/>
      <c r="W1590" s="14">
        <f>SUBTOTAL(9,W1577:W1589)</f>
        <v>53869.759999999995</v>
      </c>
      <c r="X1590" s="10"/>
      <c r="Y1590" s="28"/>
      <c r="Z1590" s="13"/>
      <c r="AA1590" s="13"/>
      <c r="AB1590" s="12"/>
      <c r="AC1590" s="12"/>
      <c r="AE1590" s="9"/>
      <c r="AH1590" s="9"/>
    </row>
    <row r="1591" spans="1:34" ht="15" customHeight="1" outlineLevel="2">
      <c r="A1591" s="7" t="s">
        <v>121</v>
      </c>
      <c r="B1591" s="36" t="s">
        <v>122</v>
      </c>
      <c r="C1591" s="7" t="s">
        <v>122</v>
      </c>
      <c r="D1591" s="7" t="s">
        <v>13</v>
      </c>
      <c r="E1591" s="7" t="s">
        <v>366</v>
      </c>
      <c r="F1591" s="7" t="s">
        <v>307</v>
      </c>
      <c r="G1591" s="8">
        <v>0</v>
      </c>
      <c r="H1591" s="8">
        <v>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40">
        <v>0</v>
      </c>
      <c r="O1591" s="8">
        <v>0</v>
      </c>
      <c r="P1591" s="8"/>
      <c r="Q1591" s="8"/>
      <c r="R1591" s="8"/>
      <c r="S1591" s="8"/>
      <c r="T1591" s="8"/>
      <c r="U1591" s="8"/>
      <c r="V1591" s="8"/>
      <c r="W1591" s="14">
        <f t="shared" ref="W1591:W1598" si="435">SUM(G1591:V1591)</f>
        <v>0</v>
      </c>
      <c r="X1591" s="10"/>
      <c r="Y1591" s="28" t="e">
        <f t="shared" ref="Y1591:Y1598" si="436">IF(AE$2="Y",IF(RIGHT(A1591,4)="CITY",AH1591,0),AH1591)</f>
        <v>#REF!</v>
      </c>
      <c r="Z1591" s="13"/>
      <c r="AA1591" s="13" t="e">
        <f t="shared" si="424"/>
        <v>#REF!</v>
      </c>
      <c r="AB1591" s="12">
        <v>1</v>
      </c>
      <c r="AC1591" s="12">
        <v>0</v>
      </c>
      <c r="AE1591" s="9" t="e">
        <f t="shared" si="429"/>
        <v>#REF!</v>
      </c>
      <c r="AG1591" s="1" t="str">
        <f t="shared" ref="AG1591:AG1598" si="437">B1591&amp;C1591&amp;D1591&amp;E1591</f>
        <v>34B34B10004001</v>
      </c>
      <c r="AH1591" s="9" t="e">
        <f>IF(AND(#REF!=2017,AE$4=1),-IFERROR(VLOOKUP(AG1591,#REF!,9,0),0),IF(AND(#REF!=2017,AE$4=2),-IFERROR(VLOOKUP(AG1591,#REF!,9,0),0),IFERROR(VLOOKUP(AG1591,#REF!,12,0),0)))</f>
        <v>#REF!</v>
      </c>
    </row>
    <row r="1592" spans="1:34" ht="15" customHeight="1" outlineLevel="2">
      <c r="A1592" s="7" t="s">
        <v>121</v>
      </c>
      <c r="B1592" s="36" t="s">
        <v>122</v>
      </c>
      <c r="C1592" s="7" t="s">
        <v>122</v>
      </c>
      <c r="D1592" s="7" t="s">
        <v>13</v>
      </c>
      <c r="E1592" s="7" t="s">
        <v>368</v>
      </c>
      <c r="F1592" s="7" t="s">
        <v>308</v>
      </c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40">
        <v>0</v>
      </c>
      <c r="O1592" s="8">
        <v>0</v>
      </c>
      <c r="P1592" s="8"/>
      <c r="Q1592" s="8"/>
      <c r="R1592" s="8"/>
      <c r="S1592" s="8"/>
      <c r="T1592" s="8"/>
      <c r="U1592" s="8"/>
      <c r="V1592" s="8"/>
      <c r="W1592" s="14">
        <f t="shared" si="435"/>
        <v>0</v>
      </c>
      <c r="X1592" s="10"/>
      <c r="Y1592" s="28" t="e">
        <f t="shared" si="436"/>
        <v>#REF!</v>
      </c>
      <c r="Z1592" s="13"/>
      <c r="AA1592" s="13" t="e">
        <f t="shared" si="424"/>
        <v>#REF!</v>
      </c>
      <c r="AB1592" s="12">
        <v>1</v>
      </c>
      <c r="AC1592" s="12">
        <v>0</v>
      </c>
      <c r="AE1592" s="9" t="e">
        <f t="shared" si="429"/>
        <v>#REF!</v>
      </c>
      <c r="AG1592" s="1" t="str">
        <f t="shared" si="437"/>
        <v>34B34B10004006</v>
      </c>
      <c r="AH1592" s="9" t="e">
        <f>IF(AND(#REF!=2017,AE$4=1),-IFERROR(VLOOKUP(AG1592,#REF!,9,0),0),IF(AND(#REF!=2017,AE$4=2),-IFERROR(VLOOKUP(AG1592,#REF!,9,0),0),IFERROR(VLOOKUP(AG1592,#REF!,12,0),0)))</f>
        <v>#REF!</v>
      </c>
    </row>
    <row r="1593" spans="1:34" ht="15" customHeight="1" outlineLevel="2">
      <c r="A1593" s="7" t="s">
        <v>121</v>
      </c>
      <c r="B1593" s="36" t="s">
        <v>122</v>
      </c>
      <c r="C1593" s="7" t="s">
        <v>122</v>
      </c>
      <c r="D1593" s="7" t="s">
        <v>13</v>
      </c>
      <c r="E1593" s="7" t="s">
        <v>370</v>
      </c>
      <c r="F1593" s="7" t="s">
        <v>309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40">
        <v>0</v>
      </c>
      <c r="O1593" s="8">
        <v>0</v>
      </c>
      <c r="P1593" s="8"/>
      <c r="Q1593" s="8"/>
      <c r="R1593" s="8"/>
      <c r="S1593" s="8"/>
      <c r="T1593" s="8"/>
      <c r="U1593" s="8"/>
      <c r="V1593" s="8"/>
      <c r="W1593" s="14">
        <f t="shared" si="435"/>
        <v>0</v>
      </c>
      <c r="X1593" s="10"/>
      <c r="Y1593" s="28" t="e">
        <f t="shared" si="436"/>
        <v>#REF!</v>
      </c>
      <c r="Z1593" s="13"/>
      <c r="AA1593" s="13" t="e">
        <f t="shared" si="424"/>
        <v>#REF!</v>
      </c>
      <c r="AB1593" s="12">
        <v>1</v>
      </c>
      <c r="AC1593" s="12">
        <v>0</v>
      </c>
      <c r="AE1593" s="9" t="e">
        <f t="shared" si="429"/>
        <v>#REF!</v>
      </c>
      <c r="AG1593" s="1" t="str">
        <f t="shared" si="437"/>
        <v>34B34B10004008</v>
      </c>
      <c r="AH1593" s="9" t="e">
        <f>IF(AND(#REF!=2017,AE$4=1),-IFERROR(VLOOKUP(AG1593,#REF!,9,0),0),IF(AND(#REF!=2017,AE$4=2),-IFERROR(VLOOKUP(AG1593,#REF!,9,0),0),IFERROR(VLOOKUP(AG1593,#REF!,12,0),0)))</f>
        <v>#REF!</v>
      </c>
    </row>
    <row r="1594" spans="1:34" ht="15" customHeight="1" outlineLevel="2">
      <c r="A1594" s="7" t="s">
        <v>121</v>
      </c>
      <c r="B1594" s="36" t="s">
        <v>122</v>
      </c>
      <c r="C1594" s="7" t="s">
        <v>122</v>
      </c>
      <c r="D1594" s="7" t="s">
        <v>13</v>
      </c>
      <c r="E1594" s="7" t="s">
        <v>372</v>
      </c>
      <c r="F1594" s="7" t="s">
        <v>310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40">
        <v>0</v>
      </c>
      <c r="O1594" s="8">
        <v>0</v>
      </c>
      <c r="P1594" s="8"/>
      <c r="Q1594" s="8"/>
      <c r="R1594" s="8"/>
      <c r="S1594" s="8"/>
      <c r="T1594" s="8"/>
      <c r="U1594" s="8"/>
      <c r="V1594" s="8"/>
      <c r="W1594" s="14">
        <f t="shared" si="435"/>
        <v>0</v>
      </c>
      <c r="X1594" s="10"/>
      <c r="Y1594" s="28" t="e">
        <f t="shared" si="436"/>
        <v>#REF!</v>
      </c>
      <c r="Z1594" s="13"/>
      <c r="AA1594" s="13" t="e">
        <f t="shared" si="424"/>
        <v>#REF!</v>
      </c>
      <c r="AB1594" s="12">
        <v>0</v>
      </c>
      <c r="AC1594" s="12">
        <v>0</v>
      </c>
      <c r="AE1594" s="9" t="e">
        <f t="shared" si="429"/>
        <v>#REF!</v>
      </c>
      <c r="AG1594" s="1" t="str">
        <f t="shared" si="437"/>
        <v>34B34B10004009</v>
      </c>
      <c r="AH1594" s="9" t="e">
        <f>IF(AND(#REF!=2017,AE$4=1),-IFERROR(VLOOKUP(AG1594,#REF!,9,0),0),IF(AND(#REF!=2017,AE$4=2),-IFERROR(VLOOKUP(AG1594,#REF!,9,0),0),IFERROR(VLOOKUP(AG1594,#REF!,12,0),0)))</f>
        <v>#REF!</v>
      </c>
    </row>
    <row r="1595" spans="1:34" ht="15" customHeight="1" outlineLevel="2">
      <c r="A1595" s="7" t="s">
        <v>121</v>
      </c>
      <c r="B1595" s="36" t="s">
        <v>122</v>
      </c>
      <c r="C1595" s="7" t="s">
        <v>122</v>
      </c>
      <c r="D1595" s="7" t="s">
        <v>13</v>
      </c>
      <c r="E1595" s="7" t="s">
        <v>374</v>
      </c>
      <c r="F1595" s="7" t="s">
        <v>361</v>
      </c>
      <c r="G1595" s="8">
        <v>0</v>
      </c>
      <c r="H1595" s="8">
        <v>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  <c r="N1595" s="40">
        <v>0</v>
      </c>
      <c r="O1595" s="8">
        <v>0</v>
      </c>
      <c r="P1595" s="8"/>
      <c r="Q1595" s="8"/>
      <c r="R1595" s="8"/>
      <c r="S1595" s="8"/>
      <c r="T1595" s="8"/>
      <c r="U1595" s="8"/>
      <c r="V1595" s="8"/>
      <c r="W1595" s="14">
        <f t="shared" si="435"/>
        <v>0</v>
      </c>
      <c r="X1595" s="10"/>
      <c r="Y1595" s="28" t="e">
        <f t="shared" si="436"/>
        <v>#REF!</v>
      </c>
      <c r="Z1595" s="13"/>
      <c r="AA1595" s="13" t="e">
        <f t="shared" si="424"/>
        <v>#REF!</v>
      </c>
      <c r="AB1595" s="12">
        <v>1</v>
      </c>
      <c r="AC1595" s="12">
        <v>0</v>
      </c>
      <c r="AE1595" s="9" t="e">
        <f t="shared" si="429"/>
        <v>#REF!</v>
      </c>
      <c r="AG1595" s="1" t="str">
        <f t="shared" si="437"/>
        <v>34B34B10004030</v>
      </c>
      <c r="AH1595" s="9" t="e">
        <f>IF(AND(#REF!=2017,AE$4=1),-IFERROR(VLOOKUP(AG1595,#REF!,9,0),0),IF(AND(#REF!=2017,AE$4=2),-IFERROR(VLOOKUP(AG1595,#REF!,9,0),0),IFERROR(VLOOKUP(AG1595,#REF!,12,0),0)))</f>
        <v>#REF!</v>
      </c>
    </row>
    <row r="1596" spans="1:34" ht="15" customHeight="1" outlineLevel="2">
      <c r="A1596" s="7" t="s">
        <v>121</v>
      </c>
      <c r="B1596" s="36" t="s">
        <v>122</v>
      </c>
      <c r="C1596" s="7" t="s">
        <v>122</v>
      </c>
      <c r="D1596" s="7" t="s">
        <v>13</v>
      </c>
      <c r="E1596" s="7" t="s">
        <v>389</v>
      </c>
      <c r="F1596" s="7" t="s">
        <v>360</v>
      </c>
      <c r="G1596" s="8">
        <v>0</v>
      </c>
      <c r="H1596" s="8">
        <v>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40">
        <v>0</v>
      </c>
      <c r="O1596" s="8">
        <v>0</v>
      </c>
      <c r="P1596" s="8"/>
      <c r="Q1596" s="8"/>
      <c r="R1596" s="8"/>
      <c r="S1596" s="8"/>
      <c r="T1596" s="8"/>
      <c r="U1596" s="8"/>
      <c r="V1596" s="8"/>
      <c r="W1596" s="14">
        <f t="shared" si="435"/>
        <v>0</v>
      </c>
      <c r="X1596" s="10"/>
      <c r="Y1596" s="28" t="e">
        <f t="shared" si="436"/>
        <v>#REF!</v>
      </c>
      <c r="Z1596" s="13"/>
      <c r="AA1596" s="13" t="e">
        <f t="shared" si="424"/>
        <v>#REF!</v>
      </c>
      <c r="AB1596" s="12">
        <v>1</v>
      </c>
      <c r="AC1596" s="12">
        <v>0</v>
      </c>
      <c r="AE1596" s="9" t="e">
        <f t="shared" si="429"/>
        <v>#REF!</v>
      </c>
      <c r="AG1596" s="1" t="str">
        <f t="shared" si="437"/>
        <v>34B34B10004033</v>
      </c>
      <c r="AH1596" s="9" t="e">
        <f>IF(AND(#REF!=2017,AE$4=1),-IFERROR(VLOOKUP(AG1596,#REF!,9,0),0),IF(AND(#REF!=2017,AE$4=2),-IFERROR(VLOOKUP(AG1596,#REF!,9,0),0),IFERROR(VLOOKUP(AG1596,#REF!,12,0),0)))</f>
        <v>#REF!</v>
      </c>
    </row>
    <row r="1597" spans="1:34" ht="15" customHeight="1" outlineLevel="2">
      <c r="A1597" s="7" t="s">
        <v>121</v>
      </c>
      <c r="B1597" s="36" t="s">
        <v>122</v>
      </c>
      <c r="C1597" s="7" t="s">
        <v>122</v>
      </c>
      <c r="D1597" s="7" t="s">
        <v>13</v>
      </c>
      <c r="E1597" s="7" t="s">
        <v>380</v>
      </c>
      <c r="F1597" s="7" t="s">
        <v>17</v>
      </c>
      <c r="G1597" s="8">
        <v>0</v>
      </c>
      <c r="H1597" s="8">
        <v>0</v>
      </c>
      <c r="I1597" s="8">
        <v>0</v>
      </c>
      <c r="J1597" s="8">
        <v>5.81</v>
      </c>
      <c r="K1597" s="8">
        <v>0</v>
      </c>
      <c r="L1597" s="8">
        <v>0</v>
      </c>
      <c r="M1597" s="8">
        <v>0</v>
      </c>
      <c r="N1597" s="40">
        <v>0</v>
      </c>
      <c r="O1597" s="8">
        <v>0</v>
      </c>
      <c r="P1597" s="8"/>
      <c r="Q1597" s="8"/>
      <c r="R1597" s="8"/>
      <c r="S1597" s="8"/>
      <c r="T1597" s="8"/>
      <c r="U1597" s="8"/>
      <c r="V1597" s="8"/>
      <c r="W1597" s="14">
        <f t="shared" si="435"/>
        <v>5.81</v>
      </c>
      <c r="X1597" s="10"/>
      <c r="Y1597" s="28" t="e">
        <f t="shared" si="436"/>
        <v>#REF!</v>
      </c>
      <c r="Z1597" s="13"/>
      <c r="AA1597" s="13" t="e">
        <f t="shared" si="424"/>
        <v>#REF!</v>
      </c>
      <c r="AB1597" s="12">
        <v>1</v>
      </c>
      <c r="AC1597" s="12">
        <v>0</v>
      </c>
      <c r="AE1597" s="9" t="e">
        <f t="shared" si="429"/>
        <v>#REF!</v>
      </c>
      <c r="AG1597" s="1" t="str">
        <f t="shared" si="437"/>
        <v>34B34B10004801</v>
      </c>
      <c r="AH1597" s="9" t="e">
        <f>IF(AND(#REF!=2017,AE$4=1),-IFERROR(VLOOKUP(AG1597,#REF!,9,0),0),IF(AND(#REF!=2017,AE$4=2),-IFERROR(VLOOKUP(AG1597,#REF!,9,0),0),IFERROR(VLOOKUP(AG1597,#REF!,12,0),0)))</f>
        <v>#REF!</v>
      </c>
    </row>
    <row r="1598" spans="1:34" ht="15" customHeight="1" outlineLevel="2">
      <c r="A1598" s="7" t="s">
        <v>121</v>
      </c>
      <c r="B1598" s="36" t="s">
        <v>122</v>
      </c>
      <c r="C1598" s="7" t="s">
        <v>122</v>
      </c>
      <c r="D1598" s="7" t="s">
        <v>13</v>
      </c>
      <c r="E1598" s="7" t="s">
        <v>381</v>
      </c>
      <c r="F1598" s="7" t="s">
        <v>311</v>
      </c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40">
        <v>0</v>
      </c>
      <c r="O1598" s="8">
        <v>0</v>
      </c>
      <c r="P1598" s="8"/>
      <c r="Q1598" s="8"/>
      <c r="R1598" s="8"/>
      <c r="S1598" s="8"/>
      <c r="T1598" s="8"/>
      <c r="U1598" s="8"/>
      <c r="V1598" s="8"/>
      <c r="W1598" s="14">
        <f t="shared" si="435"/>
        <v>0</v>
      </c>
      <c r="X1598" s="10"/>
      <c r="Y1598" s="28" t="e">
        <f t="shared" si="436"/>
        <v>#REF!</v>
      </c>
      <c r="Z1598" s="13"/>
      <c r="AA1598" s="13" t="e">
        <f t="shared" si="424"/>
        <v>#REF!</v>
      </c>
      <c r="AB1598" s="12">
        <v>1</v>
      </c>
      <c r="AC1598" s="12">
        <v>0</v>
      </c>
      <c r="AE1598" s="9" t="e">
        <f t="shared" si="429"/>
        <v>#REF!</v>
      </c>
      <c r="AG1598" s="1" t="str">
        <f t="shared" si="437"/>
        <v>34B34B10005050</v>
      </c>
      <c r="AH1598" s="9" t="e">
        <f>IF(AND(#REF!=2017,AE$4=1),-IFERROR(VLOOKUP(AG1598,#REF!,9,0),0),IF(AND(#REF!=2017,AE$4=2),-IFERROR(VLOOKUP(AG1598,#REF!,9,0),0),IFERROR(VLOOKUP(AG1598,#REF!,12,0),0)))</f>
        <v>#REF!</v>
      </c>
    </row>
    <row r="1599" spans="1:34" ht="15" customHeight="1" outlineLevel="1">
      <c r="A1599" s="42" t="s">
        <v>671</v>
      </c>
      <c r="B1599" s="36"/>
      <c r="C1599" s="7"/>
      <c r="D1599" s="7"/>
      <c r="E1599" s="7"/>
      <c r="F1599" s="7"/>
      <c r="G1599" s="8">
        <f t="shared" ref="G1599:O1599" si="438">SUBTOTAL(9,G1591:G1598)</f>
        <v>0</v>
      </c>
      <c r="H1599" s="8">
        <f t="shared" si="438"/>
        <v>0</v>
      </c>
      <c r="I1599" s="8">
        <f t="shared" si="438"/>
        <v>0</v>
      </c>
      <c r="J1599" s="8">
        <f t="shared" si="438"/>
        <v>5.81</v>
      </c>
      <c r="K1599" s="8">
        <f t="shared" si="438"/>
        <v>0</v>
      </c>
      <c r="L1599" s="8">
        <f t="shared" si="438"/>
        <v>0</v>
      </c>
      <c r="M1599" s="8">
        <f t="shared" si="438"/>
        <v>0</v>
      </c>
      <c r="N1599" s="40">
        <f t="shared" si="438"/>
        <v>0</v>
      </c>
      <c r="O1599" s="8">
        <f t="shared" si="438"/>
        <v>0</v>
      </c>
      <c r="P1599" s="8"/>
      <c r="Q1599" s="8"/>
      <c r="R1599" s="8"/>
      <c r="S1599" s="8"/>
      <c r="T1599" s="8"/>
      <c r="U1599" s="8"/>
      <c r="V1599" s="8"/>
      <c r="W1599" s="14">
        <f>SUBTOTAL(9,W1591:W1598)</f>
        <v>5.81</v>
      </c>
      <c r="X1599" s="10"/>
      <c r="Y1599" s="28"/>
      <c r="Z1599" s="13"/>
      <c r="AA1599" s="13"/>
      <c r="AB1599" s="12"/>
      <c r="AC1599" s="12"/>
      <c r="AE1599" s="9"/>
      <c r="AH1599" s="9"/>
    </row>
    <row r="1600" spans="1:34" ht="15" customHeight="1" outlineLevel="2">
      <c r="A1600" s="7" t="s">
        <v>123</v>
      </c>
      <c r="B1600" s="36" t="s">
        <v>124</v>
      </c>
      <c r="C1600" s="7" t="s">
        <v>124</v>
      </c>
      <c r="D1600" s="7" t="s">
        <v>13</v>
      </c>
      <c r="E1600" s="7" t="s">
        <v>366</v>
      </c>
      <c r="F1600" s="7" t="s">
        <v>307</v>
      </c>
      <c r="G1600" s="8">
        <v>0</v>
      </c>
      <c r="H1600" s="8">
        <v>0</v>
      </c>
      <c r="I1600" s="8">
        <v>0</v>
      </c>
      <c r="J1600" s="8">
        <v>13839.07</v>
      </c>
      <c r="K1600" s="8">
        <v>3084.7799999999988</v>
      </c>
      <c r="L1600" s="8">
        <v>0</v>
      </c>
      <c r="M1600" s="8">
        <v>5943.0999999999985</v>
      </c>
      <c r="N1600" s="40">
        <v>1133.1900000000023</v>
      </c>
      <c r="O1600" s="8">
        <v>2652.4299999999967</v>
      </c>
      <c r="P1600" s="8"/>
      <c r="Q1600" s="8"/>
      <c r="R1600" s="8"/>
      <c r="S1600" s="8"/>
      <c r="T1600" s="8"/>
      <c r="U1600" s="8"/>
      <c r="V1600" s="8"/>
      <c r="W1600" s="14">
        <f t="shared" ref="W1600:W1607" si="439">SUM(G1600:V1600)</f>
        <v>26652.569999999996</v>
      </c>
      <c r="X1600" s="10"/>
      <c r="Y1600" s="28" t="e">
        <f t="shared" ref="Y1600:Y1607" si="440">IF(AE$2="Y",IF(RIGHT(A1600,4)="CITY",AH1600,0),AH1600)</f>
        <v>#REF!</v>
      </c>
      <c r="Z1600" s="13"/>
      <c r="AA1600" s="13" t="e">
        <f t="shared" si="424"/>
        <v>#REF!</v>
      </c>
      <c r="AB1600" s="12">
        <v>1</v>
      </c>
      <c r="AC1600" s="12">
        <v>0</v>
      </c>
      <c r="AE1600" s="9" t="e">
        <f t="shared" si="429"/>
        <v>#REF!</v>
      </c>
      <c r="AG1600" s="1" t="str">
        <f t="shared" ref="AG1600:AG1607" si="441">B1600&amp;C1600&amp;D1600&amp;E1600</f>
        <v>34C34C10004001</v>
      </c>
      <c r="AH1600" s="9" t="e">
        <f>IF(AND(#REF!=2017,AE$4=1),-IFERROR(VLOOKUP(AG1600,#REF!,9,0),0),IF(AND(#REF!=2017,AE$4=2),-IFERROR(VLOOKUP(AG1600,#REF!,9,0),0),IFERROR(VLOOKUP(AG1600,#REF!,12,0),0)))</f>
        <v>#REF!</v>
      </c>
    </row>
    <row r="1601" spans="1:34" ht="15" customHeight="1" outlineLevel="2">
      <c r="A1601" s="7" t="s">
        <v>123</v>
      </c>
      <c r="B1601" s="36" t="s">
        <v>124</v>
      </c>
      <c r="C1601" s="7" t="s">
        <v>124</v>
      </c>
      <c r="D1601" s="7" t="s">
        <v>13</v>
      </c>
      <c r="E1601" s="7" t="s">
        <v>368</v>
      </c>
      <c r="F1601" s="7" t="s">
        <v>308</v>
      </c>
      <c r="G1601" s="8">
        <v>0</v>
      </c>
      <c r="H1601" s="8">
        <v>0</v>
      </c>
      <c r="I1601" s="8">
        <v>0</v>
      </c>
      <c r="J1601" s="8">
        <v>1849.77</v>
      </c>
      <c r="K1601" s="8">
        <v>0</v>
      </c>
      <c r="L1601" s="8">
        <v>0</v>
      </c>
      <c r="M1601" s="8">
        <v>0.66000000000008185</v>
      </c>
      <c r="N1601" s="40">
        <v>1.4199999999998454</v>
      </c>
      <c r="O1601" s="8">
        <v>0.44000000000028194</v>
      </c>
      <c r="P1601" s="8"/>
      <c r="Q1601" s="8"/>
      <c r="R1601" s="8"/>
      <c r="S1601" s="8"/>
      <c r="T1601" s="8"/>
      <c r="U1601" s="8"/>
      <c r="V1601" s="8"/>
      <c r="W1601" s="14">
        <f t="shared" si="439"/>
        <v>1852.2900000000002</v>
      </c>
      <c r="X1601" s="10"/>
      <c r="Y1601" s="28" t="e">
        <f t="shared" si="440"/>
        <v>#REF!</v>
      </c>
      <c r="Z1601" s="13"/>
      <c r="AA1601" s="13" t="e">
        <f>Y1601+Z1601</f>
        <v>#REF!</v>
      </c>
      <c r="AB1601" s="12"/>
      <c r="AC1601" s="12"/>
      <c r="AE1601" s="9" t="e">
        <f t="shared" si="429"/>
        <v>#REF!</v>
      </c>
      <c r="AG1601" s="1" t="str">
        <f t="shared" si="441"/>
        <v>34C34C10004006</v>
      </c>
      <c r="AH1601" s="9" t="e">
        <f>IF(AND(#REF!=2017,AE$4=1),-IFERROR(VLOOKUP(AG1601,#REF!,9,0),0),IF(AND(#REF!=2017,AE$4=2),-IFERROR(VLOOKUP(AG1601,#REF!,9,0),0),IFERROR(VLOOKUP(AG1601,#REF!,12,0),0)))</f>
        <v>#REF!</v>
      </c>
    </row>
    <row r="1602" spans="1:34" ht="15" customHeight="1" outlineLevel="2">
      <c r="A1602" s="7" t="s">
        <v>123</v>
      </c>
      <c r="B1602" s="36" t="s">
        <v>124</v>
      </c>
      <c r="C1602" s="7" t="s">
        <v>124</v>
      </c>
      <c r="D1602" s="7" t="s">
        <v>13</v>
      </c>
      <c r="E1602" s="7" t="s">
        <v>370</v>
      </c>
      <c r="F1602" s="7" t="s">
        <v>309</v>
      </c>
      <c r="G1602" s="8">
        <v>0</v>
      </c>
      <c r="H1602" s="8">
        <v>0</v>
      </c>
      <c r="I1602" s="8">
        <v>0</v>
      </c>
      <c r="J1602" s="8">
        <v>0</v>
      </c>
      <c r="K1602" s="8">
        <v>0</v>
      </c>
      <c r="L1602" s="8">
        <v>0</v>
      </c>
      <c r="M1602" s="8">
        <v>0</v>
      </c>
      <c r="N1602" s="40">
        <v>0</v>
      </c>
      <c r="O1602" s="8">
        <v>118.84</v>
      </c>
      <c r="P1602" s="8"/>
      <c r="Q1602" s="8"/>
      <c r="R1602" s="8"/>
      <c r="S1602" s="8"/>
      <c r="T1602" s="8"/>
      <c r="U1602" s="8"/>
      <c r="V1602" s="8"/>
      <c r="W1602" s="14">
        <f t="shared" si="439"/>
        <v>118.84</v>
      </c>
      <c r="X1602" s="10"/>
      <c r="Y1602" s="28" t="e">
        <f t="shared" si="440"/>
        <v>#REF!</v>
      </c>
      <c r="Z1602" s="13"/>
      <c r="AA1602" s="13" t="e">
        <f>Y1602+Z1602</f>
        <v>#REF!</v>
      </c>
      <c r="AB1602" s="12"/>
      <c r="AC1602" s="12"/>
      <c r="AE1602" s="9" t="e">
        <f t="shared" si="429"/>
        <v>#REF!</v>
      </c>
      <c r="AG1602" s="1" t="str">
        <f t="shared" si="441"/>
        <v>34C34C10004008</v>
      </c>
      <c r="AH1602" s="9" t="e">
        <f>IF(AND(#REF!=2017,AE$4=1),-IFERROR(VLOOKUP(AG1602,#REF!,9,0),0),IF(AND(#REF!=2017,AE$4=2),-IFERROR(VLOOKUP(AG1602,#REF!,9,0),0),IFERROR(VLOOKUP(AG1602,#REF!,12,0),0)))</f>
        <v>#REF!</v>
      </c>
    </row>
    <row r="1603" spans="1:34" ht="15" customHeight="1" outlineLevel="2">
      <c r="A1603" s="7" t="s">
        <v>123</v>
      </c>
      <c r="B1603" s="36" t="s">
        <v>124</v>
      </c>
      <c r="C1603" s="20" t="s">
        <v>124</v>
      </c>
      <c r="D1603" s="7" t="s">
        <v>13</v>
      </c>
      <c r="E1603" s="7" t="s">
        <v>372</v>
      </c>
      <c r="F1603" s="7" t="s">
        <v>310</v>
      </c>
      <c r="G1603" s="8">
        <v>0</v>
      </c>
      <c r="H1603" s="8">
        <v>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40">
        <v>0</v>
      </c>
      <c r="O1603" s="8">
        <v>0.36</v>
      </c>
      <c r="P1603" s="8"/>
      <c r="Q1603" s="8"/>
      <c r="R1603" s="8"/>
      <c r="S1603" s="8"/>
      <c r="T1603" s="8"/>
      <c r="U1603" s="8"/>
      <c r="V1603" s="8"/>
      <c r="W1603" s="14">
        <f t="shared" si="439"/>
        <v>0.36</v>
      </c>
      <c r="X1603" s="10"/>
      <c r="Y1603" s="28" t="e">
        <f t="shared" si="440"/>
        <v>#REF!</v>
      </c>
      <c r="Z1603" s="13"/>
      <c r="AA1603" s="13" t="e">
        <f>Y1603+Z1603</f>
        <v>#REF!</v>
      </c>
      <c r="AB1603" s="12"/>
      <c r="AC1603" s="12"/>
      <c r="AE1603" s="9" t="e">
        <f t="shared" si="429"/>
        <v>#REF!</v>
      </c>
      <c r="AG1603" s="1" t="str">
        <f t="shared" si="441"/>
        <v>34C34C10004009</v>
      </c>
      <c r="AH1603" s="9" t="e">
        <f>IF(AND(#REF!=2017,AE$4=1),-IFERROR(VLOOKUP(AG1603,#REF!,9,0),0),IF(AND(#REF!=2017,AE$4=2),-IFERROR(VLOOKUP(AG1603,#REF!,9,0),0),IFERROR(VLOOKUP(AG1603,#REF!,12,0),0)))</f>
        <v>#REF!</v>
      </c>
    </row>
    <row r="1604" spans="1:34" ht="15" customHeight="1" outlineLevel="2">
      <c r="A1604" s="7" t="s">
        <v>123</v>
      </c>
      <c r="B1604" s="36" t="s">
        <v>124</v>
      </c>
      <c r="C1604" s="7" t="s">
        <v>124</v>
      </c>
      <c r="D1604" s="7" t="s">
        <v>13</v>
      </c>
      <c r="E1604" s="7" t="s">
        <v>374</v>
      </c>
      <c r="F1604" s="7" t="s">
        <v>361</v>
      </c>
      <c r="G1604" s="8">
        <v>0</v>
      </c>
      <c r="H1604" s="8">
        <v>0</v>
      </c>
      <c r="I1604" s="8">
        <v>0</v>
      </c>
      <c r="J1604" s="8">
        <v>0</v>
      </c>
      <c r="K1604" s="8">
        <v>18.78</v>
      </c>
      <c r="L1604" s="8">
        <v>0</v>
      </c>
      <c r="M1604" s="8">
        <v>0</v>
      </c>
      <c r="N1604" s="40">
        <v>103.75</v>
      </c>
      <c r="O1604" s="8">
        <v>56.19</v>
      </c>
      <c r="P1604" s="8"/>
      <c r="Q1604" s="8"/>
      <c r="R1604" s="8"/>
      <c r="S1604" s="8"/>
      <c r="T1604" s="8"/>
      <c r="U1604" s="8"/>
      <c r="V1604" s="8"/>
      <c r="W1604" s="14">
        <f t="shared" si="439"/>
        <v>178.72</v>
      </c>
      <c r="X1604" s="10"/>
      <c r="Y1604" s="28" t="e">
        <f t="shared" si="440"/>
        <v>#REF!</v>
      </c>
      <c r="Z1604" s="13"/>
      <c r="AA1604" s="13" t="e">
        <f t="shared" ref="AA1604:AA1631" si="442">Y1604+Z1604</f>
        <v>#REF!</v>
      </c>
      <c r="AB1604" s="12"/>
      <c r="AC1604" s="12"/>
      <c r="AE1604" s="9" t="e">
        <f t="shared" si="429"/>
        <v>#REF!</v>
      </c>
      <c r="AG1604" s="1" t="str">
        <f t="shared" si="441"/>
        <v>34C34C10004030</v>
      </c>
      <c r="AH1604" s="9" t="e">
        <f>IF(AND(#REF!=2017,AE$4=1),-IFERROR(VLOOKUP(AG1604,#REF!,9,0),0),IF(AND(#REF!=2017,AE$4=2),-IFERROR(VLOOKUP(AG1604,#REF!,9,0),0),IFERROR(VLOOKUP(AG1604,#REF!,12,0),0)))</f>
        <v>#REF!</v>
      </c>
    </row>
    <row r="1605" spans="1:34" ht="15" customHeight="1" outlineLevel="2">
      <c r="A1605" s="7" t="s">
        <v>123</v>
      </c>
      <c r="B1605" s="36" t="s">
        <v>124</v>
      </c>
      <c r="C1605" s="7" t="s">
        <v>124</v>
      </c>
      <c r="D1605" s="7" t="s">
        <v>13</v>
      </c>
      <c r="E1605" s="7" t="s">
        <v>389</v>
      </c>
      <c r="F1605" s="7" t="s">
        <v>360</v>
      </c>
      <c r="G1605" s="8">
        <v>0</v>
      </c>
      <c r="H1605" s="8">
        <v>0</v>
      </c>
      <c r="I1605" s="8">
        <v>0</v>
      </c>
      <c r="J1605" s="8">
        <v>0</v>
      </c>
      <c r="K1605" s="8">
        <v>0</v>
      </c>
      <c r="L1605" s="8">
        <v>0</v>
      </c>
      <c r="M1605" s="8">
        <v>0</v>
      </c>
      <c r="N1605" s="40">
        <v>0</v>
      </c>
      <c r="O1605" s="8">
        <v>6.68</v>
      </c>
      <c r="P1605" s="8"/>
      <c r="Q1605" s="8"/>
      <c r="R1605" s="8"/>
      <c r="S1605" s="8"/>
      <c r="T1605" s="8"/>
      <c r="U1605" s="8"/>
      <c r="V1605" s="8"/>
      <c r="W1605" s="14">
        <f t="shared" si="439"/>
        <v>6.68</v>
      </c>
      <c r="X1605" s="10"/>
      <c r="Y1605" s="28" t="e">
        <f t="shared" si="440"/>
        <v>#REF!</v>
      </c>
      <c r="Z1605" s="13"/>
      <c r="AA1605" s="13" t="e">
        <f t="shared" si="442"/>
        <v>#REF!</v>
      </c>
      <c r="AB1605" s="12">
        <v>0</v>
      </c>
      <c r="AC1605" s="12">
        <v>0</v>
      </c>
      <c r="AE1605" s="9" t="e">
        <f t="shared" si="429"/>
        <v>#REF!</v>
      </c>
      <c r="AG1605" s="1" t="str">
        <f t="shared" si="441"/>
        <v>34C34C10004033</v>
      </c>
      <c r="AH1605" s="9" t="e">
        <f>IF(AND(#REF!=2017,AE$4=1),-IFERROR(VLOOKUP(AG1605,#REF!,9,0),0),IF(AND(#REF!=2017,AE$4=2),-IFERROR(VLOOKUP(AG1605,#REF!,9,0),0),IFERROR(VLOOKUP(AG1605,#REF!,12,0),0)))</f>
        <v>#REF!</v>
      </c>
    </row>
    <row r="1606" spans="1:34" ht="15" customHeight="1" outlineLevel="2">
      <c r="A1606" s="7" t="s">
        <v>123</v>
      </c>
      <c r="B1606" s="36" t="s">
        <v>124</v>
      </c>
      <c r="C1606" s="7" t="s">
        <v>124</v>
      </c>
      <c r="D1606" s="7" t="s">
        <v>13</v>
      </c>
      <c r="E1606" s="7" t="s">
        <v>380</v>
      </c>
      <c r="F1606" s="7" t="s">
        <v>17</v>
      </c>
      <c r="G1606" s="8">
        <v>0</v>
      </c>
      <c r="H1606" s="8">
        <v>0</v>
      </c>
      <c r="I1606" s="8">
        <v>0</v>
      </c>
      <c r="J1606" s="8">
        <v>0.69</v>
      </c>
      <c r="K1606" s="8">
        <v>0</v>
      </c>
      <c r="L1606" s="8">
        <v>0</v>
      </c>
      <c r="M1606" s="8">
        <v>10.280000000000001</v>
      </c>
      <c r="N1606" s="40">
        <v>0</v>
      </c>
      <c r="O1606" s="8">
        <v>5.2699999999999978</v>
      </c>
      <c r="P1606" s="8"/>
      <c r="Q1606" s="8"/>
      <c r="R1606" s="8"/>
      <c r="S1606" s="8"/>
      <c r="T1606" s="8"/>
      <c r="U1606" s="8"/>
      <c r="V1606" s="8"/>
      <c r="W1606" s="14">
        <f t="shared" si="439"/>
        <v>16.239999999999998</v>
      </c>
      <c r="X1606" s="10"/>
      <c r="Y1606" s="28" t="e">
        <f t="shared" si="440"/>
        <v>#REF!</v>
      </c>
      <c r="Z1606" s="13"/>
      <c r="AA1606" s="13" t="e">
        <f t="shared" si="442"/>
        <v>#REF!</v>
      </c>
      <c r="AB1606" s="12">
        <v>1</v>
      </c>
      <c r="AC1606" s="12">
        <v>0</v>
      </c>
      <c r="AE1606" s="9" t="e">
        <f t="shared" si="429"/>
        <v>#REF!</v>
      </c>
      <c r="AG1606" s="1" t="str">
        <f t="shared" si="441"/>
        <v>34C34C10004801</v>
      </c>
      <c r="AH1606" s="9" t="e">
        <f>IF(AND(#REF!=2017,AE$4=1),-IFERROR(VLOOKUP(AG1606,#REF!,9,0),0),IF(AND(#REF!=2017,AE$4=2),-IFERROR(VLOOKUP(AG1606,#REF!,9,0),0),IFERROR(VLOOKUP(AG1606,#REF!,12,0),0)))</f>
        <v>#REF!</v>
      </c>
    </row>
    <row r="1607" spans="1:34" ht="15" customHeight="1" outlineLevel="2">
      <c r="A1607" s="7" t="s">
        <v>123</v>
      </c>
      <c r="B1607" s="36" t="s">
        <v>124</v>
      </c>
      <c r="C1607" s="7" t="s">
        <v>124</v>
      </c>
      <c r="D1607" s="7" t="s">
        <v>13</v>
      </c>
      <c r="E1607" s="7" t="s">
        <v>381</v>
      </c>
      <c r="F1607" s="7" t="s">
        <v>311</v>
      </c>
      <c r="G1607" s="8">
        <v>0</v>
      </c>
      <c r="H1607" s="8">
        <v>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40">
        <v>0</v>
      </c>
      <c r="O1607" s="8">
        <v>100.66</v>
      </c>
      <c r="P1607" s="8"/>
      <c r="Q1607" s="8"/>
      <c r="R1607" s="8"/>
      <c r="S1607" s="8"/>
      <c r="T1607" s="8"/>
      <c r="U1607" s="8"/>
      <c r="V1607" s="8"/>
      <c r="W1607" s="14">
        <f t="shared" si="439"/>
        <v>100.66</v>
      </c>
      <c r="X1607" s="10"/>
      <c r="Y1607" s="28" t="e">
        <f t="shared" si="440"/>
        <v>#REF!</v>
      </c>
      <c r="Z1607" s="13"/>
      <c r="AA1607" s="13" t="e">
        <f t="shared" si="442"/>
        <v>#REF!</v>
      </c>
      <c r="AB1607" s="12"/>
      <c r="AC1607" s="12"/>
      <c r="AE1607" s="9" t="e">
        <f t="shared" si="429"/>
        <v>#REF!</v>
      </c>
      <c r="AG1607" s="1" t="str">
        <f t="shared" si="441"/>
        <v>34C34C10005050</v>
      </c>
      <c r="AH1607" s="9" t="e">
        <f>IF(AND(#REF!=2017,AE$4=1),-IFERROR(VLOOKUP(AG1607,#REF!,9,0),0),IF(AND(#REF!=2017,AE$4=2),-IFERROR(VLOOKUP(AG1607,#REF!,9,0),0),IFERROR(VLOOKUP(AG1607,#REF!,12,0),0)))</f>
        <v>#REF!</v>
      </c>
    </row>
    <row r="1608" spans="1:34" ht="15" customHeight="1" outlineLevel="1">
      <c r="A1608" s="42" t="s">
        <v>672</v>
      </c>
      <c r="B1608" s="36"/>
      <c r="C1608" s="7"/>
      <c r="D1608" s="7"/>
      <c r="E1608" s="7"/>
      <c r="F1608" s="7"/>
      <c r="G1608" s="8">
        <f t="shared" ref="G1608:O1608" si="443">SUBTOTAL(9,G1600:G1607)</f>
        <v>0</v>
      </c>
      <c r="H1608" s="8">
        <f t="shared" si="443"/>
        <v>0</v>
      </c>
      <c r="I1608" s="8">
        <f t="shared" si="443"/>
        <v>0</v>
      </c>
      <c r="J1608" s="8">
        <f t="shared" si="443"/>
        <v>15689.53</v>
      </c>
      <c r="K1608" s="8">
        <f t="shared" si="443"/>
        <v>3103.559999999999</v>
      </c>
      <c r="L1608" s="8">
        <f t="shared" si="443"/>
        <v>0</v>
      </c>
      <c r="M1608" s="8">
        <f t="shared" si="443"/>
        <v>5954.0399999999981</v>
      </c>
      <c r="N1608" s="40">
        <f t="shared" si="443"/>
        <v>1238.3600000000022</v>
      </c>
      <c r="O1608" s="8">
        <f t="shared" si="443"/>
        <v>2940.8699999999972</v>
      </c>
      <c r="P1608" s="8"/>
      <c r="Q1608" s="8"/>
      <c r="R1608" s="8"/>
      <c r="S1608" s="8"/>
      <c r="T1608" s="8"/>
      <c r="U1608" s="8"/>
      <c r="V1608" s="8"/>
      <c r="W1608" s="14">
        <f>SUBTOTAL(9,W1600:W1607)</f>
        <v>28926.36</v>
      </c>
      <c r="X1608" s="10"/>
      <c r="Y1608" s="28"/>
      <c r="Z1608" s="13"/>
      <c r="AA1608" s="13"/>
      <c r="AB1608" s="12"/>
      <c r="AC1608" s="12"/>
      <c r="AE1608" s="9"/>
      <c r="AH1608" s="9"/>
    </row>
    <row r="1609" spans="1:34" ht="15" customHeight="1" outlineLevel="2">
      <c r="A1609" s="7" t="s">
        <v>125</v>
      </c>
      <c r="B1609" s="36" t="s">
        <v>126</v>
      </c>
      <c r="C1609" s="7" t="s">
        <v>126</v>
      </c>
      <c r="D1609" s="7" t="s">
        <v>13</v>
      </c>
      <c r="E1609" s="7" t="s">
        <v>366</v>
      </c>
      <c r="F1609" s="7" t="s">
        <v>307</v>
      </c>
      <c r="G1609" s="8">
        <v>0</v>
      </c>
      <c r="H1609" s="8">
        <v>0</v>
      </c>
      <c r="I1609" s="8">
        <v>0</v>
      </c>
      <c r="J1609" s="8">
        <v>4.1900000000000004</v>
      </c>
      <c r="K1609" s="8">
        <v>68.16</v>
      </c>
      <c r="L1609" s="8">
        <v>0</v>
      </c>
      <c r="M1609" s="8">
        <v>-18.929999999999993</v>
      </c>
      <c r="N1609" s="40">
        <v>-83.27000000000001</v>
      </c>
      <c r="O1609" s="8">
        <v>-179.06</v>
      </c>
      <c r="P1609" s="8"/>
      <c r="Q1609" s="8"/>
      <c r="R1609" s="8"/>
      <c r="S1609" s="8"/>
      <c r="T1609" s="8"/>
      <c r="U1609" s="8"/>
      <c r="V1609" s="8"/>
      <c r="W1609" s="14">
        <f t="shared" ref="W1609:W1616" si="444">SUM(G1609:V1609)</f>
        <v>-208.91000000000003</v>
      </c>
      <c r="X1609" s="10"/>
      <c r="Y1609" s="28" t="e">
        <f t="shared" ref="Y1609:Y1615" si="445">IF(AE$2="Y",IF(RIGHT(A1609,4)="CITY",AH1609,0),AH1609)</f>
        <v>#REF!</v>
      </c>
      <c r="Z1609" s="13"/>
      <c r="AA1609" s="13" t="e">
        <f t="shared" si="442"/>
        <v>#REF!</v>
      </c>
      <c r="AB1609" s="12">
        <v>1</v>
      </c>
      <c r="AC1609" s="12">
        <v>0</v>
      </c>
      <c r="AE1609" s="9" t="e">
        <f t="shared" si="429"/>
        <v>#REF!</v>
      </c>
      <c r="AG1609" s="1" t="str">
        <f t="shared" ref="AG1609:AG1615" si="446">B1609&amp;C1609&amp;D1609&amp;E1609</f>
        <v>34D34D10004001</v>
      </c>
      <c r="AH1609" s="9" t="e">
        <f>IF(AND(#REF!=2017,AE$4=1),-IFERROR(VLOOKUP(AG1609,#REF!,9,0),0),IF(AND(#REF!=2017,AE$4=2),-IFERROR(VLOOKUP(AG1609,#REF!,9,0),0),IFERROR(VLOOKUP(AG1609,#REF!,12,0),0)))</f>
        <v>#REF!</v>
      </c>
    </row>
    <row r="1610" spans="1:34" ht="15" customHeight="1" outlineLevel="2">
      <c r="A1610" s="7" t="s">
        <v>125</v>
      </c>
      <c r="B1610" s="36" t="s">
        <v>126</v>
      </c>
      <c r="C1610" s="7" t="s">
        <v>126</v>
      </c>
      <c r="D1610" s="7" t="s">
        <v>13</v>
      </c>
      <c r="E1610" s="7" t="s">
        <v>368</v>
      </c>
      <c r="F1610" s="7" t="s">
        <v>308</v>
      </c>
      <c r="G1610" s="8">
        <v>0</v>
      </c>
      <c r="H1610" s="8">
        <v>0</v>
      </c>
      <c r="I1610" s="8">
        <v>0</v>
      </c>
      <c r="J1610" s="8">
        <v>52.26</v>
      </c>
      <c r="K1610" s="8">
        <v>0.75</v>
      </c>
      <c r="L1610" s="8">
        <v>0</v>
      </c>
      <c r="M1610" s="8">
        <v>20.199999999999996</v>
      </c>
      <c r="N1610" s="40">
        <v>0.71999999999999886</v>
      </c>
      <c r="O1610" s="8">
        <v>4.3700000000000045</v>
      </c>
      <c r="P1610" s="8"/>
      <c r="Q1610" s="8"/>
      <c r="R1610" s="8"/>
      <c r="S1610" s="8"/>
      <c r="T1610" s="8"/>
      <c r="U1610" s="8"/>
      <c r="V1610" s="8"/>
      <c r="W1610" s="14">
        <f t="shared" si="444"/>
        <v>78.3</v>
      </c>
      <c r="X1610" s="10"/>
      <c r="Y1610" s="28" t="e">
        <f t="shared" si="445"/>
        <v>#REF!</v>
      </c>
      <c r="Z1610" s="13"/>
      <c r="AA1610" s="13" t="e">
        <f t="shared" si="442"/>
        <v>#REF!</v>
      </c>
      <c r="AB1610" s="12"/>
      <c r="AC1610" s="12"/>
      <c r="AE1610" s="9" t="e">
        <f t="shared" si="429"/>
        <v>#REF!</v>
      </c>
      <c r="AG1610" s="1" t="str">
        <f t="shared" si="446"/>
        <v>34D34D10004006</v>
      </c>
      <c r="AH1610" s="9" t="e">
        <f>IF(AND(#REF!=2017,AE$4=1),-IFERROR(VLOOKUP(AG1610,#REF!,9,0),0),IF(AND(#REF!=2017,AE$4=2),-IFERROR(VLOOKUP(AG1610,#REF!,9,0),0),IFERROR(VLOOKUP(AG1610,#REF!,12,0),0)))</f>
        <v>#REF!</v>
      </c>
    </row>
    <row r="1611" spans="1:34" ht="15" customHeight="1" outlineLevel="2">
      <c r="A1611" s="7" t="s">
        <v>125</v>
      </c>
      <c r="B1611" s="36" t="s">
        <v>126</v>
      </c>
      <c r="C1611" s="7" t="s">
        <v>126</v>
      </c>
      <c r="D1611" s="7" t="s">
        <v>13</v>
      </c>
      <c r="E1611" s="7" t="s">
        <v>370</v>
      </c>
      <c r="F1611" s="7" t="s">
        <v>309</v>
      </c>
      <c r="G1611" s="8">
        <v>0</v>
      </c>
      <c r="H1611" s="8">
        <v>0</v>
      </c>
      <c r="I1611" s="8">
        <v>0</v>
      </c>
      <c r="J1611" s="8">
        <v>0</v>
      </c>
      <c r="K1611" s="8">
        <v>0</v>
      </c>
      <c r="L1611" s="8">
        <v>0</v>
      </c>
      <c r="M1611" s="8">
        <v>0</v>
      </c>
      <c r="N1611" s="40">
        <v>0</v>
      </c>
      <c r="O1611" s="8">
        <v>472.24</v>
      </c>
      <c r="P1611" s="8"/>
      <c r="Q1611" s="8"/>
      <c r="R1611" s="8"/>
      <c r="S1611" s="8"/>
      <c r="T1611" s="8"/>
      <c r="U1611" s="8"/>
      <c r="V1611" s="8"/>
      <c r="W1611" s="14">
        <f t="shared" si="444"/>
        <v>472.24</v>
      </c>
      <c r="X1611" s="10"/>
      <c r="Y1611" s="28" t="e">
        <f t="shared" si="445"/>
        <v>#REF!</v>
      </c>
      <c r="Z1611" s="13"/>
      <c r="AA1611" s="13" t="e">
        <f t="shared" si="442"/>
        <v>#REF!</v>
      </c>
      <c r="AB1611" s="12"/>
      <c r="AC1611" s="12"/>
      <c r="AE1611" s="9" t="e">
        <f t="shared" si="429"/>
        <v>#REF!</v>
      </c>
      <c r="AG1611" s="1" t="str">
        <f t="shared" si="446"/>
        <v>34D34D10004008</v>
      </c>
      <c r="AH1611" s="9" t="e">
        <f>IF(AND(#REF!=2017,AE$4=1),-IFERROR(VLOOKUP(AG1611,#REF!,9,0),0),IF(AND(#REF!=2017,AE$4=2),-IFERROR(VLOOKUP(AG1611,#REF!,9,0),0),IFERROR(VLOOKUP(AG1611,#REF!,12,0),0)))</f>
        <v>#REF!</v>
      </c>
    </row>
    <row r="1612" spans="1:34" ht="15" customHeight="1" outlineLevel="2">
      <c r="A1612" s="7" t="s">
        <v>125</v>
      </c>
      <c r="B1612" s="36" t="s">
        <v>126</v>
      </c>
      <c r="C1612" s="7" t="s">
        <v>126</v>
      </c>
      <c r="D1612" s="7" t="s">
        <v>13</v>
      </c>
      <c r="E1612" s="7" t="s">
        <v>372</v>
      </c>
      <c r="F1612" s="7" t="s">
        <v>310</v>
      </c>
      <c r="G1612" s="8">
        <v>0</v>
      </c>
      <c r="H1612" s="8">
        <v>0</v>
      </c>
      <c r="I1612" s="8">
        <v>0</v>
      </c>
      <c r="J1612" s="8">
        <v>0</v>
      </c>
      <c r="K1612" s="8">
        <v>9.8699999999999992</v>
      </c>
      <c r="L1612" s="8">
        <v>0</v>
      </c>
      <c r="M1612" s="8">
        <v>0</v>
      </c>
      <c r="N1612" s="40">
        <v>1.8000000000000007</v>
      </c>
      <c r="O1612" s="8">
        <v>7.4</v>
      </c>
      <c r="P1612" s="8"/>
      <c r="Q1612" s="8"/>
      <c r="R1612" s="8"/>
      <c r="S1612" s="8"/>
      <c r="T1612" s="8"/>
      <c r="U1612" s="8"/>
      <c r="V1612" s="8"/>
      <c r="W1612" s="14">
        <f t="shared" si="444"/>
        <v>19.07</v>
      </c>
      <c r="X1612" s="10"/>
      <c r="Y1612" s="28" t="e">
        <f t="shared" si="445"/>
        <v>#REF!</v>
      </c>
      <c r="Z1612" s="13"/>
      <c r="AA1612" s="13" t="e">
        <f t="shared" si="442"/>
        <v>#REF!</v>
      </c>
      <c r="AB1612" s="12"/>
      <c r="AC1612" s="12"/>
      <c r="AE1612" s="9" t="e">
        <f t="shared" si="429"/>
        <v>#REF!</v>
      </c>
      <c r="AG1612" s="1" t="str">
        <f t="shared" si="446"/>
        <v>34D34D10004009</v>
      </c>
      <c r="AH1612" s="9" t="e">
        <f>IF(AND(#REF!=2017,AE$4=1),-IFERROR(VLOOKUP(AG1612,#REF!,9,0),0),IF(AND(#REF!=2017,AE$4=2),-IFERROR(VLOOKUP(AG1612,#REF!,9,0),0),IFERROR(VLOOKUP(AG1612,#REF!,12,0),0)))</f>
        <v>#REF!</v>
      </c>
    </row>
    <row r="1613" spans="1:34" ht="15" customHeight="1" outlineLevel="2">
      <c r="A1613" s="7" t="s">
        <v>125</v>
      </c>
      <c r="B1613" s="36" t="s">
        <v>126</v>
      </c>
      <c r="C1613" s="7" t="s">
        <v>126</v>
      </c>
      <c r="D1613" s="7" t="s">
        <v>13</v>
      </c>
      <c r="E1613" s="7" t="s">
        <v>374</v>
      </c>
      <c r="F1613" s="7" t="s">
        <v>361</v>
      </c>
      <c r="G1613" s="8">
        <v>0</v>
      </c>
      <c r="H1613" s="8">
        <v>0</v>
      </c>
      <c r="I1613" s="8">
        <v>0</v>
      </c>
      <c r="J1613" s="8">
        <v>0</v>
      </c>
      <c r="K1613" s="8">
        <v>109.72</v>
      </c>
      <c r="L1613" s="8">
        <v>0</v>
      </c>
      <c r="M1613" s="8">
        <v>0</v>
      </c>
      <c r="N1613" s="40">
        <v>92.34</v>
      </c>
      <c r="O1613" s="8">
        <v>108.82999999999998</v>
      </c>
      <c r="P1613" s="8"/>
      <c r="Q1613" s="8"/>
      <c r="R1613" s="8"/>
      <c r="S1613" s="8"/>
      <c r="T1613" s="8"/>
      <c r="U1613" s="8"/>
      <c r="V1613" s="8"/>
      <c r="W1613" s="14">
        <f t="shared" si="444"/>
        <v>310.89</v>
      </c>
      <c r="X1613" s="10"/>
      <c r="Y1613" s="28" t="e">
        <f t="shared" si="445"/>
        <v>#REF!</v>
      </c>
      <c r="Z1613" s="13"/>
      <c r="AA1613" s="13" t="e">
        <f t="shared" si="442"/>
        <v>#REF!</v>
      </c>
      <c r="AB1613" s="12">
        <v>1</v>
      </c>
      <c r="AC1613" s="12">
        <v>0</v>
      </c>
      <c r="AE1613" s="9" t="e">
        <f t="shared" si="429"/>
        <v>#REF!</v>
      </c>
      <c r="AG1613" s="1" t="str">
        <f t="shared" si="446"/>
        <v>34D34D10004030</v>
      </c>
      <c r="AH1613" s="9" t="e">
        <f>IF(AND(#REF!=2017,AE$4=1),-IFERROR(VLOOKUP(AG1613,#REF!,9,0),0),IF(AND(#REF!=2017,AE$4=2),-IFERROR(VLOOKUP(AG1613,#REF!,9,0),0),IFERROR(VLOOKUP(AG1613,#REF!,12,0),0)))</f>
        <v>#REF!</v>
      </c>
    </row>
    <row r="1614" spans="1:34" ht="15" customHeight="1" outlineLevel="2">
      <c r="A1614" s="7" t="s">
        <v>125</v>
      </c>
      <c r="B1614" s="36" t="s">
        <v>126</v>
      </c>
      <c r="C1614" s="7" t="s">
        <v>126</v>
      </c>
      <c r="D1614" s="7" t="s">
        <v>13</v>
      </c>
      <c r="E1614" s="7" t="s">
        <v>389</v>
      </c>
      <c r="F1614" s="7" t="s">
        <v>360</v>
      </c>
      <c r="G1614" s="8">
        <v>0</v>
      </c>
      <c r="H1614" s="8">
        <v>0</v>
      </c>
      <c r="I1614" s="8">
        <v>0</v>
      </c>
      <c r="J1614" s="8">
        <v>0</v>
      </c>
      <c r="K1614" s="8">
        <v>0</v>
      </c>
      <c r="L1614" s="8">
        <v>0</v>
      </c>
      <c r="M1614" s="8">
        <v>0</v>
      </c>
      <c r="N1614" s="40">
        <v>0</v>
      </c>
      <c r="O1614" s="8">
        <v>17.670000000000002</v>
      </c>
      <c r="P1614" s="8"/>
      <c r="Q1614" s="8"/>
      <c r="R1614" s="8"/>
      <c r="S1614" s="8"/>
      <c r="T1614" s="8"/>
      <c r="U1614" s="8"/>
      <c r="V1614" s="8"/>
      <c r="W1614" s="14">
        <f t="shared" si="444"/>
        <v>17.670000000000002</v>
      </c>
      <c r="X1614" s="10"/>
      <c r="Y1614" s="28" t="e">
        <f t="shared" si="445"/>
        <v>#REF!</v>
      </c>
      <c r="Z1614" s="13"/>
      <c r="AA1614" s="13" t="e">
        <f t="shared" si="442"/>
        <v>#REF!</v>
      </c>
      <c r="AB1614" s="12"/>
      <c r="AC1614" s="12"/>
      <c r="AE1614" s="9" t="e">
        <f t="shared" si="429"/>
        <v>#REF!</v>
      </c>
      <c r="AG1614" s="1" t="str">
        <f t="shared" si="446"/>
        <v>34D34D10004033</v>
      </c>
      <c r="AH1614" s="9" t="e">
        <f>IF(AND(#REF!=2017,AE$4=1),-IFERROR(VLOOKUP(AG1614,#REF!,9,0),0),IF(AND(#REF!=2017,AE$4=2),-IFERROR(VLOOKUP(AG1614,#REF!,9,0),0),IFERROR(VLOOKUP(AG1614,#REF!,12,0),0)))</f>
        <v>#REF!</v>
      </c>
    </row>
    <row r="1615" spans="1:34" ht="15" customHeight="1" outlineLevel="2">
      <c r="A1615" s="7" t="s">
        <v>125</v>
      </c>
      <c r="B1615" s="36" t="s">
        <v>126</v>
      </c>
      <c r="C1615" s="7" t="s">
        <v>126</v>
      </c>
      <c r="D1615" s="7" t="s">
        <v>13</v>
      </c>
      <c r="E1615" s="7" t="s">
        <v>380</v>
      </c>
      <c r="F1615" s="7" t="s">
        <v>17</v>
      </c>
      <c r="G1615" s="8">
        <v>0</v>
      </c>
      <c r="H1615" s="8">
        <v>0</v>
      </c>
      <c r="I1615" s="8">
        <v>0</v>
      </c>
      <c r="J1615" s="8">
        <v>3.12</v>
      </c>
      <c r="K1615" s="8">
        <v>0</v>
      </c>
      <c r="L1615" s="8">
        <v>0</v>
      </c>
      <c r="M1615" s="8">
        <v>0.1599999999999997</v>
      </c>
      <c r="N1615" s="40">
        <v>0</v>
      </c>
      <c r="O1615" s="8">
        <v>9.0000000000000302E-2</v>
      </c>
      <c r="P1615" s="8"/>
      <c r="Q1615" s="8"/>
      <c r="R1615" s="8"/>
      <c r="S1615" s="8"/>
      <c r="T1615" s="8"/>
      <c r="U1615" s="8"/>
      <c r="V1615" s="8"/>
      <c r="W1615" s="14">
        <f t="shared" si="444"/>
        <v>3.37</v>
      </c>
      <c r="X1615" s="10"/>
      <c r="Y1615" s="28" t="e">
        <f t="shared" si="445"/>
        <v>#REF!</v>
      </c>
      <c r="Z1615" s="13"/>
      <c r="AA1615" s="13" t="e">
        <f t="shared" si="442"/>
        <v>#REF!</v>
      </c>
      <c r="AB1615" s="12">
        <v>1</v>
      </c>
      <c r="AC1615" s="12">
        <v>0</v>
      </c>
      <c r="AE1615" s="9" t="e">
        <f t="shared" si="429"/>
        <v>#REF!</v>
      </c>
      <c r="AG1615" s="1" t="str">
        <f t="shared" si="446"/>
        <v>34D34D10004801</v>
      </c>
      <c r="AH1615" s="9" t="e">
        <f>IF(AND(#REF!=2017,AE$4=1),-IFERROR(VLOOKUP(AG1615,#REF!,9,0),0),IF(AND(#REF!=2017,AE$4=2),-IFERROR(VLOOKUP(AG1615,#REF!,9,0),0),IFERROR(VLOOKUP(AG1615,#REF!,12,0),0)))</f>
        <v>#REF!</v>
      </c>
    </row>
    <row r="1616" spans="1:34" ht="15" customHeight="1" outlineLevel="2">
      <c r="A1616" s="7" t="s">
        <v>125</v>
      </c>
      <c r="B1616" s="36" t="s">
        <v>126</v>
      </c>
      <c r="C1616" s="7" t="s">
        <v>126</v>
      </c>
      <c r="D1616" s="7" t="s">
        <v>13</v>
      </c>
      <c r="E1616" s="7" t="s">
        <v>381</v>
      </c>
      <c r="F1616" s="7" t="s">
        <v>311</v>
      </c>
      <c r="G1616" s="8">
        <v>0</v>
      </c>
      <c r="H1616" s="8">
        <v>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40">
        <v>0</v>
      </c>
      <c r="O1616" s="8">
        <v>0.9</v>
      </c>
      <c r="P1616" s="8"/>
      <c r="Q1616" s="8"/>
      <c r="R1616" s="8"/>
      <c r="S1616" s="8"/>
      <c r="T1616" s="8"/>
      <c r="U1616" s="8"/>
      <c r="V1616" s="8"/>
      <c r="W1616" s="14">
        <f t="shared" si="444"/>
        <v>0.9</v>
      </c>
      <c r="X1616" s="10"/>
      <c r="Y1616" s="28"/>
      <c r="Z1616" s="13"/>
      <c r="AA1616" s="13"/>
      <c r="AB1616" s="12"/>
      <c r="AC1616" s="12"/>
      <c r="AE1616" s="9"/>
      <c r="AH1616" s="9"/>
    </row>
    <row r="1617" spans="1:34" ht="15" customHeight="1" outlineLevel="1">
      <c r="A1617" s="42" t="s">
        <v>673</v>
      </c>
      <c r="B1617" s="36"/>
      <c r="C1617" s="7"/>
      <c r="D1617" s="7"/>
      <c r="E1617" s="7"/>
      <c r="F1617" s="7"/>
      <c r="G1617" s="8">
        <f t="shared" ref="G1617:O1617" si="447">SUBTOTAL(9,G1609:G1616)</f>
        <v>0</v>
      </c>
      <c r="H1617" s="8">
        <f t="shared" si="447"/>
        <v>0</v>
      </c>
      <c r="I1617" s="8">
        <f t="shared" si="447"/>
        <v>0</v>
      </c>
      <c r="J1617" s="8">
        <f t="shared" si="447"/>
        <v>59.569999999999993</v>
      </c>
      <c r="K1617" s="8">
        <f t="shared" si="447"/>
        <v>188.5</v>
      </c>
      <c r="L1617" s="8">
        <f t="shared" si="447"/>
        <v>0</v>
      </c>
      <c r="M1617" s="8">
        <f t="shared" si="447"/>
        <v>1.4300000000000028</v>
      </c>
      <c r="N1617" s="40">
        <f t="shared" si="447"/>
        <v>11.589999999999989</v>
      </c>
      <c r="O1617" s="8">
        <f t="shared" si="447"/>
        <v>432.43999999999994</v>
      </c>
      <c r="P1617" s="8"/>
      <c r="Q1617" s="8"/>
      <c r="R1617" s="8"/>
      <c r="S1617" s="8"/>
      <c r="T1617" s="8"/>
      <c r="U1617" s="8"/>
      <c r="V1617" s="8"/>
      <c r="W1617" s="14">
        <f>SUBTOTAL(9,W1609:W1616)</f>
        <v>693.52999999999986</v>
      </c>
      <c r="X1617" s="10"/>
      <c r="Y1617" s="28"/>
      <c r="Z1617" s="13"/>
      <c r="AA1617" s="13"/>
      <c r="AB1617" s="12"/>
      <c r="AC1617" s="12"/>
      <c r="AE1617" s="9"/>
      <c r="AH1617" s="9"/>
    </row>
    <row r="1618" spans="1:34" ht="15" customHeight="1" outlineLevel="2">
      <c r="A1618" s="7" t="s">
        <v>127</v>
      </c>
      <c r="B1618" s="36" t="s">
        <v>128</v>
      </c>
      <c r="C1618" s="7" t="s">
        <v>128</v>
      </c>
      <c r="D1618" s="7" t="s">
        <v>13</v>
      </c>
      <c r="E1618" s="7" t="s">
        <v>366</v>
      </c>
      <c r="F1618" s="7" t="s">
        <v>307</v>
      </c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8">
        <v>0</v>
      </c>
      <c r="M1618" s="8">
        <v>0</v>
      </c>
      <c r="N1618" s="40">
        <v>0</v>
      </c>
      <c r="O1618" s="8">
        <v>0</v>
      </c>
      <c r="P1618" s="8"/>
      <c r="Q1618" s="8"/>
      <c r="R1618" s="8"/>
      <c r="S1618" s="8"/>
      <c r="T1618" s="8"/>
      <c r="U1618" s="8"/>
      <c r="V1618" s="8"/>
      <c r="W1618" s="14">
        <f t="shared" ref="W1618:W1627" si="448">SUM(G1618:V1618)</f>
        <v>0</v>
      </c>
      <c r="X1618" s="10"/>
      <c r="Y1618" s="28" t="e">
        <f t="shared" ref="Y1618:Y1631" si="449">IF(AE$2="Y",IF(RIGHT(A1618,4)="CITY",AH1618,0),AH1618)</f>
        <v>#REF!</v>
      </c>
      <c r="Z1618" s="13"/>
      <c r="AA1618" s="13" t="e">
        <f t="shared" si="442"/>
        <v>#REF!</v>
      </c>
      <c r="AB1618" s="12">
        <v>1</v>
      </c>
      <c r="AC1618" s="12">
        <v>0</v>
      </c>
      <c r="AE1618" s="9" t="e">
        <f t="shared" si="429"/>
        <v>#REF!</v>
      </c>
      <c r="AG1618" s="1" t="str">
        <f t="shared" ref="AG1618:AG1631" si="450">B1618&amp;C1618&amp;D1618&amp;E1618</f>
        <v>34E34E10004001</v>
      </c>
      <c r="AH1618" s="9" t="e">
        <f>IF(AND(#REF!=2017,AE$4=1),-IFERROR(VLOOKUP(AG1618,#REF!,9,0),0),IF(AND(#REF!=2017,AE$4=2),-IFERROR(VLOOKUP(AG1618,#REF!,9,0),0),IFERROR(VLOOKUP(AG1618,#REF!,12,0),0)))</f>
        <v>#REF!</v>
      </c>
    </row>
    <row r="1619" spans="1:34" ht="15" customHeight="1" outlineLevel="2">
      <c r="A1619" s="7" t="s">
        <v>127</v>
      </c>
      <c r="B1619" s="36" t="s">
        <v>128</v>
      </c>
      <c r="C1619" s="7" t="s">
        <v>128</v>
      </c>
      <c r="D1619" s="7" t="s">
        <v>13</v>
      </c>
      <c r="E1619" s="7" t="s">
        <v>374</v>
      </c>
      <c r="F1619" s="7" t="s">
        <v>361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40">
        <v>0</v>
      </c>
      <c r="O1619" s="8">
        <v>0</v>
      </c>
      <c r="P1619" s="8"/>
      <c r="Q1619" s="8"/>
      <c r="R1619" s="8"/>
      <c r="S1619" s="8"/>
      <c r="T1619" s="8"/>
      <c r="U1619" s="8"/>
      <c r="V1619" s="8"/>
      <c r="W1619" s="14">
        <f t="shared" si="448"/>
        <v>0</v>
      </c>
      <c r="X1619" s="10"/>
      <c r="Y1619" s="28" t="e">
        <f t="shared" si="449"/>
        <v>#REF!</v>
      </c>
      <c r="Z1619" s="13"/>
      <c r="AA1619" s="13" t="e">
        <f t="shared" si="442"/>
        <v>#REF!</v>
      </c>
      <c r="AB1619" s="12">
        <v>1</v>
      </c>
      <c r="AC1619" s="12">
        <v>0</v>
      </c>
      <c r="AE1619" s="9" t="e">
        <f t="shared" si="429"/>
        <v>#REF!</v>
      </c>
      <c r="AG1619" s="1" t="str">
        <f t="shared" si="450"/>
        <v>34E34E10004030</v>
      </c>
      <c r="AH1619" s="9" t="e">
        <f>IF(AND(#REF!=2017,AE$4=1),-IFERROR(VLOOKUP(AG1619,#REF!,9,0),0),IF(AND(#REF!=2017,AE$4=2),-IFERROR(VLOOKUP(AG1619,#REF!,9,0),0),IFERROR(VLOOKUP(AG1619,#REF!,12,0),0)))</f>
        <v>#REF!</v>
      </c>
    </row>
    <row r="1620" spans="1:34" ht="15" customHeight="1" outlineLevel="2">
      <c r="A1620" s="7" t="s">
        <v>127</v>
      </c>
      <c r="B1620" s="36" t="s">
        <v>128</v>
      </c>
      <c r="C1620" s="7" t="s">
        <v>128</v>
      </c>
      <c r="D1620" s="7" t="s">
        <v>13</v>
      </c>
      <c r="E1620" s="7" t="s">
        <v>380</v>
      </c>
      <c r="F1620" s="7" t="s">
        <v>17</v>
      </c>
      <c r="G1620" s="8">
        <v>0</v>
      </c>
      <c r="H1620" s="8">
        <v>0</v>
      </c>
      <c r="I1620" s="8">
        <v>0</v>
      </c>
      <c r="J1620" s="8">
        <v>0</v>
      </c>
      <c r="K1620" s="8">
        <v>0</v>
      </c>
      <c r="L1620" s="8">
        <v>0</v>
      </c>
      <c r="M1620" s="8">
        <v>0</v>
      </c>
      <c r="N1620" s="40">
        <v>0</v>
      </c>
      <c r="O1620" s="8">
        <v>0</v>
      </c>
      <c r="P1620" s="8"/>
      <c r="Q1620" s="8"/>
      <c r="R1620" s="8"/>
      <c r="S1620" s="8"/>
      <c r="T1620" s="8"/>
      <c r="U1620" s="8"/>
      <c r="V1620" s="8"/>
      <c r="W1620" s="14">
        <f t="shared" si="448"/>
        <v>0</v>
      </c>
      <c r="X1620" s="10"/>
      <c r="Y1620" s="28" t="e">
        <f t="shared" si="449"/>
        <v>#REF!</v>
      </c>
      <c r="Z1620" s="13"/>
      <c r="AA1620" s="13" t="e">
        <f t="shared" si="442"/>
        <v>#REF!</v>
      </c>
      <c r="AB1620" s="12">
        <v>1</v>
      </c>
      <c r="AC1620" s="12">
        <v>0</v>
      </c>
      <c r="AE1620" s="9" t="e">
        <f t="shared" si="429"/>
        <v>#REF!</v>
      </c>
      <c r="AG1620" s="1" t="str">
        <f t="shared" si="450"/>
        <v>34E34E10004801</v>
      </c>
      <c r="AH1620" s="9" t="e">
        <f>IF(AND(#REF!=2017,AE$4=1),-IFERROR(VLOOKUP(AG1620,#REF!,9,0),0),IF(AND(#REF!=2017,AE$4=2),-IFERROR(VLOOKUP(AG1620,#REF!,9,0),0),IFERROR(VLOOKUP(AG1620,#REF!,12,0),0)))</f>
        <v>#REF!</v>
      </c>
    </row>
    <row r="1621" spans="1:34" ht="15" customHeight="1" outlineLevel="2">
      <c r="A1621" s="7" t="s">
        <v>127</v>
      </c>
      <c r="B1621" s="36" t="s">
        <v>128</v>
      </c>
      <c r="C1621" s="7" t="s">
        <v>128</v>
      </c>
      <c r="D1621" s="7" t="s">
        <v>13</v>
      </c>
      <c r="E1621" s="7" t="s">
        <v>381</v>
      </c>
      <c r="F1621" s="7" t="s">
        <v>311</v>
      </c>
      <c r="G1621" s="8">
        <v>0</v>
      </c>
      <c r="H1621" s="8">
        <v>0</v>
      </c>
      <c r="I1621" s="8">
        <v>0</v>
      </c>
      <c r="J1621" s="8">
        <v>0</v>
      </c>
      <c r="K1621" s="8">
        <v>0</v>
      </c>
      <c r="L1621" s="8">
        <v>0</v>
      </c>
      <c r="M1621" s="8">
        <v>0</v>
      </c>
      <c r="N1621" s="40">
        <v>0</v>
      </c>
      <c r="O1621" s="8">
        <v>0</v>
      </c>
      <c r="P1621" s="8"/>
      <c r="Q1621" s="8"/>
      <c r="R1621" s="8"/>
      <c r="S1621" s="8"/>
      <c r="T1621" s="8"/>
      <c r="U1621" s="8"/>
      <c r="V1621" s="8"/>
      <c r="W1621" s="14">
        <f t="shared" si="448"/>
        <v>0</v>
      </c>
      <c r="X1621" s="10"/>
      <c r="Y1621" s="28" t="e">
        <f t="shared" si="449"/>
        <v>#REF!</v>
      </c>
      <c r="Z1621" s="13"/>
      <c r="AA1621" s="13" t="e">
        <f t="shared" si="442"/>
        <v>#REF!</v>
      </c>
      <c r="AB1621" s="12">
        <v>1</v>
      </c>
      <c r="AC1621" s="12">
        <v>0</v>
      </c>
      <c r="AE1621" s="9" t="e">
        <f t="shared" si="429"/>
        <v>#REF!</v>
      </c>
      <c r="AG1621" s="1" t="str">
        <f t="shared" si="450"/>
        <v>34E34E10005050</v>
      </c>
      <c r="AH1621" s="9" t="e">
        <f>IF(AND(#REF!=2017,AE$4=1),-IFERROR(VLOOKUP(AG1621,#REF!,9,0),0),IF(AND(#REF!=2017,AE$4=2),-IFERROR(VLOOKUP(AG1621,#REF!,9,0),0),IFERROR(VLOOKUP(AG1621,#REF!,12,0),0)))</f>
        <v>#REF!</v>
      </c>
    </row>
    <row r="1622" spans="1:34" ht="15" customHeight="1" outlineLevel="1">
      <c r="A1622" s="42" t="s">
        <v>674</v>
      </c>
      <c r="B1622" s="36"/>
      <c r="C1622" s="7"/>
      <c r="D1622" s="7"/>
      <c r="E1622" s="7"/>
      <c r="F1622" s="7"/>
      <c r="G1622" s="8">
        <f t="shared" ref="G1622:O1622" si="451">SUBTOTAL(9,G1618:G1621)</f>
        <v>0</v>
      </c>
      <c r="H1622" s="8">
        <f t="shared" si="451"/>
        <v>0</v>
      </c>
      <c r="I1622" s="8">
        <f t="shared" si="451"/>
        <v>0</v>
      </c>
      <c r="J1622" s="8">
        <f t="shared" si="451"/>
        <v>0</v>
      </c>
      <c r="K1622" s="8">
        <f t="shared" si="451"/>
        <v>0</v>
      </c>
      <c r="L1622" s="8">
        <f t="shared" si="451"/>
        <v>0</v>
      </c>
      <c r="M1622" s="8">
        <f t="shared" si="451"/>
        <v>0</v>
      </c>
      <c r="N1622" s="40">
        <f t="shared" si="451"/>
        <v>0</v>
      </c>
      <c r="O1622" s="8">
        <f t="shared" si="451"/>
        <v>0</v>
      </c>
      <c r="P1622" s="8"/>
      <c r="Q1622" s="8"/>
      <c r="R1622" s="8"/>
      <c r="S1622" s="8"/>
      <c r="T1622" s="8"/>
      <c r="U1622" s="8"/>
      <c r="V1622" s="8"/>
      <c r="W1622" s="14">
        <f>SUBTOTAL(9,W1618:W1621)</f>
        <v>0</v>
      </c>
      <c r="X1622" s="10"/>
      <c r="Y1622" s="28"/>
      <c r="Z1622" s="13"/>
      <c r="AA1622" s="13"/>
      <c r="AB1622" s="12"/>
      <c r="AC1622" s="12"/>
      <c r="AE1622" s="9"/>
      <c r="AH1622" s="9"/>
    </row>
    <row r="1623" spans="1:34" ht="15" customHeight="1" outlineLevel="2">
      <c r="A1623" s="7" t="s">
        <v>129</v>
      </c>
      <c r="B1623" s="36" t="s">
        <v>130</v>
      </c>
      <c r="C1623" s="7" t="s">
        <v>130</v>
      </c>
      <c r="D1623" s="35" t="s">
        <v>13</v>
      </c>
      <c r="E1623" s="7" t="s">
        <v>366</v>
      </c>
      <c r="F1623" s="7" t="s">
        <v>307</v>
      </c>
      <c r="G1623" s="8">
        <v>0</v>
      </c>
      <c r="H1623" s="8">
        <v>0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40">
        <v>0</v>
      </c>
      <c r="O1623" s="8">
        <v>0</v>
      </c>
      <c r="P1623" s="8"/>
      <c r="Q1623" s="8"/>
      <c r="R1623" s="8"/>
      <c r="S1623" s="8"/>
      <c r="T1623" s="8"/>
      <c r="U1623" s="8"/>
      <c r="V1623" s="8"/>
      <c r="W1623" s="14">
        <f t="shared" si="448"/>
        <v>0</v>
      </c>
      <c r="X1623" s="10"/>
      <c r="Y1623" s="28" t="e">
        <f t="shared" si="449"/>
        <v>#REF!</v>
      </c>
      <c r="Z1623" s="13"/>
      <c r="AA1623" s="13" t="e">
        <f t="shared" si="442"/>
        <v>#REF!</v>
      </c>
      <c r="AB1623" s="12">
        <v>0</v>
      </c>
      <c r="AC1623" s="12">
        <v>0</v>
      </c>
      <c r="AE1623" s="9" t="e">
        <f t="shared" si="429"/>
        <v>#REF!</v>
      </c>
      <c r="AG1623" s="1" t="str">
        <f t="shared" si="450"/>
        <v>34F34F10004001</v>
      </c>
      <c r="AH1623" s="9" t="e">
        <f>IF(AND(#REF!=2017,AE$4=1),-IFERROR(VLOOKUP(AG1623,#REF!,9,0),0),IF(AND(#REF!=2017,AE$4=2),-IFERROR(VLOOKUP(AG1623,#REF!,9,0),0),IFERROR(VLOOKUP(AG1623,#REF!,12,0),0)))</f>
        <v>#REF!</v>
      </c>
    </row>
    <row r="1624" spans="1:34" ht="15" customHeight="1" outlineLevel="2">
      <c r="A1624" s="7" t="s">
        <v>129</v>
      </c>
      <c r="B1624" s="36" t="s">
        <v>130</v>
      </c>
      <c r="C1624" s="7" t="s">
        <v>130</v>
      </c>
      <c r="D1624" s="35" t="s">
        <v>13</v>
      </c>
      <c r="E1624" s="7" t="s">
        <v>368</v>
      </c>
      <c r="F1624" s="7" t="s">
        <v>308</v>
      </c>
      <c r="G1624" s="8">
        <v>0</v>
      </c>
      <c r="H1624" s="8">
        <v>0</v>
      </c>
      <c r="I1624" s="8">
        <v>0</v>
      </c>
      <c r="J1624" s="8">
        <v>0</v>
      </c>
      <c r="K1624" s="8">
        <v>0</v>
      </c>
      <c r="L1624" s="8">
        <v>0</v>
      </c>
      <c r="M1624" s="8">
        <v>0</v>
      </c>
      <c r="N1624" s="40">
        <v>0</v>
      </c>
      <c r="O1624" s="8">
        <v>0</v>
      </c>
      <c r="P1624" s="8"/>
      <c r="Q1624" s="8"/>
      <c r="R1624" s="8"/>
      <c r="S1624" s="8"/>
      <c r="T1624" s="8"/>
      <c r="U1624" s="8"/>
      <c r="V1624" s="8"/>
      <c r="W1624" s="14">
        <f t="shared" si="448"/>
        <v>0</v>
      </c>
      <c r="X1624" s="10"/>
      <c r="Y1624" s="28" t="e">
        <f t="shared" si="449"/>
        <v>#REF!</v>
      </c>
      <c r="Z1624" s="13"/>
      <c r="AA1624" s="13" t="e">
        <f t="shared" si="442"/>
        <v>#REF!</v>
      </c>
      <c r="AB1624" s="12"/>
      <c r="AC1624" s="12"/>
      <c r="AE1624" s="9" t="e">
        <f t="shared" si="429"/>
        <v>#REF!</v>
      </c>
      <c r="AG1624" s="1" t="str">
        <f t="shared" si="450"/>
        <v>34F34F10004006</v>
      </c>
      <c r="AH1624" s="9" t="e">
        <f>IF(AND(#REF!=2017,AE$4=1),-IFERROR(VLOOKUP(AG1624,#REF!,9,0),0),IF(AND(#REF!=2017,AE$4=2),-IFERROR(VLOOKUP(AG1624,#REF!,9,0),0),IFERROR(VLOOKUP(AG1624,#REF!,12,0),0)))</f>
        <v>#REF!</v>
      </c>
    </row>
    <row r="1625" spans="1:34" ht="15" customHeight="1" outlineLevel="2">
      <c r="A1625" s="7" t="s">
        <v>129</v>
      </c>
      <c r="B1625" s="36" t="s">
        <v>130</v>
      </c>
      <c r="C1625" s="7" t="s">
        <v>130</v>
      </c>
      <c r="D1625" s="35" t="s">
        <v>13</v>
      </c>
      <c r="E1625" s="7" t="s">
        <v>374</v>
      </c>
      <c r="F1625" s="7" t="s">
        <v>361</v>
      </c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40">
        <v>0</v>
      </c>
      <c r="O1625" s="8">
        <v>0</v>
      </c>
      <c r="P1625" s="8"/>
      <c r="Q1625" s="8"/>
      <c r="R1625" s="8"/>
      <c r="S1625" s="8"/>
      <c r="T1625" s="8"/>
      <c r="U1625" s="8"/>
      <c r="V1625" s="8"/>
      <c r="W1625" s="14">
        <f t="shared" si="448"/>
        <v>0</v>
      </c>
      <c r="X1625" s="10"/>
      <c r="Y1625" s="28" t="e">
        <f t="shared" si="449"/>
        <v>#REF!</v>
      </c>
      <c r="Z1625" s="13"/>
      <c r="AA1625" s="13" t="e">
        <f t="shared" si="442"/>
        <v>#REF!</v>
      </c>
      <c r="AB1625" s="12">
        <v>0</v>
      </c>
      <c r="AC1625" s="12">
        <v>0</v>
      </c>
      <c r="AE1625" s="9" t="e">
        <f t="shared" si="429"/>
        <v>#REF!</v>
      </c>
      <c r="AG1625" s="1" t="str">
        <f t="shared" si="450"/>
        <v>34F34F10004030</v>
      </c>
      <c r="AH1625" s="9" t="e">
        <f>IF(AND(#REF!=2017,AE$4=1),-IFERROR(VLOOKUP(AG1625,#REF!,9,0),0),IF(AND(#REF!=2017,AE$4=2),-IFERROR(VLOOKUP(AG1625,#REF!,9,0),0),IFERROR(VLOOKUP(AG1625,#REF!,12,0),0)))</f>
        <v>#REF!</v>
      </c>
    </row>
    <row r="1626" spans="1:34" ht="15" customHeight="1" outlineLevel="2">
      <c r="A1626" s="7" t="s">
        <v>129</v>
      </c>
      <c r="B1626" s="36" t="s">
        <v>130</v>
      </c>
      <c r="C1626" s="7" t="s">
        <v>130</v>
      </c>
      <c r="D1626" s="35" t="s">
        <v>13</v>
      </c>
      <c r="E1626" s="7" t="s">
        <v>389</v>
      </c>
      <c r="F1626" s="7" t="s">
        <v>360</v>
      </c>
      <c r="G1626" s="8">
        <v>0</v>
      </c>
      <c r="H1626" s="8">
        <v>0</v>
      </c>
      <c r="I1626" s="8">
        <v>0</v>
      </c>
      <c r="J1626" s="8">
        <v>0</v>
      </c>
      <c r="K1626" s="8">
        <v>0</v>
      </c>
      <c r="L1626" s="8">
        <v>0</v>
      </c>
      <c r="M1626" s="8">
        <v>0</v>
      </c>
      <c r="N1626" s="40">
        <v>0</v>
      </c>
      <c r="O1626" s="8">
        <v>0</v>
      </c>
      <c r="P1626" s="8"/>
      <c r="Q1626" s="8"/>
      <c r="R1626" s="8"/>
      <c r="S1626" s="8"/>
      <c r="T1626" s="8"/>
      <c r="U1626" s="8"/>
      <c r="V1626" s="8"/>
      <c r="W1626" s="14">
        <f t="shared" si="448"/>
        <v>0</v>
      </c>
      <c r="X1626" s="10"/>
      <c r="Y1626" s="28" t="e">
        <f t="shared" si="449"/>
        <v>#REF!</v>
      </c>
      <c r="Z1626" s="13"/>
      <c r="AA1626" s="13" t="e">
        <f t="shared" si="442"/>
        <v>#REF!</v>
      </c>
      <c r="AB1626" s="12"/>
      <c r="AC1626" s="12"/>
      <c r="AE1626" s="9" t="e">
        <f t="shared" si="429"/>
        <v>#REF!</v>
      </c>
      <c r="AG1626" s="1" t="str">
        <f t="shared" si="450"/>
        <v>34F34F10004033</v>
      </c>
      <c r="AH1626" s="9" t="e">
        <f>IF(AND(#REF!=2017,AE$4=1),-IFERROR(VLOOKUP(AG1626,#REF!,9,0),0),IF(AND(#REF!=2017,AE$4=2),-IFERROR(VLOOKUP(AG1626,#REF!,9,0),0),IFERROR(VLOOKUP(AG1626,#REF!,12,0),0)))</f>
        <v>#REF!</v>
      </c>
    </row>
    <row r="1627" spans="1:34" ht="15" customHeight="1" outlineLevel="2">
      <c r="A1627" s="7" t="s">
        <v>129</v>
      </c>
      <c r="B1627" s="36" t="s">
        <v>130</v>
      </c>
      <c r="C1627" s="7" t="s">
        <v>130</v>
      </c>
      <c r="D1627" s="35" t="s">
        <v>13</v>
      </c>
      <c r="E1627" s="7" t="s">
        <v>380</v>
      </c>
      <c r="F1627" s="7" t="s">
        <v>17</v>
      </c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40">
        <v>0</v>
      </c>
      <c r="O1627" s="8">
        <v>0</v>
      </c>
      <c r="P1627" s="8"/>
      <c r="Q1627" s="8"/>
      <c r="R1627" s="8"/>
      <c r="S1627" s="8"/>
      <c r="T1627" s="8"/>
      <c r="U1627" s="8"/>
      <c r="V1627" s="8"/>
      <c r="W1627" s="14">
        <f t="shared" si="448"/>
        <v>0</v>
      </c>
      <c r="X1627" s="10"/>
      <c r="Y1627" s="28" t="e">
        <f t="shared" si="449"/>
        <v>#REF!</v>
      </c>
      <c r="Z1627" s="13"/>
      <c r="AA1627" s="13" t="e">
        <f t="shared" si="442"/>
        <v>#REF!</v>
      </c>
      <c r="AB1627" s="12">
        <v>0</v>
      </c>
      <c r="AC1627" s="12">
        <v>0</v>
      </c>
      <c r="AE1627" s="9" t="e">
        <f t="shared" si="429"/>
        <v>#REF!</v>
      </c>
      <c r="AG1627" s="1" t="str">
        <f t="shared" si="450"/>
        <v>34F34F10004801</v>
      </c>
      <c r="AH1627" s="9" t="e">
        <f>IF(AND(#REF!=2017,AE$4=1),-IFERROR(VLOOKUP(AG1627,#REF!,9,0),0),IF(AND(#REF!=2017,AE$4=2),-IFERROR(VLOOKUP(AG1627,#REF!,9,0),0),IFERROR(VLOOKUP(AG1627,#REF!,12,0),0)))</f>
        <v>#REF!</v>
      </c>
    </row>
    <row r="1628" spans="1:34" ht="15" customHeight="1" outlineLevel="1">
      <c r="A1628" s="42" t="s">
        <v>675</v>
      </c>
      <c r="B1628" s="36"/>
      <c r="C1628" s="7"/>
      <c r="D1628" s="35"/>
      <c r="E1628" s="7"/>
      <c r="F1628" s="7"/>
      <c r="G1628" s="8">
        <f t="shared" ref="G1628:O1628" si="452">SUBTOTAL(9,G1623:G1627)</f>
        <v>0</v>
      </c>
      <c r="H1628" s="8">
        <f t="shared" si="452"/>
        <v>0</v>
      </c>
      <c r="I1628" s="8">
        <f t="shared" si="452"/>
        <v>0</v>
      </c>
      <c r="J1628" s="8">
        <f t="shared" si="452"/>
        <v>0</v>
      </c>
      <c r="K1628" s="8">
        <f t="shared" si="452"/>
        <v>0</v>
      </c>
      <c r="L1628" s="8">
        <f t="shared" si="452"/>
        <v>0</v>
      </c>
      <c r="M1628" s="8">
        <f t="shared" si="452"/>
        <v>0</v>
      </c>
      <c r="N1628" s="40">
        <f t="shared" si="452"/>
        <v>0</v>
      </c>
      <c r="O1628" s="8">
        <f t="shared" si="452"/>
        <v>0</v>
      </c>
      <c r="P1628" s="8"/>
      <c r="Q1628" s="8"/>
      <c r="R1628" s="8"/>
      <c r="S1628" s="8"/>
      <c r="T1628" s="8"/>
      <c r="U1628" s="8"/>
      <c r="V1628" s="8"/>
      <c r="W1628" s="14">
        <f>SUBTOTAL(9,W1623:W1627)</f>
        <v>0</v>
      </c>
      <c r="X1628" s="10"/>
      <c r="Y1628" s="28"/>
      <c r="Z1628" s="13"/>
      <c r="AA1628" s="13"/>
      <c r="AB1628" s="12"/>
      <c r="AC1628" s="12"/>
      <c r="AE1628" s="9"/>
      <c r="AH1628" s="9"/>
    </row>
    <row r="1629" spans="1:34" ht="15" customHeight="1" outlineLevel="2">
      <c r="A1629" s="7" t="s">
        <v>567</v>
      </c>
      <c r="B1629" s="36" t="s">
        <v>246</v>
      </c>
      <c r="C1629" s="7" t="s">
        <v>246</v>
      </c>
      <c r="D1629" s="7" t="s">
        <v>13</v>
      </c>
      <c r="E1629" s="7" t="s">
        <v>366</v>
      </c>
      <c r="F1629" s="7" t="s">
        <v>307</v>
      </c>
      <c r="G1629" s="8">
        <v>0</v>
      </c>
      <c r="H1629" s="8">
        <v>0</v>
      </c>
      <c r="I1629" s="8">
        <v>0</v>
      </c>
      <c r="J1629" s="8">
        <v>49652.800000000003</v>
      </c>
      <c r="K1629" s="8">
        <v>11079.270000000004</v>
      </c>
      <c r="L1629" s="8">
        <v>0</v>
      </c>
      <c r="M1629" s="8">
        <v>21301.279999999999</v>
      </c>
      <c r="N1629" s="40">
        <v>4043.2100000000064</v>
      </c>
      <c r="O1629" s="8">
        <v>7971.089999999982</v>
      </c>
      <c r="P1629" s="8"/>
      <c r="Q1629" s="8"/>
      <c r="R1629" s="8"/>
      <c r="S1629" s="8"/>
      <c r="T1629" s="8"/>
      <c r="U1629" s="8"/>
      <c r="V1629" s="8"/>
      <c r="W1629" s="14">
        <f t="shared" ref="W1629:W1636" si="453">SUM(G1629:V1629)</f>
        <v>94047.65</v>
      </c>
      <c r="X1629" s="10"/>
      <c r="Y1629" s="28" t="e">
        <f t="shared" si="449"/>
        <v>#REF!</v>
      </c>
      <c r="Z1629" s="13"/>
      <c r="AA1629" s="13" t="e">
        <f t="shared" si="442"/>
        <v>#REF!</v>
      </c>
      <c r="AB1629" s="12"/>
      <c r="AC1629" s="12"/>
      <c r="AE1629" s="9" t="e">
        <f t="shared" si="429"/>
        <v>#REF!</v>
      </c>
      <c r="AG1629" s="1" t="str">
        <f t="shared" si="450"/>
        <v>34G34G10004001</v>
      </c>
      <c r="AH1629" s="9" t="e">
        <f>IF(AND(#REF!=2017,AE$4=1),-IFERROR(VLOOKUP(AG1629,#REF!,9,0),0),IF(AND(#REF!=2017,AE$4=2),-IFERROR(VLOOKUP(AG1629,#REF!,9,0),0),IFERROR(VLOOKUP(AG1629,#REF!,12,0),0)))</f>
        <v>#REF!</v>
      </c>
    </row>
    <row r="1630" spans="1:34" ht="15" customHeight="1" outlineLevel="2">
      <c r="A1630" s="7" t="s">
        <v>567</v>
      </c>
      <c r="B1630" s="36" t="s">
        <v>246</v>
      </c>
      <c r="C1630" s="7" t="s">
        <v>246</v>
      </c>
      <c r="D1630" s="7" t="s">
        <v>13</v>
      </c>
      <c r="E1630" s="7" t="s">
        <v>368</v>
      </c>
      <c r="F1630" s="7" t="s">
        <v>308</v>
      </c>
      <c r="G1630" s="8">
        <v>0</v>
      </c>
      <c r="H1630" s="8">
        <v>0</v>
      </c>
      <c r="I1630" s="8">
        <v>0</v>
      </c>
      <c r="J1630" s="8">
        <v>12171.89</v>
      </c>
      <c r="K1630" s="8">
        <v>0</v>
      </c>
      <c r="L1630" s="8">
        <v>0</v>
      </c>
      <c r="M1630" s="8">
        <v>4.4800000000013824</v>
      </c>
      <c r="N1630" s="40">
        <v>9.4599999999973079</v>
      </c>
      <c r="O1630" s="8">
        <v>2.9600000000027649</v>
      </c>
      <c r="P1630" s="8"/>
      <c r="Q1630" s="8"/>
      <c r="R1630" s="8"/>
      <c r="S1630" s="8"/>
      <c r="T1630" s="8"/>
      <c r="U1630" s="8"/>
      <c r="V1630" s="8"/>
      <c r="W1630" s="14">
        <f t="shared" si="453"/>
        <v>12188.79</v>
      </c>
      <c r="X1630" s="10"/>
      <c r="Y1630" s="28" t="e">
        <f t="shared" si="449"/>
        <v>#REF!</v>
      </c>
      <c r="Z1630" s="13"/>
      <c r="AA1630" s="13" t="e">
        <f t="shared" si="442"/>
        <v>#REF!</v>
      </c>
      <c r="AB1630" s="12"/>
      <c r="AC1630" s="12"/>
      <c r="AE1630" s="9" t="e">
        <f t="shared" si="429"/>
        <v>#REF!</v>
      </c>
      <c r="AG1630" s="1" t="str">
        <f t="shared" si="450"/>
        <v>34G34G10004006</v>
      </c>
      <c r="AH1630" s="9" t="e">
        <f>IF(AND(#REF!=2017,AE$4=1),-IFERROR(VLOOKUP(AG1630,#REF!,9,0),0),IF(AND(#REF!=2017,AE$4=2),-IFERROR(VLOOKUP(AG1630,#REF!,9,0),0),IFERROR(VLOOKUP(AG1630,#REF!,12,0),0)))</f>
        <v>#REF!</v>
      </c>
    </row>
    <row r="1631" spans="1:34" ht="15" customHeight="1" outlineLevel="2">
      <c r="A1631" s="7" t="s">
        <v>567</v>
      </c>
      <c r="B1631" s="36" t="s">
        <v>246</v>
      </c>
      <c r="C1631" s="20" t="s">
        <v>246</v>
      </c>
      <c r="D1631" s="7" t="s">
        <v>13</v>
      </c>
      <c r="E1631" s="7" t="s">
        <v>370</v>
      </c>
      <c r="F1631" s="7" t="s">
        <v>309</v>
      </c>
      <c r="G1631" s="8">
        <v>0</v>
      </c>
      <c r="H1631" s="8">
        <v>0</v>
      </c>
      <c r="I1631" s="8">
        <v>0</v>
      </c>
      <c r="J1631" s="8">
        <v>0</v>
      </c>
      <c r="K1631" s="8">
        <v>0</v>
      </c>
      <c r="L1631" s="8">
        <v>0</v>
      </c>
      <c r="M1631" s="8">
        <v>0</v>
      </c>
      <c r="N1631" s="40">
        <v>0</v>
      </c>
      <c r="O1631" s="8">
        <v>887.82</v>
      </c>
      <c r="P1631" s="8"/>
      <c r="Q1631" s="8"/>
      <c r="R1631" s="8"/>
      <c r="S1631" s="8"/>
      <c r="T1631" s="8"/>
      <c r="U1631" s="8"/>
      <c r="V1631" s="8"/>
      <c r="W1631" s="14">
        <f t="shared" si="453"/>
        <v>887.82</v>
      </c>
      <c r="X1631" s="10"/>
      <c r="Y1631" s="28" t="e">
        <f t="shared" si="449"/>
        <v>#REF!</v>
      </c>
      <c r="Z1631" s="13"/>
      <c r="AA1631" s="13" t="e">
        <f t="shared" si="442"/>
        <v>#REF!</v>
      </c>
      <c r="AB1631" s="12"/>
      <c r="AC1631" s="12"/>
      <c r="AE1631" s="9" t="e">
        <f t="shared" si="429"/>
        <v>#REF!</v>
      </c>
      <c r="AG1631" s="1" t="str">
        <f t="shared" si="450"/>
        <v>34G34G10004008</v>
      </c>
      <c r="AH1631" s="9" t="e">
        <f>IF(AND(#REF!=2017,AE$4=1),-IFERROR(VLOOKUP(AG1631,#REF!,9,0),0),IF(AND(#REF!=2017,AE$4=2),-IFERROR(VLOOKUP(AG1631,#REF!,9,0),0),IFERROR(VLOOKUP(AG1631,#REF!,12,0),0)))</f>
        <v>#REF!</v>
      </c>
    </row>
    <row r="1632" spans="1:34" ht="15" customHeight="1" outlineLevel="2">
      <c r="A1632" s="7" t="s">
        <v>567</v>
      </c>
      <c r="B1632" s="36" t="s">
        <v>246</v>
      </c>
      <c r="C1632" s="20" t="s">
        <v>246</v>
      </c>
      <c r="D1632" s="7" t="s">
        <v>13</v>
      </c>
      <c r="E1632" s="7" t="s">
        <v>372</v>
      </c>
      <c r="F1632" s="7" t="s">
        <v>310</v>
      </c>
      <c r="G1632" s="8">
        <v>0</v>
      </c>
      <c r="H1632" s="8">
        <v>0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40">
        <v>0</v>
      </c>
      <c r="O1632" s="8">
        <v>2.3199999999999998</v>
      </c>
      <c r="P1632" s="8"/>
      <c r="Q1632" s="8"/>
      <c r="R1632" s="8"/>
      <c r="S1632" s="8"/>
      <c r="T1632" s="8"/>
      <c r="U1632" s="8"/>
      <c r="V1632" s="8"/>
      <c r="W1632" s="14">
        <f t="shared" si="453"/>
        <v>2.3199999999999998</v>
      </c>
      <c r="X1632" s="10"/>
      <c r="Y1632" s="28"/>
      <c r="Z1632" s="13"/>
      <c r="AA1632" s="13"/>
      <c r="AB1632" s="12"/>
      <c r="AC1632" s="12"/>
      <c r="AE1632" s="9"/>
      <c r="AH1632" s="9"/>
    </row>
    <row r="1633" spans="1:34" ht="15" customHeight="1" outlineLevel="2">
      <c r="A1633" s="7" t="s">
        <v>567</v>
      </c>
      <c r="B1633" s="36" t="s">
        <v>246</v>
      </c>
      <c r="C1633" s="7" t="s">
        <v>246</v>
      </c>
      <c r="D1633" s="7" t="s">
        <v>13</v>
      </c>
      <c r="E1633" s="7" t="s">
        <v>374</v>
      </c>
      <c r="F1633" s="7" t="s">
        <v>361</v>
      </c>
      <c r="G1633" s="8">
        <v>0</v>
      </c>
      <c r="H1633" s="8">
        <v>0</v>
      </c>
      <c r="I1633" s="8">
        <v>0</v>
      </c>
      <c r="J1633" s="8">
        <v>0</v>
      </c>
      <c r="K1633" s="8">
        <v>124.14</v>
      </c>
      <c r="L1633" s="8">
        <v>0</v>
      </c>
      <c r="M1633" s="8">
        <v>0</v>
      </c>
      <c r="N1633" s="40">
        <v>557.09</v>
      </c>
      <c r="O1633" s="8">
        <v>289.68999999999994</v>
      </c>
      <c r="P1633" s="8"/>
      <c r="Q1633" s="8"/>
      <c r="R1633" s="8"/>
      <c r="S1633" s="8"/>
      <c r="T1633" s="8"/>
      <c r="U1633" s="8"/>
      <c r="V1633" s="8"/>
      <c r="W1633" s="14">
        <f t="shared" si="453"/>
        <v>970.92</v>
      </c>
      <c r="X1633" s="10"/>
      <c r="Y1633" s="28" t="e">
        <f t="shared" ref="Y1633:Y1639" si="454">IF(AE$2="Y",IF(RIGHT(A1633,4)="CITY",AH1633,0),AH1633)</f>
        <v>#REF!</v>
      </c>
      <c r="Z1633" s="13"/>
      <c r="AA1633" s="13" t="e">
        <f t="shared" ref="AA1633:AA1665" si="455">Y1633+Z1633</f>
        <v>#REF!</v>
      </c>
      <c r="AB1633" s="12"/>
      <c r="AC1633" s="12"/>
      <c r="AE1633" s="9" t="e">
        <f t="shared" si="429"/>
        <v>#REF!</v>
      </c>
      <c r="AG1633" s="1" t="str">
        <f t="shared" ref="AG1633:AG1639" si="456">B1633&amp;C1633&amp;D1633&amp;E1633</f>
        <v>34G34G10004030</v>
      </c>
      <c r="AH1633" s="9" t="e">
        <f>IF(AND(#REF!=2017,AE$4=1),-IFERROR(VLOOKUP(AG1633,#REF!,9,0),0),IF(AND(#REF!=2017,AE$4=2),-IFERROR(VLOOKUP(AG1633,#REF!,9,0),0),IFERROR(VLOOKUP(AG1633,#REF!,12,0),0)))</f>
        <v>#REF!</v>
      </c>
    </row>
    <row r="1634" spans="1:34" ht="15" customHeight="1" outlineLevel="2">
      <c r="A1634" s="7" t="s">
        <v>567</v>
      </c>
      <c r="B1634" s="36" t="s">
        <v>246</v>
      </c>
      <c r="C1634" s="7" t="s">
        <v>246</v>
      </c>
      <c r="D1634" s="7" t="s">
        <v>13</v>
      </c>
      <c r="E1634" s="7" t="s">
        <v>389</v>
      </c>
      <c r="F1634" s="7" t="s">
        <v>360</v>
      </c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40">
        <v>0</v>
      </c>
      <c r="O1634" s="8">
        <v>20.77</v>
      </c>
      <c r="P1634" s="8"/>
      <c r="Q1634" s="8"/>
      <c r="R1634" s="8"/>
      <c r="S1634" s="8"/>
      <c r="T1634" s="8"/>
      <c r="U1634" s="8"/>
      <c r="V1634" s="8"/>
      <c r="W1634" s="14">
        <f t="shared" si="453"/>
        <v>20.77</v>
      </c>
      <c r="X1634" s="10"/>
      <c r="Y1634" s="28" t="e">
        <f t="shared" si="454"/>
        <v>#REF!</v>
      </c>
      <c r="Z1634" s="13"/>
      <c r="AA1634" s="13" t="e">
        <f t="shared" si="455"/>
        <v>#REF!</v>
      </c>
      <c r="AB1634" s="12"/>
      <c r="AC1634" s="12"/>
      <c r="AE1634" s="9" t="e">
        <f t="shared" si="429"/>
        <v>#REF!</v>
      </c>
      <c r="AG1634" s="1" t="str">
        <f t="shared" si="456"/>
        <v>34G34G10004033</v>
      </c>
      <c r="AH1634" s="9" t="e">
        <f>IF(AND(#REF!=2017,AE$4=1),-IFERROR(VLOOKUP(AG1634,#REF!,9,0),0),IF(AND(#REF!=2017,AE$4=2),-IFERROR(VLOOKUP(AG1634,#REF!,9,0),0),IFERROR(VLOOKUP(AG1634,#REF!,12,0),0)))</f>
        <v>#REF!</v>
      </c>
    </row>
    <row r="1635" spans="1:34" ht="15" customHeight="1" outlineLevel="2">
      <c r="A1635" s="7" t="s">
        <v>567</v>
      </c>
      <c r="B1635" s="36" t="s">
        <v>246</v>
      </c>
      <c r="C1635" s="7" t="s">
        <v>246</v>
      </c>
      <c r="D1635" s="7" t="s">
        <v>13</v>
      </c>
      <c r="E1635" s="7" t="s">
        <v>380</v>
      </c>
      <c r="F1635" s="7" t="s">
        <v>17</v>
      </c>
      <c r="G1635" s="8">
        <v>0</v>
      </c>
      <c r="H1635" s="8">
        <v>0</v>
      </c>
      <c r="I1635" s="8">
        <v>0</v>
      </c>
      <c r="J1635" s="8">
        <v>5.76</v>
      </c>
      <c r="K1635" s="8">
        <v>0</v>
      </c>
      <c r="L1635" s="8">
        <v>0</v>
      </c>
      <c r="M1635" s="8">
        <v>39.870000000000005</v>
      </c>
      <c r="N1635" s="40">
        <v>0</v>
      </c>
      <c r="O1635" s="8">
        <v>19.059999999999995</v>
      </c>
      <c r="P1635" s="8"/>
      <c r="Q1635" s="8"/>
      <c r="R1635" s="8"/>
      <c r="S1635" s="8"/>
      <c r="T1635" s="8"/>
      <c r="U1635" s="8"/>
      <c r="V1635" s="8"/>
      <c r="W1635" s="14">
        <f t="shared" si="453"/>
        <v>64.69</v>
      </c>
      <c r="X1635" s="10"/>
      <c r="Y1635" s="28" t="e">
        <f t="shared" si="454"/>
        <v>#REF!</v>
      </c>
      <c r="Z1635" s="13"/>
      <c r="AA1635" s="13" t="e">
        <f t="shared" si="455"/>
        <v>#REF!</v>
      </c>
      <c r="AB1635" s="12"/>
      <c r="AC1635" s="12"/>
      <c r="AE1635" s="9" t="e">
        <f t="shared" si="429"/>
        <v>#REF!</v>
      </c>
      <c r="AG1635" s="1" t="str">
        <f t="shared" si="456"/>
        <v>34G34G10004801</v>
      </c>
      <c r="AH1635" s="9" t="e">
        <f>IF(AND(#REF!=2017,AE$4=1),-IFERROR(VLOOKUP(AG1635,#REF!,9,0),0),IF(AND(#REF!=2017,AE$4=2),-IFERROR(VLOOKUP(AG1635,#REF!,9,0),0),IFERROR(VLOOKUP(AG1635,#REF!,12,0),0)))</f>
        <v>#REF!</v>
      </c>
    </row>
    <row r="1636" spans="1:34" ht="15" customHeight="1" outlineLevel="2">
      <c r="A1636" s="7" t="s">
        <v>567</v>
      </c>
      <c r="B1636" s="36" t="s">
        <v>246</v>
      </c>
      <c r="C1636" s="7" t="s">
        <v>246</v>
      </c>
      <c r="D1636" s="7" t="s">
        <v>13</v>
      </c>
      <c r="E1636" s="7" t="s">
        <v>381</v>
      </c>
      <c r="F1636" s="7" t="s">
        <v>311</v>
      </c>
      <c r="G1636" s="8">
        <v>0</v>
      </c>
      <c r="H1636" s="8">
        <v>0</v>
      </c>
      <c r="I1636" s="8">
        <v>0</v>
      </c>
      <c r="J1636" s="8">
        <v>0</v>
      </c>
      <c r="K1636" s="8">
        <v>0</v>
      </c>
      <c r="L1636" s="8">
        <v>0</v>
      </c>
      <c r="M1636" s="8">
        <v>0</v>
      </c>
      <c r="N1636" s="40">
        <v>0</v>
      </c>
      <c r="O1636" s="8">
        <v>364.39</v>
      </c>
      <c r="P1636" s="8"/>
      <c r="Q1636" s="8"/>
      <c r="R1636" s="8"/>
      <c r="S1636" s="8"/>
      <c r="T1636" s="8"/>
      <c r="U1636" s="8"/>
      <c r="V1636" s="8"/>
      <c r="W1636" s="14">
        <f t="shared" si="453"/>
        <v>364.39</v>
      </c>
      <c r="X1636" s="10"/>
      <c r="Y1636" s="28" t="e">
        <f t="shared" si="454"/>
        <v>#REF!</v>
      </c>
      <c r="Z1636" s="13"/>
      <c r="AA1636" s="13" t="e">
        <f t="shared" si="455"/>
        <v>#REF!</v>
      </c>
      <c r="AB1636" s="12"/>
      <c r="AC1636" s="12"/>
      <c r="AE1636" s="9" t="e">
        <f t="shared" si="429"/>
        <v>#REF!</v>
      </c>
      <c r="AG1636" s="1" t="str">
        <f t="shared" si="456"/>
        <v>34G34G10005050</v>
      </c>
      <c r="AH1636" s="9" t="e">
        <f>IF(AND(#REF!=2017,AE$4=1),-IFERROR(VLOOKUP(AG1636,#REF!,9,0),0),IF(AND(#REF!=2017,AE$4=2),-IFERROR(VLOOKUP(AG1636,#REF!,9,0),0),IFERROR(VLOOKUP(AG1636,#REF!,12,0),0)))</f>
        <v>#REF!</v>
      </c>
    </row>
    <row r="1637" spans="1:34" ht="15" customHeight="1" outlineLevel="1">
      <c r="A1637" s="42" t="s">
        <v>676</v>
      </c>
      <c r="B1637" s="36"/>
      <c r="C1637" s="7"/>
      <c r="D1637" s="7"/>
      <c r="E1637" s="7"/>
      <c r="F1637" s="7"/>
      <c r="G1637" s="8">
        <f t="shared" ref="G1637:O1637" si="457">SUBTOTAL(9,G1629:G1636)</f>
        <v>0</v>
      </c>
      <c r="H1637" s="8">
        <f t="shared" si="457"/>
        <v>0</v>
      </c>
      <c r="I1637" s="8">
        <f t="shared" si="457"/>
        <v>0</v>
      </c>
      <c r="J1637" s="8">
        <f t="shared" si="457"/>
        <v>61830.450000000004</v>
      </c>
      <c r="K1637" s="8">
        <f t="shared" si="457"/>
        <v>11203.410000000003</v>
      </c>
      <c r="L1637" s="8">
        <f t="shared" si="457"/>
        <v>0</v>
      </c>
      <c r="M1637" s="8">
        <f t="shared" si="457"/>
        <v>21345.63</v>
      </c>
      <c r="N1637" s="40">
        <f t="shared" si="457"/>
        <v>4609.7600000000039</v>
      </c>
      <c r="O1637" s="8">
        <f t="shared" si="457"/>
        <v>9558.099999999984</v>
      </c>
      <c r="P1637" s="8"/>
      <c r="Q1637" s="8"/>
      <c r="R1637" s="8"/>
      <c r="S1637" s="8"/>
      <c r="T1637" s="8"/>
      <c r="U1637" s="8"/>
      <c r="V1637" s="8"/>
      <c r="W1637" s="14">
        <f>SUBTOTAL(9,W1629:W1636)</f>
        <v>108547.35000000002</v>
      </c>
      <c r="X1637" s="10"/>
      <c r="Y1637" s="28"/>
      <c r="Z1637" s="13"/>
      <c r="AA1637" s="13"/>
      <c r="AB1637" s="12"/>
      <c r="AC1637" s="12"/>
      <c r="AE1637" s="9"/>
      <c r="AH1637" s="9"/>
    </row>
    <row r="1638" spans="1:34" ht="15" customHeight="1" outlineLevel="2">
      <c r="A1638" s="20" t="s">
        <v>301</v>
      </c>
      <c r="B1638" s="36" t="s">
        <v>300</v>
      </c>
      <c r="C1638" s="20" t="s">
        <v>300</v>
      </c>
      <c r="D1638" s="7" t="s">
        <v>13</v>
      </c>
      <c r="E1638" s="7" t="s">
        <v>366</v>
      </c>
      <c r="F1638" s="7" t="s">
        <v>307</v>
      </c>
      <c r="G1638" s="8">
        <v>0</v>
      </c>
      <c r="H1638" s="8">
        <v>0</v>
      </c>
      <c r="I1638" s="8">
        <v>0</v>
      </c>
      <c r="J1638" s="8">
        <v>27057.08</v>
      </c>
      <c r="K1638" s="8">
        <v>6623.18</v>
      </c>
      <c r="L1638" s="8">
        <v>0</v>
      </c>
      <c r="M1638" s="8">
        <v>17509.11</v>
      </c>
      <c r="N1638" s="40">
        <v>3038.5199999999968</v>
      </c>
      <c r="O1638" s="8">
        <v>1184.6900000000023</v>
      </c>
      <c r="P1638" s="8"/>
      <c r="Q1638" s="8"/>
      <c r="R1638" s="8"/>
      <c r="S1638" s="8"/>
      <c r="T1638" s="8"/>
      <c r="U1638" s="8"/>
      <c r="V1638" s="8"/>
      <c r="W1638" s="14">
        <f t="shared" ref="W1638:W1645" si="458">SUM(G1638:V1638)</f>
        <v>55412.58</v>
      </c>
      <c r="X1638" s="10"/>
      <c r="Y1638" s="28" t="e">
        <f t="shared" si="454"/>
        <v>#REF!</v>
      </c>
      <c r="Z1638" s="13"/>
      <c r="AA1638" s="13" t="e">
        <f t="shared" si="455"/>
        <v>#REF!</v>
      </c>
      <c r="AB1638" s="12"/>
      <c r="AC1638" s="12"/>
      <c r="AE1638" s="9" t="e">
        <f t="shared" si="429"/>
        <v>#REF!</v>
      </c>
      <c r="AG1638" s="1" t="str">
        <f t="shared" si="456"/>
        <v>34H34H10004001</v>
      </c>
      <c r="AH1638" s="9" t="e">
        <f>IF(AND(#REF!=2017,AE$4=1),-IFERROR(VLOOKUP(AG1638,#REF!,9,0),0),IF(AND(#REF!=2017,AE$4=2),-IFERROR(VLOOKUP(AG1638,#REF!,9,0),0),IFERROR(VLOOKUP(AG1638,#REF!,12,0),0)))</f>
        <v>#REF!</v>
      </c>
    </row>
    <row r="1639" spans="1:34" ht="15" customHeight="1" outlineLevel="2">
      <c r="A1639" s="20" t="s">
        <v>301</v>
      </c>
      <c r="B1639" s="36" t="s">
        <v>300</v>
      </c>
      <c r="C1639" s="20" t="s">
        <v>300</v>
      </c>
      <c r="D1639" s="7" t="s">
        <v>13</v>
      </c>
      <c r="E1639" s="7" t="s">
        <v>368</v>
      </c>
      <c r="F1639" s="7" t="s">
        <v>308</v>
      </c>
      <c r="G1639" s="8">
        <v>0</v>
      </c>
      <c r="H1639" s="8">
        <v>0</v>
      </c>
      <c r="I1639" s="8">
        <v>0</v>
      </c>
      <c r="J1639" s="8">
        <v>2611.56</v>
      </c>
      <c r="K1639" s="8">
        <v>-1.8200000000001637</v>
      </c>
      <c r="L1639" s="8">
        <v>0</v>
      </c>
      <c r="M1639" s="8">
        <v>45.540000000000418</v>
      </c>
      <c r="N1639" s="40">
        <v>1.7599999999997635</v>
      </c>
      <c r="O1639" s="8">
        <v>7.7300000000000182</v>
      </c>
      <c r="P1639" s="8"/>
      <c r="Q1639" s="8"/>
      <c r="R1639" s="8"/>
      <c r="S1639" s="8"/>
      <c r="T1639" s="8"/>
      <c r="U1639" s="8"/>
      <c r="V1639" s="8"/>
      <c r="W1639" s="14">
        <f t="shared" si="458"/>
        <v>2664.77</v>
      </c>
      <c r="X1639" s="10"/>
      <c r="Y1639" s="28" t="e">
        <f t="shared" si="454"/>
        <v>#REF!</v>
      </c>
      <c r="Z1639" s="13"/>
      <c r="AA1639" s="13" t="e">
        <f t="shared" si="455"/>
        <v>#REF!</v>
      </c>
      <c r="AB1639" s="12"/>
      <c r="AC1639" s="12"/>
      <c r="AE1639" s="9" t="e">
        <f t="shared" si="429"/>
        <v>#REF!</v>
      </c>
      <c r="AG1639" s="1" t="str">
        <f t="shared" si="456"/>
        <v>34H34H10004006</v>
      </c>
      <c r="AH1639" s="9" t="e">
        <f>IF(AND(#REF!=2017,AE$4=1),-IFERROR(VLOOKUP(AG1639,#REF!,9,0),0),IF(AND(#REF!=2017,AE$4=2),-IFERROR(VLOOKUP(AG1639,#REF!,9,0),0),IFERROR(VLOOKUP(AG1639,#REF!,12,0),0)))</f>
        <v>#REF!</v>
      </c>
    </row>
    <row r="1640" spans="1:34" ht="15" customHeight="1" outlineLevel="2">
      <c r="A1640" s="20" t="s">
        <v>301</v>
      </c>
      <c r="B1640" s="36" t="s">
        <v>300</v>
      </c>
      <c r="C1640" s="20" t="s">
        <v>300</v>
      </c>
      <c r="D1640" s="7" t="s">
        <v>13</v>
      </c>
      <c r="E1640" s="7" t="s">
        <v>370</v>
      </c>
      <c r="F1640" s="7" t="s">
        <v>309</v>
      </c>
      <c r="G1640" s="8">
        <v>0</v>
      </c>
      <c r="H1640" s="8">
        <v>0</v>
      </c>
      <c r="I1640" s="8">
        <v>0</v>
      </c>
      <c r="J1640" s="8">
        <v>0</v>
      </c>
      <c r="K1640" s="8">
        <v>0</v>
      </c>
      <c r="L1640" s="8">
        <v>0</v>
      </c>
      <c r="M1640" s="8">
        <v>0</v>
      </c>
      <c r="N1640" s="40">
        <v>0</v>
      </c>
      <c r="O1640" s="8">
        <v>653.35</v>
      </c>
      <c r="P1640" s="8"/>
      <c r="Q1640" s="8"/>
      <c r="R1640" s="8"/>
      <c r="S1640" s="8"/>
      <c r="T1640" s="8"/>
      <c r="U1640" s="8"/>
      <c r="V1640" s="8"/>
      <c r="W1640" s="14">
        <f t="shared" si="458"/>
        <v>653.35</v>
      </c>
      <c r="X1640" s="10"/>
      <c r="Y1640" s="28"/>
      <c r="Z1640" s="13"/>
      <c r="AA1640" s="13"/>
      <c r="AB1640" s="12"/>
      <c r="AC1640" s="12"/>
      <c r="AE1640" s="9"/>
      <c r="AH1640" s="9"/>
    </row>
    <row r="1641" spans="1:34" ht="15" customHeight="1" outlineLevel="2">
      <c r="A1641" s="20" t="s">
        <v>301</v>
      </c>
      <c r="B1641" s="36" t="s">
        <v>300</v>
      </c>
      <c r="C1641" s="20" t="s">
        <v>300</v>
      </c>
      <c r="D1641" s="7" t="s">
        <v>13</v>
      </c>
      <c r="E1641" s="7" t="s">
        <v>372</v>
      </c>
      <c r="F1641" s="7" t="s">
        <v>310</v>
      </c>
      <c r="G1641" s="8">
        <v>0</v>
      </c>
      <c r="H1641" s="8">
        <v>0</v>
      </c>
      <c r="I1641" s="8">
        <v>0</v>
      </c>
      <c r="J1641" s="8">
        <v>0</v>
      </c>
      <c r="K1641" s="8">
        <v>10.14</v>
      </c>
      <c r="L1641" s="8">
        <v>0</v>
      </c>
      <c r="M1641" s="8">
        <v>0</v>
      </c>
      <c r="N1641" s="40">
        <v>1.7200000000000006</v>
      </c>
      <c r="O1641" s="8">
        <v>5.9800000000000022</v>
      </c>
      <c r="P1641" s="8"/>
      <c r="Q1641" s="8"/>
      <c r="R1641" s="8"/>
      <c r="S1641" s="8"/>
      <c r="T1641" s="8"/>
      <c r="U1641" s="8"/>
      <c r="V1641" s="8"/>
      <c r="W1641" s="14">
        <f t="shared" si="458"/>
        <v>17.840000000000003</v>
      </c>
      <c r="X1641" s="10"/>
      <c r="Y1641" s="28" t="e">
        <f>IF(AE$2="Y",IF(RIGHT(A1641,4)="CITY",AH1641,0),AH1641)</f>
        <v>#REF!</v>
      </c>
      <c r="Z1641" s="13"/>
      <c r="AA1641" s="13" t="e">
        <f t="shared" si="455"/>
        <v>#REF!</v>
      </c>
      <c r="AB1641" s="12"/>
      <c r="AC1641" s="12"/>
      <c r="AE1641" s="9" t="e">
        <f t="shared" si="429"/>
        <v>#REF!</v>
      </c>
      <c r="AG1641" s="1" t="str">
        <f>B1641&amp;C1641&amp;D1641&amp;E1641</f>
        <v>34H34H10004009</v>
      </c>
      <c r="AH1641" s="9" t="e">
        <f>IF(AND(#REF!=2017,AE$4=1),-IFERROR(VLOOKUP(AG1641,#REF!,9,0),0),IF(AND(#REF!=2017,AE$4=2),-IFERROR(VLOOKUP(AG1641,#REF!,9,0),0),IFERROR(VLOOKUP(AG1641,#REF!,12,0),0)))</f>
        <v>#REF!</v>
      </c>
    </row>
    <row r="1642" spans="1:34" ht="15" customHeight="1" outlineLevel="2">
      <c r="A1642" s="20" t="s">
        <v>301</v>
      </c>
      <c r="B1642" s="36" t="s">
        <v>300</v>
      </c>
      <c r="C1642" s="20" t="s">
        <v>300</v>
      </c>
      <c r="D1642" s="7" t="s">
        <v>13</v>
      </c>
      <c r="E1642" s="7" t="s">
        <v>374</v>
      </c>
      <c r="F1642" s="7" t="s">
        <v>361</v>
      </c>
      <c r="G1642" s="8">
        <v>0</v>
      </c>
      <c r="H1642" s="8">
        <v>0</v>
      </c>
      <c r="I1642" s="8">
        <v>0</v>
      </c>
      <c r="J1642" s="8">
        <v>0</v>
      </c>
      <c r="K1642" s="8">
        <v>306.57</v>
      </c>
      <c r="L1642" s="8">
        <v>0</v>
      </c>
      <c r="M1642" s="8">
        <v>0</v>
      </c>
      <c r="N1642" s="40">
        <v>388.27999999999992</v>
      </c>
      <c r="O1642" s="8">
        <v>189.02999999999997</v>
      </c>
      <c r="P1642" s="8"/>
      <c r="Q1642" s="8"/>
      <c r="R1642" s="8"/>
      <c r="S1642" s="8"/>
      <c r="T1642" s="8"/>
      <c r="U1642" s="8"/>
      <c r="V1642" s="8"/>
      <c r="W1642" s="14">
        <f t="shared" si="458"/>
        <v>883.87999999999988</v>
      </c>
      <c r="X1642" s="10"/>
      <c r="Y1642" s="28" t="e">
        <f>IF(AE$2="Y",IF(RIGHT(A1642,4)="CITY",AH1642,0),AH1642)</f>
        <v>#REF!</v>
      </c>
      <c r="Z1642" s="13"/>
      <c r="AA1642" s="13" t="e">
        <f t="shared" si="455"/>
        <v>#REF!</v>
      </c>
      <c r="AB1642" s="12"/>
      <c r="AC1642" s="12"/>
      <c r="AE1642" s="9" t="e">
        <f t="shared" si="429"/>
        <v>#REF!</v>
      </c>
      <c r="AG1642" s="1" t="str">
        <f>B1642&amp;C1642&amp;D1642&amp;E1642</f>
        <v>34H34H10004030</v>
      </c>
      <c r="AH1642" s="9" t="e">
        <f>IF(AND(#REF!=2017,AE$4=1),-IFERROR(VLOOKUP(AG1642,#REF!,9,0),0),IF(AND(#REF!=2017,AE$4=2),-IFERROR(VLOOKUP(AG1642,#REF!,9,0),0),IFERROR(VLOOKUP(AG1642,#REF!,12,0),0)))</f>
        <v>#REF!</v>
      </c>
    </row>
    <row r="1643" spans="1:34" ht="15" customHeight="1" outlineLevel="2">
      <c r="A1643" s="20" t="s">
        <v>301</v>
      </c>
      <c r="B1643" s="36" t="s">
        <v>300</v>
      </c>
      <c r="C1643" s="20" t="s">
        <v>300</v>
      </c>
      <c r="D1643" s="7" t="s">
        <v>13</v>
      </c>
      <c r="E1643" s="7" t="s">
        <v>389</v>
      </c>
      <c r="F1643" s="7" t="s">
        <v>360</v>
      </c>
      <c r="G1643" s="8">
        <v>0</v>
      </c>
      <c r="H1643" s="8">
        <v>0</v>
      </c>
      <c r="I1643" s="8">
        <v>0</v>
      </c>
      <c r="J1643" s="8">
        <v>0</v>
      </c>
      <c r="K1643" s="8">
        <v>0.06</v>
      </c>
      <c r="L1643" s="8">
        <v>0</v>
      </c>
      <c r="M1643" s="8">
        <v>0</v>
      </c>
      <c r="N1643" s="40">
        <v>0.58999999999999986</v>
      </c>
      <c r="O1643" s="8">
        <v>49.45</v>
      </c>
      <c r="P1643" s="8"/>
      <c r="Q1643" s="8"/>
      <c r="R1643" s="8"/>
      <c r="S1643" s="8"/>
      <c r="T1643" s="8"/>
      <c r="U1643" s="8"/>
      <c r="V1643" s="8"/>
      <c r="W1643" s="14">
        <f t="shared" si="458"/>
        <v>50.1</v>
      </c>
      <c r="X1643" s="10"/>
      <c r="Y1643" s="28"/>
      <c r="Z1643" s="13"/>
      <c r="AA1643" s="13"/>
      <c r="AB1643" s="12"/>
      <c r="AC1643" s="12"/>
      <c r="AE1643" s="9"/>
      <c r="AH1643" s="9"/>
    </row>
    <row r="1644" spans="1:34" ht="15" customHeight="1" outlineLevel="2">
      <c r="A1644" s="20" t="s">
        <v>301</v>
      </c>
      <c r="B1644" s="36" t="s">
        <v>300</v>
      </c>
      <c r="C1644" s="20" t="s">
        <v>300</v>
      </c>
      <c r="D1644" s="7" t="s">
        <v>13</v>
      </c>
      <c r="E1644" s="7" t="s">
        <v>380</v>
      </c>
      <c r="F1644" s="7" t="s">
        <v>17</v>
      </c>
      <c r="G1644" s="8">
        <v>0</v>
      </c>
      <c r="H1644" s="8">
        <v>0</v>
      </c>
      <c r="I1644" s="8">
        <v>0</v>
      </c>
      <c r="J1644" s="8">
        <v>1.43</v>
      </c>
      <c r="K1644" s="8">
        <v>0</v>
      </c>
      <c r="L1644" s="8">
        <v>0</v>
      </c>
      <c r="M1644" s="8">
        <v>20.13</v>
      </c>
      <c r="N1644" s="40">
        <v>0</v>
      </c>
      <c r="O1644" s="8">
        <v>15.350000000000005</v>
      </c>
      <c r="P1644" s="8"/>
      <c r="Q1644" s="8"/>
      <c r="R1644" s="8"/>
      <c r="S1644" s="8"/>
      <c r="T1644" s="8"/>
      <c r="U1644" s="8"/>
      <c r="V1644" s="8"/>
      <c r="W1644" s="14">
        <f t="shared" si="458"/>
        <v>36.910000000000004</v>
      </c>
      <c r="X1644" s="10"/>
      <c r="Y1644" s="28" t="e">
        <f>IF(AE$2="Y",IF(RIGHT(A1644,4)="CITY",AH1644,0),AH1644)</f>
        <v>#REF!</v>
      </c>
      <c r="Z1644" s="13"/>
      <c r="AA1644" s="13" t="e">
        <f t="shared" si="455"/>
        <v>#REF!</v>
      </c>
      <c r="AB1644" s="12"/>
      <c r="AC1644" s="12"/>
      <c r="AE1644" s="9" t="e">
        <f t="shared" si="429"/>
        <v>#REF!</v>
      </c>
      <c r="AG1644" s="1" t="str">
        <f>B1644&amp;C1644&amp;D1644&amp;E1644</f>
        <v>34H34H10004801</v>
      </c>
      <c r="AH1644" s="9" t="e">
        <f>IF(AND(#REF!=2017,AE$4=1),-IFERROR(VLOOKUP(AG1644,#REF!,9,0),0),IF(AND(#REF!=2017,AE$4=2),-IFERROR(VLOOKUP(AG1644,#REF!,9,0),0),IFERROR(VLOOKUP(AG1644,#REF!,12,0),0)))</f>
        <v>#REF!</v>
      </c>
    </row>
    <row r="1645" spans="1:34" ht="15" customHeight="1" outlineLevel="2">
      <c r="A1645" s="20" t="s">
        <v>301</v>
      </c>
      <c r="B1645" s="36" t="s">
        <v>300</v>
      </c>
      <c r="C1645" s="20" t="s">
        <v>300</v>
      </c>
      <c r="D1645" s="7" t="s">
        <v>13</v>
      </c>
      <c r="E1645" s="7" t="s">
        <v>381</v>
      </c>
      <c r="F1645" s="7" t="s">
        <v>311</v>
      </c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40">
        <v>0</v>
      </c>
      <c r="O1645" s="8">
        <v>315.10000000000002</v>
      </c>
      <c r="P1645" s="8"/>
      <c r="Q1645" s="8"/>
      <c r="R1645" s="8"/>
      <c r="S1645" s="8"/>
      <c r="T1645" s="8"/>
      <c r="U1645" s="8"/>
      <c r="V1645" s="8"/>
      <c r="W1645" s="14">
        <f t="shared" si="458"/>
        <v>315.10000000000002</v>
      </c>
      <c r="X1645" s="10"/>
      <c r="Y1645" s="28" t="e">
        <f>IF(AE$2="Y",IF(RIGHT(A1645,4)="CITY",AH1645,0),AH1645)</f>
        <v>#REF!</v>
      </c>
      <c r="Z1645" s="13"/>
      <c r="AA1645" s="13" t="e">
        <f t="shared" si="455"/>
        <v>#REF!</v>
      </c>
      <c r="AB1645" s="12"/>
      <c r="AC1645" s="12"/>
      <c r="AE1645" s="9" t="e">
        <f t="shared" si="429"/>
        <v>#REF!</v>
      </c>
      <c r="AG1645" s="1" t="str">
        <f>B1645&amp;C1645&amp;D1645&amp;E1645</f>
        <v>34H34H10005050</v>
      </c>
      <c r="AH1645" s="9" t="e">
        <f>IF(AND(#REF!=2017,AE$4=1),-IFERROR(VLOOKUP(AG1645,#REF!,9,0),0),IF(AND(#REF!=2017,AE$4=2),-IFERROR(VLOOKUP(AG1645,#REF!,9,0),0),IFERROR(VLOOKUP(AG1645,#REF!,12,0),0)))</f>
        <v>#REF!</v>
      </c>
    </row>
    <row r="1646" spans="1:34" ht="15" customHeight="1" outlineLevel="1">
      <c r="A1646" s="60" t="s">
        <v>677</v>
      </c>
      <c r="B1646" s="36"/>
      <c r="C1646" s="20"/>
      <c r="D1646" s="7"/>
      <c r="E1646" s="7"/>
      <c r="F1646" s="7"/>
      <c r="G1646" s="8">
        <f t="shared" ref="G1646:O1646" si="459">SUBTOTAL(9,G1638:G1645)</f>
        <v>0</v>
      </c>
      <c r="H1646" s="8">
        <f t="shared" si="459"/>
        <v>0</v>
      </c>
      <c r="I1646" s="8">
        <f t="shared" si="459"/>
        <v>0</v>
      </c>
      <c r="J1646" s="8">
        <f t="shared" si="459"/>
        <v>29670.070000000003</v>
      </c>
      <c r="K1646" s="8">
        <f t="shared" si="459"/>
        <v>6938.130000000001</v>
      </c>
      <c r="L1646" s="8">
        <f t="shared" si="459"/>
        <v>0</v>
      </c>
      <c r="M1646" s="8">
        <f t="shared" si="459"/>
        <v>17574.780000000002</v>
      </c>
      <c r="N1646" s="40">
        <f t="shared" si="459"/>
        <v>3430.8699999999963</v>
      </c>
      <c r="O1646" s="8">
        <f t="shared" si="459"/>
        <v>2420.6800000000021</v>
      </c>
      <c r="P1646" s="8"/>
      <c r="Q1646" s="8"/>
      <c r="R1646" s="8"/>
      <c r="S1646" s="8"/>
      <c r="T1646" s="8"/>
      <c r="U1646" s="8"/>
      <c r="V1646" s="8"/>
      <c r="W1646" s="14">
        <f>SUBTOTAL(9,W1638:W1645)</f>
        <v>60034.529999999992</v>
      </c>
      <c r="X1646" s="10"/>
      <c r="Y1646" s="28"/>
      <c r="Z1646" s="13"/>
      <c r="AA1646" s="13"/>
      <c r="AB1646" s="12"/>
      <c r="AC1646" s="12"/>
      <c r="AE1646" s="9"/>
      <c r="AH1646" s="9"/>
    </row>
    <row r="1647" spans="1:34" ht="15" customHeight="1" outlineLevel="2">
      <c r="A1647" s="7" t="s">
        <v>533</v>
      </c>
      <c r="B1647" s="36" t="s">
        <v>496</v>
      </c>
      <c r="C1647" s="21" t="s">
        <v>496</v>
      </c>
      <c r="D1647" s="7" t="s">
        <v>13</v>
      </c>
      <c r="E1647" s="7" t="s">
        <v>366</v>
      </c>
      <c r="F1647" s="7" t="s">
        <v>307</v>
      </c>
      <c r="G1647" s="8">
        <v>0</v>
      </c>
      <c r="H1647" s="8">
        <v>0</v>
      </c>
      <c r="I1647" s="8">
        <v>0</v>
      </c>
      <c r="J1647" s="8">
        <v>1172.9100000000001</v>
      </c>
      <c r="K1647" s="8">
        <v>442.92000000000007</v>
      </c>
      <c r="L1647" s="8">
        <v>0</v>
      </c>
      <c r="M1647" s="8">
        <v>650.48000000000025</v>
      </c>
      <c r="N1647" s="40">
        <v>167.36999999999989</v>
      </c>
      <c r="O1647" s="8">
        <v>370.22000000000025</v>
      </c>
      <c r="P1647" s="8"/>
      <c r="Q1647" s="8"/>
      <c r="R1647" s="8"/>
      <c r="S1647" s="8"/>
      <c r="T1647" s="8"/>
      <c r="U1647" s="8"/>
      <c r="V1647" s="8"/>
      <c r="W1647" s="14">
        <f t="shared" ref="W1647:W1654" si="460">SUM(G1647:V1647)</f>
        <v>2803.9000000000005</v>
      </c>
      <c r="X1647" s="10"/>
      <c r="Y1647" s="28" t="e">
        <f>IF(AE$2="Y",IF(RIGHT(A1647,4)="CITY",AH1647,0),AH1647)</f>
        <v>#REF!</v>
      </c>
      <c r="Z1647" s="13"/>
      <c r="AA1647" s="13" t="e">
        <f t="shared" si="455"/>
        <v>#REF!</v>
      </c>
      <c r="AB1647" s="12"/>
      <c r="AC1647" s="12"/>
      <c r="AE1647" s="9" t="e">
        <f t="shared" si="429"/>
        <v>#REF!</v>
      </c>
      <c r="AG1647" s="1" t="str">
        <f>B1647&amp;C1647&amp;D1647&amp;E1647</f>
        <v>34J34J10004001</v>
      </c>
      <c r="AH1647" s="9" t="e">
        <f>IF(AND(#REF!=2017,AE$4=1),-IFERROR(VLOOKUP(AG1647,#REF!,9,0),0),IF(AND(#REF!=2017,AE$4=2),-IFERROR(VLOOKUP(AG1647,#REF!,9,0),0),IFERROR(VLOOKUP(AG1647,#REF!,12,0),0)))</f>
        <v>#REF!</v>
      </c>
    </row>
    <row r="1648" spans="1:34" ht="15" customHeight="1" outlineLevel="2">
      <c r="A1648" s="7" t="s">
        <v>533</v>
      </c>
      <c r="B1648" s="36" t="s">
        <v>496</v>
      </c>
      <c r="C1648" s="21" t="s">
        <v>496</v>
      </c>
      <c r="D1648" s="7" t="s">
        <v>13</v>
      </c>
      <c r="E1648" s="7" t="s">
        <v>368</v>
      </c>
      <c r="F1648" s="7" t="s">
        <v>308</v>
      </c>
      <c r="G1648" s="8">
        <v>0</v>
      </c>
      <c r="H1648" s="8">
        <v>0</v>
      </c>
      <c r="I1648" s="8">
        <v>0</v>
      </c>
      <c r="J1648" s="8">
        <v>525.46</v>
      </c>
      <c r="K1648" s="8">
        <v>0</v>
      </c>
      <c r="L1648" s="8">
        <v>0</v>
      </c>
      <c r="M1648" s="8">
        <v>0.51999999999998181</v>
      </c>
      <c r="N1648" s="40">
        <v>0</v>
      </c>
      <c r="O1648" s="8">
        <v>0.72000000000002728</v>
      </c>
      <c r="P1648" s="8"/>
      <c r="Q1648" s="8"/>
      <c r="R1648" s="8"/>
      <c r="S1648" s="8"/>
      <c r="T1648" s="8"/>
      <c r="U1648" s="8"/>
      <c r="V1648" s="8"/>
      <c r="W1648" s="14">
        <f t="shared" si="460"/>
        <v>526.70000000000005</v>
      </c>
      <c r="X1648" s="10"/>
      <c r="Y1648" s="28" t="e">
        <f>IF(AE$2="Y",IF(RIGHT(A1648,4)="CITY",AH1648,0),AH1648)</f>
        <v>#REF!</v>
      </c>
      <c r="Z1648" s="13"/>
      <c r="AA1648" s="13" t="e">
        <f t="shared" si="455"/>
        <v>#REF!</v>
      </c>
      <c r="AB1648" s="12"/>
      <c r="AC1648" s="12"/>
      <c r="AE1648" s="9" t="e">
        <f t="shared" si="429"/>
        <v>#REF!</v>
      </c>
      <c r="AG1648" s="1" t="str">
        <f>B1648&amp;C1648&amp;D1648&amp;E1648</f>
        <v>34J34J10004006</v>
      </c>
      <c r="AH1648" s="9" t="e">
        <f>IF(AND(#REF!=2017,AE$4=1),-IFERROR(VLOOKUP(AG1648,#REF!,9,0),0),IF(AND(#REF!=2017,AE$4=2),-IFERROR(VLOOKUP(AG1648,#REF!,9,0),0),IFERROR(VLOOKUP(AG1648,#REF!,12,0),0)))</f>
        <v>#REF!</v>
      </c>
    </row>
    <row r="1649" spans="1:34" ht="15" customHeight="1" outlineLevel="2">
      <c r="A1649" s="7" t="s">
        <v>533</v>
      </c>
      <c r="B1649" s="36" t="s">
        <v>496</v>
      </c>
      <c r="C1649" s="21" t="s">
        <v>496</v>
      </c>
      <c r="D1649" s="7" t="s">
        <v>13</v>
      </c>
      <c r="E1649" s="7" t="s">
        <v>370</v>
      </c>
      <c r="F1649" s="7" t="s">
        <v>309</v>
      </c>
      <c r="G1649" s="8">
        <v>0</v>
      </c>
      <c r="H1649" s="8">
        <v>0</v>
      </c>
      <c r="I1649" s="8">
        <v>0</v>
      </c>
      <c r="J1649" s="8">
        <v>0</v>
      </c>
      <c r="K1649" s="8">
        <v>0</v>
      </c>
      <c r="L1649" s="8">
        <v>0</v>
      </c>
      <c r="M1649" s="8">
        <v>0</v>
      </c>
      <c r="N1649" s="40">
        <v>0</v>
      </c>
      <c r="O1649" s="8">
        <v>0</v>
      </c>
      <c r="P1649" s="8"/>
      <c r="Q1649" s="8"/>
      <c r="R1649" s="8"/>
      <c r="S1649" s="8"/>
      <c r="T1649" s="8"/>
      <c r="U1649" s="8"/>
      <c r="V1649" s="8"/>
      <c r="W1649" s="14">
        <f t="shared" si="460"/>
        <v>0</v>
      </c>
      <c r="X1649" s="10"/>
      <c r="Y1649" s="28"/>
      <c r="Z1649" s="13"/>
      <c r="AA1649" s="13"/>
      <c r="AB1649" s="12"/>
      <c r="AC1649" s="12"/>
      <c r="AE1649" s="9"/>
      <c r="AH1649" s="9"/>
    </row>
    <row r="1650" spans="1:34" ht="15" customHeight="1" outlineLevel="2">
      <c r="A1650" s="7" t="s">
        <v>533</v>
      </c>
      <c r="B1650" s="36" t="s">
        <v>496</v>
      </c>
      <c r="C1650" s="21" t="s">
        <v>496</v>
      </c>
      <c r="D1650" s="7" t="s">
        <v>13</v>
      </c>
      <c r="E1650" s="7" t="s">
        <v>372</v>
      </c>
      <c r="F1650" s="7" t="s">
        <v>310</v>
      </c>
      <c r="G1650" s="8">
        <v>0</v>
      </c>
      <c r="H1650" s="8">
        <v>0</v>
      </c>
      <c r="I1650" s="8">
        <v>0</v>
      </c>
      <c r="J1650" s="8">
        <v>0</v>
      </c>
      <c r="K1650" s="8">
        <v>2.58</v>
      </c>
      <c r="L1650" s="8">
        <v>0</v>
      </c>
      <c r="M1650" s="8">
        <v>0</v>
      </c>
      <c r="N1650" s="40">
        <v>2.2000000000000002</v>
      </c>
      <c r="O1650" s="8">
        <v>5.12</v>
      </c>
      <c r="P1650" s="8"/>
      <c r="Q1650" s="8"/>
      <c r="R1650" s="8"/>
      <c r="S1650" s="8"/>
      <c r="T1650" s="8"/>
      <c r="U1650" s="8"/>
      <c r="V1650" s="8"/>
      <c r="W1650" s="14">
        <f t="shared" si="460"/>
        <v>9.9</v>
      </c>
      <c r="X1650" s="10"/>
      <c r="Y1650" s="28" t="e">
        <f>IF(AE$2="Y",IF(RIGHT(A1650,4)="CITY",AH1650,0),AH1650)</f>
        <v>#REF!</v>
      </c>
      <c r="Z1650" s="13"/>
      <c r="AA1650" s="13" t="e">
        <f t="shared" si="455"/>
        <v>#REF!</v>
      </c>
      <c r="AB1650" s="12"/>
      <c r="AC1650" s="12"/>
      <c r="AE1650" s="9" t="e">
        <f t="shared" ref="AE1650:AE1665" si="461">AA1650-W1650</f>
        <v>#REF!</v>
      </c>
      <c r="AG1650" s="1" t="str">
        <f>B1650&amp;C1650&amp;D1650&amp;E1650</f>
        <v>34J34J10004009</v>
      </c>
      <c r="AH1650" s="9" t="e">
        <f>IF(AND(#REF!=2017,AE$4=1),-IFERROR(VLOOKUP(AG1650,#REF!,9,0),0),IF(AND(#REF!=2017,AE$4=2),-IFERROR(VLOOKUP(AG1650,#REF!,9,0),0),IFERROR(VLOOKUP(AG1650,#REF!,12,0),0)))</f>
        <v>#REF!</v>
      </c>
    </row>
    <row r="1651" spans="1:34" ht="15" customHeight="1" outlineLevel="2">
      <c r="A1651" s="7" t="s">
        <v>533</v>
      </c>
      <c r="B1651" s="36" t="s">
        <v>496</v>
      </c>
      <c r="C1651" s="21" t="s">
        <v>496</v>
      </c>
      <c r="D1651" s="7" t="s">
        <v>13</v>
      </c>
      <c r="E1651" s="7" t="s">
        <v>374</v>
      </c>
      <c r="F1651" s="7" t="s">
        <v>361</v>
      </c>
      <c r="G1651" s="8">
        <v>0</v>
      </c>
      <c r="H1651" s="8">
        <v>0</v>
      </c>
      <c r="I1651" s="8">
        <v>0</v>
      </c>
      <c r="J1651" s="8">
        <v>0</v>
      </c>
      <c r="K1651" s="8">
        <v>249.95</v>
      </c>
      <c r="L1651" s="8">
        <v>0</v>
      </c>
      <c r="M1651" s="8">
        <v>0</v>
      </c>
      <c r="N1651" s="40">
        <v>63.930000000000007</v>
      </c>
      <c r="O1651" s="8">
        <v>135.89999999999998</v>
      </c>
      <c r="P1651" s="8"/>
      <c r="Q1651" s="8"/>
      <c r="R1651" s="8"/>
      <c r="S1651" s="8"/>
      <c r="T1651" s="8"/>
      <c r="U1651" s="8"/>
      <c r="V1651" s="8"/>
      <c r="W1651" s="14">
        <f t="shared" si="460"/>
        <v>449.78</v>
      </c>
      <c r="X1651" s="10"/>
      <c r="Y1651" s="28"/>
      <c r="Z1651" s="13"/>
      <c r="AA1651" s="13"/>
      <c r="AB1651" s="12"/>
      <c r="AC1651" s="12"/>
      <c r="AE1651" s="9"/>
      <c r="AH1651" s="9"/>
    </row>
    <row r="1652" spans="1:34" ht="15" customHeight="1" outlineLevel="2">
      <c r="A1652" s="7" t="s">
        <v>533</v>
      </c>
      <c r="B1652" s="36" t="s">
        <v>496</v>
      </c>
      <c r="C1652" s="21" t="s">
        <v>496</v>
      </c>
      <c r="D1652" s="7" t="s">
        <v>13</v>
      </c>
      <c r="E1652" s="7" t="s">
        <v>389</v>
      </c>
      <c r="F1652" s="7" t="s">
        <v>360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40">
        <v>0</v>
      </c>
      <c r="O1652" s="8">
        <v>0</v>
      </c>
      <c r="P1652" s="8"/>
      <c r="Q1652" s="8"/>
      <c r="R1652" s="8"/>
      <c r="S1652" s="8"/>
      <c r="T1652" s="8"/>
      <c r="U1652" s="8"/>
      <c r="V1652" s="8"/>
      <c r="W1652" s="14">
        <f t="shared" si="460"/>
        <v>0</v>
      </c>
      <c r="X1652" s="10"/>
      <c r="Y1652" s="28"/>
      <c r="Z1652" s="13"/>
      <c r="AA1652" s="13"/>
      <c r="AB1652" s="12"/>
      <c r="AC1652" s="12"/>
      <c r="AE1652" s="9"/>
      <c r="AH1652" s="9"/>
    </row>
    <row r="1653" spans="1:34" ht="15" customHeight="1" outlineLevel="2">
      <c r="A1653" s="7" t="s">
        <v>533</v>
      </c>
      <c r="B1653" s="36" t="s">
        <v>496</v>
      </c>
      <c r="C1653" s="21" t="s">
        <v>496</v>
      </c>
      <c r="D1653" s="7" t="s">
        <v>13</v>
      </c>
      <c r="E1653" s="7" t="s">
        <v>380</v>
      </c>
      <c r="F1653" s="7" t="s">
        <v>17</v>
      </c>
      <c r="G1653" s="8">
        <v>0</v>
      </c>
      <c r="H1653" s="8">
        <v>0</v>
      </c>
      <c r="I1653" s="8">
        <v>0</v>
      </c>
      <c r="J1653" s="8">
        <v>1.18</v>
      </c>
      <c r="K1653" s="8">
        <v>0</v>
      </c>
      <c r="L1653" s="8">
        <v>0</v>
      </c>
      <c r="M1653" s="8">
        <v>1.3500000000000003</v>
      </c>
      <c r="N1653" s="40">
        <v>0</v>
      </c>
      <c r="O1653" s="8">
        <v>0.66999999999999993</v>
      </c>
      <c r="P1653" s="8"/>
      <c r="Q1653" s="8"/>
      <c r="R1653" s="8"/>
      <c r="S1653" s="8"/>
      <c r="T1653" s="8"/>
      <c r="U1653" s="8"/>
      <c r="V1653" s="8"/>
      <c r="W1653" s="14">
        <f t="shared" si="460"/>
        <v>3.2</v>
      </c>
      <c r="X1653" s="10"/>
      <c r="Y1653" s="28"/>
      <c r="Z1653" s="13"/>
      <c r="AA1653" s="13"/>
      <c r="AB1653" s="12"/>
      <c r="AC1653" s="12"/>
      <c r="AE1653" s="9"/>
      <c r="AH1653" s="9"/>
    </row>
    <row r="1654" spans="1:34" ht="15" customHeight="1" outlineLevel="2">
      <c r="A1654" s="7" t="s">
        <v>533</v>
      </c>
      <c r="B1654" s="36" t="s">
        <v>496</v>
      </c>
      <c r="C1654" s="21" t="s">
        <v>496</v>
      </c>
      <c r="D1654" s="7" t="s">
        <v>13</v>
      </c>
      <c r="E1654" s="7" t="s">
        <v>381</v>
      </c>
      <c r="F1654" s="7" t="s">
        <v>311</v>
      </c>
      <c r="G1654" s="8">
        <v>0</v>
      </c>
      <c r="H1654" s="8">
        <v>0</v>
      </c>
      <c r="I1654" s="8">
        <v>0</v>
      </c>
      <c r="J1654" s="8">
        <v>0</v>
      </c>
      <c r="K1654" s="8">
        <v>0</v>
      </c>
      <c r="L1654" s="8">
        <v>0</v>
      </c>
      <c r="M1654" s="8">
        <v>0</v>
      </c>
      <c r="N1654" s="40">
        <v>0</v>
      </c>
      <c r="O1654" s="8">
        <v>17.34</v>
      </c>
      <c r="P1654" s="8"/>
      <c r="Q1654" s="8"/>
      <c r="R1654" s="8"/>
      <c r="S1654" s="8"/>
      <c r="T1654" s="8"/>
      <c r="U1654" s="8"/>
      <c r="V1654" s="8"/>
      <c r="W1654" s="14">
        <f t="shared" si="460"/>
        <v>17.34</v>
      </c>
      <c r="X1654" s="10"/>
      <c r="Y1654" s="28"/>
      <c r="Z1654" s="13"/>
      <c r="AA1654" s="13"/>
      <c r="AB1654" s="12"/>
      <c r="AC1654" s="12"/>
      <c r="AE1654" s="9"/>
      <c r="AH1654" s="9"/>
    </row>
    <row r="1655" spans="1:34" ht="15" customHeight="1" outlineLevel="1">
      <c r="A1655" s="42" t="s">
        <v>678</v>
      </c>
      <c r="B1655" s="36"/>
      <c r="C1655" s="21"/>
      <c r="D1655" s="7"/>
      <c r="E1655" s="7"/>
      <c r="F1655" s="7"/>
      <c r="G1655" s="8">
        <f>SUBTOTAL(9,G1647:G1654)</f>
        <v>0</v>
      </c>
      <c r="H1655" s="8">
        <f>SUBTOTAL(9,H1647:H1654)</f>
        <v>0</v>
      </c>
      <c r="I1655" s="8">
        <f>SUBTOTAL(9,I1647:I1654)</f>
        <v>0</v>
      </c>
      <c r="J1655" s="8">
        <f>SUBTOTAL(9,J1647:J1654)</f>
        <v>1699.5500000000002</v>
      </c>
      <c r="K1655" s="8">
        <f>SUBTOTAL(9,K1647:K1654)</f>
        <v>695.45</v>
      </c>
      <c r="L1655" s="8">
        <f>SUBTOTAL(9,L1647:L1654)</f>
        <v>0</v>
      </c>
      <c r="M1655" s="8">
        <f>SUBTOTAL(9,M1647:M1654)</f>
        <v>652.35000000000025</v>
      </c>
      <c r="N1655" s="40">
        <f>SUBTOTAL(9,N1647:N1654)</f>
        <v>233.49999999999989</v>
      </c>
      <c r="O1655" s="8">
        <f>SUBTOTAL(9,O1647:O1654)</f>
        <v>529.97000000000025</v>
      </c>
      <c r="P1655" s="8"/>
      <c r="Q1655" s="8"/>
      <c r="R1655" s="8"/>
      <c r="S1655" s="8"/>
      <c r="T1655" s="8"/>
      <c r="U1655" s="8"/>
      <c r="V1655" s="8"/>
      <c r="W1655" s="14">
        <f>SUBTOTAL(9,W1647:W1653)</f>
        <v>3793.4800000000005</v>
      </c>
      <c r="X1655" s="10"/>
      <c r="Y1655" s="28"/>
      <c r="Z1655" s="13"/>
      <c r="AA1655" s="13"/>
      <c r="AB1655" s="12"/>
      <c r="AC1655" s="12"/>
      <c r="AE1655" s="9"/>
      <c r="AH1655" s="9"/>
    </row>
    <row r="1656" spans="1:34" ht="15" customHeight="1" outlineLevel="2">
      <c r="A1656" s="21" t="s">
        <v>499</v>
      </c>
      <c r="B1656" s="36" t="s">
        <v>497</v>
      </c>
      <c r="C1656" s="21" t="s">
        <v>497</v>
      </c>
      <c r="D1656" s="7" t="s">
        <v>13</v>
      </c>
      <c r="E1656" s="7" t="s">
        <v>366</v>
      </c>
      <c r="F1656" s="7" t="s">
        <v>307</v>
      </c>
      <c r="G1656" s="8">
        <v>0</v>
      </c>
      <c r="H1656" s="8">
        <v>0</v>
      </c>
      <c r="I1656" s="8">
        <v>0</v>
      </c>
      <c r="J1656" s="8">
        <v>24512.959999999999</v>
      </c>
      <c r="K1656" s="8">
        <v>5471.2900000000009</v>
      </c>
      <c r="L1656" s="8">
        <v>0</v>
      </c>
      <c r="M1656" s="8">
        <v>10496.220000000001</v>
      </c>
      <c r="N1656" s="40">
        <v>1986.739999999998</v>
      </c>
      <c r="O1656" s="8">
        <v>7963.3400000000038</v>
      </c>
      <c r="P1656" s="8"/>
      <c r="Q1656" s="8"/>
      <c r="R1656" s="8"/>
      <c r="S1656" s="8"/>
      <c r="T1656" s="8"/>
      <c r="U1656" s="8"/>
      <c r="V1656" s="8"/>
      <c r="W1656" s="14">
        <f t="shared" ref="W1656:W1663" si="462">SUM(G1656:V1656)</f>
        <v>50430.55</v>
      </c>
      <c r="X1656" s="10"/>
      <c r="Y1656" s="28" t="e">
        <f>IF(AE$2="Y",IF(RIGHT(A1656,4)="CITY",AH1656,0),AH1656)</f>
        <v>#REF!</v>
      </c>
      <c r="Z1656" s="13"/>
      <c r="AA1656" s="13" t="e">
        <f t="shared" si="455"/>
        <v>#REF!</v>
      </c>
      <c r="AB1656" s="12"/>
      <c r="AC1656" s="12"/>
      <c r="AE1656" s="9" t="e">
        <f t="shared" si="461"/>
        <v>#REF!</v>
      </c>
      <c r="AG1656" s="1" t="str">
        <f>B1656&amp;C1656&amp;D1656&amp;E1656</f>
        <v>34K34K10004001</v>
      </c>
      <c r="AH1656" s="9" t="e">
        <f>IF(AND(#REF!=2017,AE$4=1),-IFERROR(VLOOKUP(AG1656,#REF!,9,0),0),IF(AND(#REF!=2017,AE$4=2),-IFERROR(VLOOKUP(AG1656,#REF!,9,0),0),IFERROR(VLOOKUP(AG1656,#REF!,12,0),0)))</f>
        <v>#REF!</v>
      </c>
    </row>
    <row r="1657" spans="1:34" ht="15" customHeight="1" outlineLevel="2">
      <c r="A1657" s="21" t="s">
        <v>499</v>
      </c>
      <c r="B1657" s="36" t="s">
        <v>497</v>
      </c>
      <c r="C1657" s="21" t="s">
        <v>497</v>
      </c>
      <c r="D1657" s="7" t="s">
        <v>13</v>
      </c>
      <c r="E1657" s="7" t="s">
        <v>368</v>
      </c>
      <c r="F1657" s="7" t="s">
        <v>308</v>
      </c>
      <c r="G1657" s="8">
        <v>0</v>
      </c>
      <c r="H1657" s="8">
        <v>0</v>
      </c>
      <c r="I1657" s="8">
        <v>0</v>
      </c>
      <c r="J1657" s="8">
        <v>5185.57</v>
      </c>
      <c r="K1657" s="8">
        <v>0</v>
      </c>
      <c r="L1657" s="8">
        <v>0</v>
      </c>
      <c r="M1657" s="8">
        <v>1.8999999999996362</v>
      </c>
      <c r="N1657" s="40">
        <v>4.0200000000004366</v>
      </c>
      <c r="O1657" s="8">
        <v>1.2399999999997817</v>
      </c>
      <c r="P1657" s="8"/>
      <c r="Q1657" s="8"/>
      <c r="R1657" s="8"/>
      <c r="S1657" s="8"/>
      <c r="T1657" s="8"/>
      <c r="U1657" s="8"/>
      <c r="V1657" s="8"/>
      <c r="W1657" s="14">
        <f t="shared" si="462"/>
        <v>5192.7299999999996</v>
      </c>
      <c r="X1657" s="10"/>
      <c r="Y1657" s="28"/>
      <c r="Z1657" s="13"/>
      <c r="AA1657" s="13"/>
      <c r="AB1657" s="12"/>
      <c r="AC1657" s="12"/>
      <c r="AE1657" s="9"/>
      <c r="AH1657" s="9"/>
    </row>
    <row r="1658" spans="1:34" ht="15" customHeight="1" outlineLevel="2">
      <c r="A1658" s="21" t="s">
        <v>499</v>
      </c>
      <c r="B1658" s="36" t="s">
        <v>497</v>
      </c>
      <c r="C1658" s="21" t="s">
        <v>497</v>
      </c>
      <c r="D1658" s="7" t="s">
        <v>13</v>
      </c>
      <c r="E1658" s="7" t="s">
        <v>370</v>
      </c>
      <c r="F1658" s="7" t="s">
        <v>309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40">
        <v>0</v>
      </c>
      <c r="O1658" s="8">
        <v>426.65</v>
      </c>
      <c r="P1658" s="8"/>
      <c r="Q1658" s="8"/>
      <c r="R1658" s="8"/>
      <c r="S1658" s="8"/>
      <c r="T1658" s="8"/>
      <c r="U1658" s="8"/>
      <c r="V1658" s="8"/>
      <c r="W1658" s="14">
        <f t="shared" si="462"/>
        <v>426.65</v>
      </c>
      <c r="X1658" s="10"/>
      <c r="Y1658" s="28"/>
      <c r="Z1658" s="13"/>
      <c r="AA1658" s="13"/>
      <c r="AB1658" s="12"/>
      <c r="AC1658" s="12"/>
      <c r="AE1658" s="9"/>
      <c r="AH1658" s="9"/>
    </row>
    <row r="1659" spans="1:34" ht="15" customHeight="1" outlineLevel="2">
      <c r="A1659" s="21" t="s">
        <v>499</v>
      </c>
      <c r="B1659" s="36" t="s">
        <v>497</v>
      </c>
      <c r="C1659" s="21" t="s">
        <v>497</v>
      </c>
      <c r="D1659" s="7" t="s">
        <v>13</v>
      </c>
      <c r="E1659" s="7" t="s">
        <v>372</v>
      </c>
      <c r="F1659" s="7" t="s">
        <v>310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40">
        <v>0</v>
      </c>
      <c r="O1659" s="8">
        <v>1.57</v>
      </c>
      <c r="P1659" s="8"/>
      <c r="Q1659" s="8"/>
      <c r="R1659" s="8"/>
      <c r="S1659" s="8"/>
      <c r="T1659" s="8"/>
      <c r="U1659" s="8"/>
      <c r="V1659" s="8"/>
      <c r="W1659" s="14">
        <f t="shared" si="462"/>
        <v>1.57</v>
      </c>
      <c r="X1659" s="10"/>
      <c r="Y1659" s="28"/>
      <c r="Z1659" s="13"/>
      <c r="AA1659" s="13"/>
      <c r="AB1659" s="12"/>
      <c r="AC1659" s="12"/>
      <c r="AE1659" s="9"/>
      <c r="AH1659" s="9"/>
    </row>
    <row r="1660" spans="1:34" ht="15" customHeight="1" outlineLevel="2">
      <c r="A1660" s="21" t="s">
        <v>499</v>
      </c>
      <c r="B1660" s="36" t="s">
        <v>497</v>
      </c>
      <c r="C1660" s="21" t="s">
        <v>497</v>
      </c>
      <c r="D1660" s="7" t="s">
        <v>13</v>
      </c>
      <c r="E1660" s="7" t="s">
        <v>374</v>
      </c>
      <c r="F1660" s="7" t="s">
        <v>361</v>
      </c>
      <c r="G1660" s="8">
        <v>0</v>
      </c>
      <c r="H1660" s="8">
        <v>0</v>
      </c>
      <c r="I1660" s="8">
        <v>0</v>
      </c>
      <c r="J1660" s="8">
        <v>0</v>
      </c>
      <c r="K1660" s="8">
        <v>49.87</v>
      </c>
      <c r="L1660" s="8">
        <v>0</v>
      </c>
      <c r="M1660" s="8">
        <v>0</v>
      </c>
      <c r="N1660" s="40">
        <v>247.96999999999997</v>
      </c>
      <c r="O1660" s="8">
        <v>178.15000000000003</v>
      </c>
      <c r="P1660" s="8"/>
      <c r="Q1660" s="8"/>
      <c r="R1660" s="8"/>
      <c r="S1660" s="8"/>
      <c r="T1660" s="8"/>
      <c r="U1660" s="8"/>
      <c r="V1660" s="8"/>
      <c r="W1660" s="14">
        <f t="shared" si="462"/>
        <v>475.99</v>
      </c>
      <c r="X1660" s="10"/>
      <c r="Y1660" s="28"/>
      <c r="Z1660" s="13"/>
      <c r="AA1660" s="13"/>
      <c r="AB1660" s="12"/>
      <c r="AC1660" s="12"/>
      <c r="AE1660" s="9"/>
      <c r="AH1660" s="9"/>
    </row>
    <row r="1661" spans="1:34" ht="15" customHeight="1" outlineLevel="2">
      <c r="A1661" s="21" t="s">
        <v>499</v>
      </c>
      <c r="B1661" s="36" t="s">
        <v>497</v>
      </c>
      <c r="C1661" s="21" t="s">
        <v>497</v>
      </c>
      <c r="D1661" s="7" t="s">
        <v>13</v>
      </c>
      <c r="E1661" s="7" t="s">
        <v>389</v>
      </c>
      <c r="F1661" s="7" t="s">
        <v>360</v>
      </c>
      <c r="G1661" s="8">
        <v>0</v>
      </c>
      <c r="H1661" s="8">
        <v>0</v>
      </c>
      <c r="I1661" s="8">
        <v>0</v>
      </c>
      <c r="J1661" s="8">
        <v>0</v>
      </c>
      <c r="K1661" s="8">
        <v>0</v>
      </c>
      <c r="L1661" s="8">
        <v>0</v>
      </c>
      <c r="M1661" s="8">
        <v>0</v>
      </c>
      <c r="N1661" s="40">
        <v>0</v>
      </c>
      <c r="O1661" s="8">
        <v>0</v>
      </c>
      <c r="P1661" s="8"/>
      <c r="Q1661" s="8"/>
      <c r="R1661" s="8"/>
      <c r="S1661" s="8"/>
      <c r="T1661" s="8"/>
      <c r="U1661" s="8"/>
      <c r="V1661" s="8"/>
      <c r="W1661" s="14">
        <f t="shared" si="462"/>
        <v>0</v>
      </c>
      <c r="X1661" s="10"/>
      <c r="Y1661" s="28"/>
      <c r="Z1661" s="13"/>
      <c r="AA1661" s="13"/>
      <c r="AB1661" s="12"/>
      <c r="AC1661" s="12"/>
      <c r="AE1661" s="9"/>
      <c r="AH1661" s="9"/>
    </row>
    <row r="1662" spans="1:34" ht="15" customHeight="1" outlineLevel="2">
      <c r="A1662" s="21" t="s">
        <v>499</v>
      </c>
      <c r="B1662" s="36" t="s">
        <v>497</v>
      </c>
      <c r="C1662" s="21" t="s">
        <v>497</v>
      </c>
      <c r="D1662" s="7" t="s">
        <v>13</v>
      </c>
      <c r="E1662" s="7" t="s">
        <v>380</v>
      </c>
      <c r="F1662" s="7" t="s">
        <v>17</v>
      </c>
      <c r="G1662" s="8">
        <v>0</v>
      </c>
      <c r="H1662" s="8">
        <v>0</v>
      </c>
      <c r="I1662" s="8">
        <v>0</v>
      </c>
      <c r="J1662" s="8">
        <v>3.51</v>
      </c>
      <c r="K1662" s="8">
        <v>0</v>
      </c>
      <c r="L1662" s="8">
        <v>0</v>
      </c>
      <c r="M1662" s="8">
        <v>19.240000000000002</v>
      </c>
      <c r="N1662" s="40">
        <v>0</v>
      </c>
      <c r="O1662" s="8">
        <v>9.36</v>
      </c>
      <c r="P1662" s="8"/>
      <c r="Q1662" s="8"/>
      <c r="R1662" s="8"/>
      <c r="S1662" s="8"/>
      <c r="T1662" s="8"/>
      <c r="U1662" s="8"/>
      <c r="V1662" s="8"/>
      <c r="W1662" s="14">
        <f t="shared" si="462"/>
        <v>32.11</v>
      </c>
      <c r="X1662" s="10"/>
      <c r="Y1662" s="28"/>
      <c r="Z1662" s="13"/>
      <c r="AA1662" s="13"/>
      <c r="AB1662" s="12"/>
      <c r="AC1662" s="12"/>
      <c r="AE1662" s="9"/>
      <c r="AH1662" s="9"/>
    </row>
    <row r="1663" spans="1:34" ht="15" customHeight="1" outlineLevel="2">
      <c r="A1663" s="21" t="s">
        <v>499</v>
      </c>
      <c r="B1663" s="36" t="s">
        <v>497</v>
      </c>
      <c r="C1663" s="21" t="s">
        <v>497</v>
      </c>
      <c r="D1663" s="7" t="s">
        <v>13</v>
      </c>
      <c r="E1663" s="7" t="s">
        <v>381</v>
      </c>
      <c r="F1663" s="7" t="s">
        <v>311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40">
        <v>0</v>
      </c>
      <c r="O1663" s="8">
        <v>177.05</v>
      </c>
      <c r="P1663" s="8"/>
      <c r="Q1663" s="8"/>
      <c r="R1663" s="8"/>
      <c r="S1663" s="8"/>
      <c r="T1663" s="8"/>
      <c r="U1663" s="8"/>
      <c r="V1663" s="8"/>
      <c r="W1663" s="14">
        <f t="shared" si="462"/>
        <v>177.05</v>
      </c>
      <c r="X1663" s="10"/>
      <c r="Y1663" s="28"/>
      <c r="Z1663" s="13"/>
      <c r="AA1663" s="13"/>
      <c r="AB1663" s="12"/>
      <c r="AC1663" s="12"/>
      <c r="AE1663" s="9"/>
      <c r="AH1663" s="9"/>
    </row>
    <row r="1664" spans="1:34" ht="15" customHeight="1" outlineLevel="1">
      <c r="A1664" s="42" t="s">
        <v>679</v>
      </c>
      <c r="B1664" s="36"/>
      <c r="C1664" s="21"/>
      <c r="D1664" s="7"/>
      <c r="E1664" s="7"/>
      <c r="F1664" s="7"/>
      <c r="G1664" s="8">
        <f t="shared" ref="G1664:O1664" si="463">SUBTOTAL(9,G1656:G1663)</f>
        <v>0</v>
      </c>
      <c r="H1664" s="8">
        <f t="shared" si="463"/>
        <v>0</v>
      </c>
      <c r="I1664" s="8">
        <f t="shared" si="463"/>
        <v>0</v>
      </c>
      <c r="J1664" s="8">
        <f t="shared" si="463"/>
        <v>29702.039999999997</v>
      </c>
      <c r="K1664" s="8">
        <f t="shared" si="463"/>
        <v>5521.1600000000008</v>
      </c>
      <c r="L1664" s="8">
        <f t="shared" si="463"/>
        <v>0</v>
      </c>
      <c r="M1664" s="8">
        <f t="shared" si="463"/>
        <v>10517.36</v>
      </c>
      <c r="N1664" s="40">
        <f t="shared" si="463"/>
        <v>2238.7299999999982</v>
      </c>
      <c r="O1664" s="8">
        <f t="shared" si="463"/>
        <v>8757.3600000000024</v>
      </c>
      <c r="P1664" s="8"/>
      <c r="Q1664" s="8"/>
      <c r="R1664" s="8"/>
      <c r="S1664" s="8"/>
      <c r="T1664" s="8"/>
      <c r="U1664" s="8"/>
      <c r="V1664" s="8"/>
      <c r="W1664" s="14">
        <f>SUBTOTAL(9,W1656:W1663)</f>
        <v>56736.65</v>
      </c>
      <c r="X1664" s="10"/>
      <c r="Y1664" s="28"/>
      <c r="Z1664" s="13"/>
      <c r="AA1664" s="13"/>
      <c r="AB1664" s="12"/>
      <c r="AC1664" s="12"/>
      <c r="AE1664" s="9"/>
      <c r="AH1664" s="9"/>
    </row>
    <row r="1665" spans="1:34" ht="15" customHeight="1" outlineLevel="2">
      <c r="A1665" s="7" t="s">
        <v>516</v>
      </c>
      <c r="B1665" s="36" t="s">
        <v>498</v>
      </c>
      <c r="C1665" s="21" t="s">
        <v>498</v>
      </c>
      <c r="D1665" s="7" t="s">
        <v>13</v>
      </c>
      <c r="E1665" s="7" t="s">
        <v>366</v>
      </c>
      <c r="F1665" s="7" t="s">
        <v>307</v>
      </c>
      <c r="G1665" s="8">
        <v>0</v>
      </c>
      <c r="H1665" s="8">
        <v>0</v>
      </c>
      <c r="I1665" s="8">
        <v>0</v>
      </c>
      <c r="J1665" s="8">
        <v>91646.42</v>
      </c>
      <c r="K1665" s="8">
        <v>20317.630000000005</v>
      </c>
      <c r="L1665" s="8">
        <v>0</v>
      </c>
      <c r="M1665" s="8">
        <v>62326.160000000018</v>
      </c>
      <c r="N1665" s="40">
        <v>9682.3999999999651</v>
      </c>
      <c r="O1665" s="8">
        <v>20750.810000000027</v>
      </c>
      <c r="P1665" s="8"/>
      <c r="Q1665" s="8"/>
      <c r="R1665" s="8"/>
      <c r="S1665" s="8"/>
      <c r="T1665" s="8"/>
      <c r="U1665" s="8"/>
      <c r="V1665" s="8"/>
      <c r="W1665" s="14">
        <f t="shared" ref="W1665:W1673" si="464">SUM(G1665:V1665)</f>
        <v>204723.42</v>
      </c>
      <c r="X1665" s="10"/>
      <c r="Y1665" s="28" t="e">
        <f>IF(AE$2="Y",IF(RIGHT(A1665,4)="CITY",AH1665,0),AH1665)</f>
        <v>#REF!</v>
      </c>
      <c r="Z1665" s="13"/>
      <c r="AA1665" s="13" t="e">
        <f t="shared" si="455"/>
        <v>#REF!</v>
      </c>
      <c r="AB1665" s="12"/>
      <c r="AC1665" s="12"/>
      <c r="AE1665" s="9" t="e">
        <f t="shared" si="461"/>
        <v>#REF!</v>
      </c>
      <c r="AG1665" s="1" t="str">
        <f>B1665&amp;C1665&amp;D1665&amp;E1665</f>
        <v>34L34L10004001</v>
      </c>
      <c r="AH1665" s="9" t="e">
        <f>IF(AND(#REF!=2017,AE$4=1),-IFERROR(VLOOKUP(AG1665,#REF!,9,0),0),IF(AND(#REF!=2017,AE$4=2),-IFERROR(VLOOKUP(AG1665,#REF!,9,0),0),IFERROR(VLOOKUP(AG1665,#REF!,12,0),0)))</f>
        <v>#REF!</v>
      </c>
    </row>
    <row r="1666" spans="1:34" ht="15" customHeight="1" outlineLevel="2">
      <c r="A1666" s="7" t="s">
        <v>516</v>
      </c>
      <c r="B1666" s="36" t="s">
        <v>498</v>
      </c>
      <c r="C1666" s="21" t="s">
        <v>498</v>
      </c>
      <c r="D1666" s="7" t="s">
        <v>13</v>
      </c>
      <c r="E1666" s="7" t="s">
        <v>368</v>
      </c>
      <c r="F1666" s="7" t="s">
        <v>308</v>
      </c>
      <c r="G1666" s="8">
        <v>0</v>
      </c>
      <c r="H1666" s="8">
        <v>0</v>
      </c>
      <c r="I1666" s="8">
        <v>0</v>
      </c>
      <c r="J1666" s="8">
        <v>11810.84</v>
      </c>
      <c r="K1666" s="8">
        <v>82.639999999999418</v>
      </c>
      <c r="L1666" s="8">
        <v>0</v>
      </c>
      <c r="M1666" s="8">
        <v>47.860000000000582</v>
      </c>
      <c r="N1666" s="40">
        <v>13.489999999999782</v>
      </c>
      <c r="O1666" s="8">
        <v>67.460000000000946</v>
      </c>
      <c r="P1666" s="8"/>
      <c r="Q1666" s="8"/>
      <c r="R1666" s="8"/>
      <c r="S1666" s="8"/>
      <c r="T1666" s="8"/>
      <c r="U1666" s="8"/>
      <c r="V1666" s="8"/>
      <c r="W1666" s="14">
        <f t="shared" si="464"/>
        <v>12022.29</v>
      </c>
      <c r="X1666" s="25"/>
      <c r="Y1666" s="29"/>
      <c r="Z1666" s="26"/>
      <c r="AA1666" s="26"/>
      <c r="AB1666" s="27"/>
      <c r="AC1666" s="27"/>
      <c r="AE1666" s="9"/>
      <c r="AH1666" s="9"/>
    </row>
    <row r="1667" spans="1:34" ht="15" customHeight="1" outlineLevel="2">
      <c r="A1667" s="7" t="s">
        <v>516</v>
      </c>
      <c r="B1667" s="36" t="s">
        <v>498</v>
      </c>
      <c r="C1667" s="21" t="s">
        <v>498</v>
      </c>
      <c r="D1667" s="7" t="s">
        <v>13</v>
      </c>
      <c r="E1667" s="7" t="s">
        <v>370</v>
      </c>
      <c r="F1667" s="7" t="s">
        <v>309</v>
      </c>
      <c r="G1667" s="8">
        <v>0</v>
      </c>
      <c r="H1667" s="8">
        <v>0</v>
      </c>
      <c r="I1667" s="8">
        <v>0</v>
      </c>
      <c r="J1667" s="8">
        <v>0</v>
      </c>
      <c r="K1667" s="8">
        <v>0</v>
      </c>
      <c r="L1667" s="8">
        <v>0</v>
      </c>
      <c r="M1667" s="8">
        <v>0</v>
      </c>
      <c r="N1667" s="40">
        <v>0</v>
      </c>
      <c r="O1667" s="8">
        <v>4129.83</v>
      </c>
      <c r="P1667" s="8"/>
      <c r="Q1667" s="8"/>
      <c r="R1667" s="8"/>
      <c r="S1667" s="8"/>
      <c r="T1667" s="8"/>
      <c r="U1667" s="8"/>
      <c r="V1667" s="8"/>
      <c r="W1667" s="14">
        <f t="shared" si="464"/>
        <v>4129.83</v>
      </c>
      <c r="X1667" s="25"/>
      <c r="Y1667" s="29"/>
      <c r="Z1667" s="26"/>
      <c r="AA1667" s="26"/>
      <c r="AB1667" s="27"/>
      <c r="AC1667" s="27"/>
      <c r="AE1667" s="9"/>
      <c r="AH1667" s="9"/>
    </row>
    <row r="1668" spans="1:34" ht="15" customHeight="1" outlineLevel="2">
      <c r="A1668" s="7" t="s">
        <v>516</v>
      </c>
      <c r="B1668" s="36" t="s">
        <v>498</v>
      </c>
      <c r="C1668" s="21" t="s">
        <v>498</v>
      </c>
      <c r="D1668" s="7" t="s">
        <v>13</v>
      </c>
      <c r="E1668" s="7" t="s">
        <v>372</v>
      </c>
      <c r="F1668" s="7" t="s">
        <v>310</v>
      </c>
      <c r="G1668" s="8">
        <v>0</v>
      </c>
      <c r="H1668" s="8">
        <v>0</v>
      </c>
      <c r="I1668" s="8">
        <v>0</v>
      </c>
      <c r="J1668" s="8">
        <v>0</v>
      </c>
      <c r="K1668" s="8">
        <v>45.97</v>
      </c>
      <c r="L1668" s="8">
        <v>0</v>
      </c>
      <c r="M1668" s="8">
        <v>0</v>
      </c>
      <c r="N1668" s="40">
        <v>15.939999999999998</v>
      </c>
      <c r="O1668" s="8">
        <v>13.819999999999993</v>
      </c>
      <c r="P1668" s="8"/>
      <c r="Q1668" s="8"/>
      <c r="R1668" s="8"/>
      <c r="S1668" s="8"/>
      <c r="T1668" s="8"/>
      <c r="U1668" s="8"/>
      <c r="V1668" s="8"/>
      <c r="W1668" s="14">
        <f t="shared" si="464"/>
        <v>75.72999999999999</v>
      </c>
      <c r="X1668" s="25"/>
      <c r="Y1668" s="29"/>
      <c r="Z1668" s="26"/>
      <c r="AA1668" s="26"/>
      <c r="AB1668" s="27"/>
      <c r="AC1668" s="27"/>
      <c r="AE1668" s="9"/>
      <c r="AH1668" s="9"/>
    </row>
    <row r="1669" spans="1:34" ht="15" customHeight="1" outlineLevel="2">
      <c r="A1669" s="7" t="s">
        <v>516</v>
      </c>
      <c r="B1669" s="36" t="s">
        <v>498</v>
      </c>
      <c r="C1669" s="21" t="s">
        <v>498</v>
      </c>
      <c r="D1669" s="7" t="s">
        <v>13</v>
      </c>
      <c r="E1669" s="7" t="s">
        <v>374</v>
      </c>
      <c r="F1669" s="7" t="s">
        <v>361</v>
      </c>
      <c r="G1669" s="8">
        <v>0</v>
      </c>
      <c r="H1669" s="8">
        <v>0</v>
      </c>
      <c r="I1669" s="8">
        <v>0</v>
      </c>
      <c r="J1669" s="8">
        <v>0</v>
      </c>
      <c r="K1669" s="8">
        <v>781.89</v>
      </c>
      <c r="L1669" s="8">
        <v>0</v>
      </c>
      <c r="M1669" s="8">
        <v>0</v>
      </c>
      <c r="N1669" s="40">
        <v>941.45999999999992</v>
      </c>
      <c r="O1669" s="8">
        <v>807.54</v>
      </c>
      <c r="P1669" s="8"/>
      <c r="Q1669" s="8"/>
      <c r="R1669" s="8"/>
      <c r="S1669" s="8"/>
      <c r="T1669" s="8"/>
      <c r="U1669" s="8"/>
      <c r="V1669" s="8"/>
      <c r="W1669" s="14">
        <f t="shared" si="464"/>
        <v>2530.89</v>
      </c>
      <c r="X1669" s="25"/>
      <c r="Y1669" s="29"/>
      <c r="Z1669" s="26"/>
      <c r="AA1669" s="26"/>
      <c r="AB1669" s="27"/>
      <c r="AC1669" s="27"/>
      <c r="AE1669" s="9"/>
      <c r="AH1669" s="9"/>
    </row>
    <row r="1670" spans="1:34" ht="15" customHeight="1" outlineLevel="2">
      <c r="A1670" s="7" t="s">
        <v>516</v>
      </c>
      <c r="B1670" s="36" t="s">
        <v>498</v>
      </c>
      <c r="C1670" s="21" t="s">
        <v>498</v>
      </c>
      <c r="D1670" s="7" t="s">
        <v>13</v>
      </c>
      <c r="E1670" s="7" t="s">
        <v>389</v>
      </c>
      <c r="F1670" s="7" t="s">
        <v>360</v>
      </c>
      <c r="G1670" s="8">
        <v>0</v>
      </c>
      <c r="H1670" s="8">
        <v>0</v>
      </c>
      <c r="I1670" s="8">
        <v>0</v>
      </c>
      <c r="J1670" s="8">
        <v>0</v>
      </c>
      <c r="K1670" s="8">
        <v>17.28</v>
      </c>
      <c r="L1670" s="8">
        <v>0</v>
      </c>
      <c r="M1670" s="8">
        <v>0</v>
      </c>
      <c r="N1670" s="40">
        <v>5.8099999999999987</v>
      </c>
      <c r="O1670" s="8">
        <v>185.2</v>
      </c>
      <c r="P1670" s="8"/>
      <c r="Q1670" s="8"/>
      <c r="R1670" s="8"/>
      <c r="S1670" s="8"/>
      <c r="T1670" s="8"/>
      <c r="U1670" s="8"/>
      <c r="V1670" s="8"/>
      <c r="W1670" s="14">
        <f t="shared" si="464"/>
        <v>208.29</v>
      </c>
      <c r="X1670" s="25"/>
      <c r="Y1670" s="29"/>
      <c r="Z1670" s="26"/>
      <c r="AA1670" s="26"/>
      <c r="AB1670" s="27"/>
      <c r="AC1670" s="27"/>
      <c r="AE1670" s="9"/>
      <c r="AH1670" s="9"/>
    </row>
    <row r="1671" spans="1:34" ht="15" customHeight="1" outlineLevel="2">
      <c r="A1671" s="7" t="s">
        <v>516</v>
      </c>
      <c r="B1671" s="36" t="s">
        <v>498</v>
      </c>
      <c r="C1671" s="21" t="s">
        <v>498</v>
      </c>
      <c r="D1671" s="7" t="s">
        <v>13</v>
      </c>
      <c r="E1671" s="7" t="s">
        <v>397</v>
      </c>
      <c r="F1671" s="7" t="s">
        <v>35</v>
      </c>
      <c r="G1671" s="8">
        <v>0</v>
      </c>
      <c r="H1671" s="8">
        <v>0</v>
      </c>
      <c r="I1671" s="8">
        <v>0</v>
      </c>
      <c r="J1671" s="8">
        <v>0</v>
      </c>
      <c r="K1671" s="8">
        <v>0</v>
      </c>
      <c r="L1671" s="8">
        <v>0</v>
      </c>
      <c r="M1671" s="8">
        <v>0</v>
      </c>
      <c r="N1671" s="40">
        <v>0</v>
      </c>
      <c r="O1671" s="8">
        <v>0</v>
      </c>
      <c r="P1671" s="8"/>
      <c r="Q1671" s="8"/>
      <c r="R1671" s="24"/>
      <c r="S1671" s="24"/>
      <c r="T1671" s="24"/>
      <c r="U1671" s="24"/>
      <c r="V1671" s="8"/>
      <c r="W1671" s="14">
        <f t="shared" si="464"/>
        <v>0</v>
      </c>
      <c r="X1671" s="25"/>
      <c r="Y1671" s="29"/>
      <c r="Z1671" s="26"/>
      <c r="AA1671" s="26"/>
      <c r="AB1671" s="27"/>
      <c r="AC1671" s="27"/>
      <c r="AE1671" s="9"/>
      <c r="AH1671" s="9"/>
    </row>
    <row r="1672" spans="1:34" ht="15" customHeight="1" outlineLevel="2">
      <c r="A1672" s="7" t="s">
        <v>516</v>
      </c>
      <c r="B1672" s="36" t="s">
        <v>498</v>
      </c>
      <c r="C1672" s="21" t="s">
        <v>498</v>
      </c>
      <c r="D1672" s="7" t="s">
        <v>13</v>
      </c>
      <c r="E1672" s="7" t="s">
        <v>380</v>
      </c>
      <c r="F1672" s="7" t="s">
        <v>17</v>
      </c>
      <c r="G1672" s="8">
        <v>0</v>
      </c>
      <c r="H1672" s="8">
        <v>0</v>
      </c>
      <c r="I1672" s="8">
        <v>0</v>
      </c>
      <c r="J1672" s="8">
        <v>10.77</v>
      </c>
      <c r="K1672" s="8">
        <v>0</v>
      </c>
      <c r="L1672" s="8">
        <v>0</v>
      </c>
      <c r="M1672" s="8">
        <v>122.75999999999998</v>
      </c>
      <c r="N1672" s="40">
        <v>0</v>
      </c>
      <c r="O1672" s="8">
        <v>71.500000000000028</v>
      </c>
      <c r="P1672" s="8"/>
      <c r="Q1672" s="8"/>
      <c r="R1672" s="24"/>
      <c r="S1672" s="24"/>
      <c r="T1672" s="24"/>
      <c r="U1672" s="24"/>
      <c r="V1672" s="8"/>
      <c r="W1672" s="14">
        <f t="shared" si="464"/>
        <v>205.03</v>
      </c>
      <c r="X1672" s="25"/>
      <c r="Y1672" s="29"/>
      <c r="Z1672" s="26"/>
      <c r="AA1672" s="26"/>
      <c r="AB1672" s="27"/>
      <c r="AC1672" s="27"/>
      <c r="AE1672" s="9"/>
      <c r="AH1672" s="9"/>
    </row>
    <row r="1673" spans="1:34" ht="15" customHeight="1" outlineLevel="2">
      <c r="A1673" s="7" t="s">
        <v>516</v>
      </c>
      <c r="B1673" s="36" t="s">
        <v>498</v>
      </c>
      <c r="C1673" s="21" t="s">
        <v>498</v>
      </c>
      <c r="D1673" s="7" t="s">
        <v>13</v>
      </c>
      <c r="E1673" s="7" t="s">
        <v>381</v>
      </c>
      <c r="F1673" s="7" t="s">
        <v>311</v>
      </c>
      <c r="G1673" s="8">
        <v>0</v>
      </c>
      <c r="H1673" s="8">
        <v>0</v>
      </c>
      <c r="I1673" s="8">
        <v>0</v>
      </c>
      <c r="J1673" s="8">
        <v>0</v>
      </c>
      <c r="K1673" s="8">
        <v>0</v>
      </c>
      <c r="L1673" s="8">
        <v>0</v>
      </c>
      <c r="M1673" s="8">
        <v>0</v>
      </c>
      <c r="N1673" s="40">
        <v>0</v>
      </c>
      <c r="O1673" s="8">
        <v>1972.95</v>
      </c>
      <c r="P1673" s="8"/>
      <c r="Q1673" s="8"/>
      <c r="R1673" s="24"/>
      <c r="S1673" s="24"/>
      <c r="T1673" s="24"/>
      <c r="U1673" s="24"/>
      <c r="V1673" s="8"/>
      <c r="W1673" s="14">
        <f t="shared" si="464"/>
        <v>1972.95</v>
      </c>
      <c r="X1673" s="25"/>
      <c r="Y1673" s="29"/>
      <c r="Z1673" s="26"/>
      <c r="AA1673" s="26"/>
      <c r="AB1673" s="27"/>
      <c r="AC1673" s="27"/>
      <c r="AE1673" s="9"/>
      <c r="AH1673" s="9"/>
    </row>
    <row r="1674" spans="1:34" ht="15" customHeight="1" outlineLevel="1">
      <c r="A1674" s="42" t="s">
        <v>680</v>
      </c>
      <c r="B1674" s="36"/>
      <c r="C1674" s="21"/>
      <c r="D1674" s="7"/>
      <c r="E1674" s="7"/>
      <c r="F1674" s="7"/>
      <c r="G1674" s="8">
        <f t="shared" ref="G1674:O1674" si="465">SUBTOTAL(9,G1665:G1673)</f>
        <v>0</v>
      </c>
      <c r="H1674" s="8">
        <f t="shared" si="465"/>
        <v>0</v>
      </c>
      <c r="I1674" s="8">
        <f t="shared" si="465"/>
        <v>0</v>
      </c>
      <c r="J1674" s="8">
        <f t="shared" si="465"/>
        <v>103468.03</v>
      </c>
      <c r="K1674" s="8">
        <f t="shared" si="465"/>
        <v>21245.410000000003</v>
      </c>
      <c r="L1674" s="8">
        <f t="shared" si="465"/>
        <v>0</v>
      </c>
      <c r="M1674" s="8">
        <f t="shared" si="465"/>
        <v>62496.780000000021</v>
      </c>
      <c r="N1674" s="40">
        <f t="shared" si="465"/>
        <v>10659.099999999964</v>
      </c>
      <c r="O1674" s="8">
        <f t="shared" si="465"/>
        <v>27999.11000000003</v>
      </c>
      <c r="P1674" s="8"/>
      <c r="Q1674" s="8"/>
      <c r="R1674" s="24"/>
      <c r="S1674" s="24"/>
      <c r="T1674" s="24"/>
      <c r="U1674" s="24"/>
      <c r="V1674" s="8"/>
      <c r="W1674" s="14">
        <f>SUBTOTAL(9,W1665:W1673)</f>
        <v>225868.43000000005</v>
      </c>
      <c r="X1674" s="25"/>
      <c r="Y1674" s="29"/>
      <c r="Z1674" s="26"/>
      <c r="AA1674" s="26"/>
      <c r="AB1674" s="27"/>
      <c r="AC1674" s="27"/>
      <c r="AE1674" s="9"/>
      <c r="AH1674" s="9"/>
    </row>
    <row r="1675" spans="1:34" ht="15" customHeight="1" outlineLevel="2">
      <c r="A1675" s="7" t="s">
        <v>517</v>
      </c>
      <c r="B1675" s="36" t="s">
        <v>511</v>
      </c>
      <c r="C1675" s="21" t="s">
        <v>511</v>
      </c>
      <c r="D1675" s="7" t="s">
        <v>13</v>
      </c>
      <c r="E1675" s="7" t="s">
        <v>366</v>
      </c>
      <c r="F1675" s="7" t="s">
        <v>307</v>
      </c>
      <c r="G1675" s="8">
        <v>0</v>
      </c>
      <c r="H1675" s="8">
        <v>0</v>
      </c>
      <c r="I1675" s="8">
        <v>0</v>
      </c>
      <c r="J1675" s="8">
        <v>17103.25</v>
      </c>
      <c r="K1675" s="8">
        <v>7186.369999999999</v>
      </c>
      <c r="L1675" s="8">
        <v>0</v>
      </c>
      <c r="M1675" s="8">
        <v>8371.7800000000025</v>
      </c>
      <c r="N1675" s="40">
        <v>2523.6399999999994</v>
      </c>
      <c r="O1675" s="8">
        <v>10267.700000000004</v>
      </c>
      <c r="P1675" s="8"/>
      <c r="Q1675" s="8"/>
      <c r="R1675" s="8"/>
      <c r="S1675" s="8"/>
      <c r="T1675" s="8"/>
      <c r="U1675" s="8"/>
      <c r="V1675" s="8"/>
      <c r="W1675" s="14">
        <f t="shared" ref="W1675:W1682" si="466">SUM(G1675:V1675)</f>
        <v>45452.740000000005</v>
      </c>
      <c r="X1675" s="25"/>
      <c r="Y1675" s="29"/>
      <c r="Z1675" s="26"/>
      <c r="AA1675" s="26"/>
      <c r="AB1675" s="27"/>
      <c r="AC1675" s="27"/>
      <c r="AE1675" s="9"/>
      <c r="AH1675" s="9"/>
    </row>
    <row r="1676" spans="1:34" ht="15" customHeight="1" outlineLevel="2">
      <c r="A1676" s="7" t="s">
        <v>517</v>
      </c>
      <c r="B1676" s="36" t="s">
        <v>511</v>
      </c>
      <c r="C1676" s="21" t="s">
        <v>511</v>
      </c>
      <c r="D1676" s="7" t="s">
        <v>13</v>
      </c>
      <c r="E1676" s="7" t="s">
        <v>368</v>
      </c>
      <c r="F1676" s="7" t="s">
        <v>308</v>
      </c>
      <c r="G1676" s="8">
        <v>0</v>
      </c>
      <c r="H1676" s="8">
        <v>0</v>
      </c>
      <c r="I1676" s="8">
        <v>0</v>
      </c>
      <c r="J1676" s="8">
        <v>416.18</v>
      </c>
      <c r="K1676" s="8">
        <v>2.2300000000000182</v>
      </c>
      <c r="L1676" s="8">
        <v>0</v>
      </c>
      <c r="M1676" s="8">
        <v>57.869999999999948</v>
      </c>
      <c r="N1676" s="40">
        <v>2.1200000000000045</v>
      </c>
      <c r="O1676" s="8">
        <v>13.020000000000039</v>
      </c>
      <c r="P1676" s="8"/>
      <c r="Q1676" s="8"/>
      <c r="R1676" s="8"/>
      <c r="S1676" s="8"/>
      <c r="T1676" s="8"/>
      <c r="U1676" s="8"/>
      <c r="V1676" s="8"/>
      <c r="W1676" s="14">
        <f t="shared" si="466"/>
        <v>491.42</v>
      </c>
      <c r="X1676" s="25"/>
      <c r="Y1676" s="29"/>
      <c r="Z1676" s="26"/>
      <c r="AA1676" s="26"/>
      <c r="AB1676" s="27"/>
      <c r="AC1676" s="27"/>
      <c r="AE1676" s="9"/>
      <c r="AH1676" s="9"/>
    </row>
    <row r="1677" spans="1:34" ht="15" customHeight="1" outlineLevel="2">
      <c r="A1677" s="7" t="s">
        <v>517</v>
      </c>
      <c r="B1677" s="36" t="s">
        <v>511</v>
      </c>
      <c r="C1677" s="21" t="s">
        <v>511</v>
      </c>
      <c r="D1677" s="7" t="s">
        <v>13</v>
      </c>
      <c r="E1677" s="7" t="s">
        <v>370</v>
      </c>
      <c r="F1677" s="7" t="s">
        <v>309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40">
        <v>0</v>
      </c>
      <c r="O1677" s="8">
        <v>989.72</v>
      </c>
      <c r="P1677" s="8"/>
      <c r="Q1677" s="8"/>
      <c r="R1677" s="8"/>
      <c r="S1677" s="8"/>
      <c r="T1677" s="8"/>
      <c r="U1677" s="8"/>
      <c r="V1677" s="8"/>
      <c r="W1677" s="14">
        <f t="shared" si="466"/>
        <v>989.72</v>
      </c>
      <c r="X1677" s="25"/>
      <c r="Y1677" s="29"/>
      <c r="Z1677" s="26"/>
      <c r="AA1677" s="26"/>
      <c r="AB1677" s="27"/>
      <c r="AC1677" s="27"/>
      <c r="AE1677" s="9"/>
      <c r="AH1677" s="9"/>
    </row>
    <row r="1678" spans="1:34" ht="15" customHeight="1" outlineLevel="2">
      <c r="A1678" s="7" t="s">
        <v>517</v>
      </c>
      <c r="B1678" s="36" t="s">
        <v>511</v>
      </c>
      <c r="C1678" s="21" t="s">
        <v>511</v>
      </c>
      <c r="D1678" s="7" t="s">
        <v>13</v>
      </c>
      <c r="E1678" s="7" t="s">
        <v>372</v>
      </c>
      <c r="F1678" s="7" t="s">
        <v>310</v>
      </c>
      <c r="G1678" s="8">
        <v>0</v>
      </c>
      <c r="H1678" s="8">
        <v>0</v>
      </c>
      <c r="I1678" s="8">
        <v>0</v>
      </c>
      <c r="J1678" s="8">
        <v>0</v>
      </c>
      <c r="K1678" s="8">
        <v>27.89</v>
      </c>
      <c r="L1678" s="8">
        <v>0</v>
      </c>
      <c r="M1678" s="8">
        <v>0</v>
      </c>
      <c r="N1678" s="40">
        <v>1.0599999999999987</v>
      </c>
      <c r="O1678" s="8">
        <v>14.239999999999998</v>
      </c>
      <c r="P1678" s="8"/>
      <c r="Q1678" s="8"/>
      <c r="R1678" s="8"/>
      <c r="S1678" s="8"/>
      <c r="T1678" s="8"/>
      <c r="U1678" s="8"/>
      <c r="V1678" s="8"/>
      <c r="W1678" s="14">
        <f t="shared" si="466"/>
        <v>43.19</v>
      </c>
      <c r="X1678" s="25"/>
      <c r="Y1678" s="29"/>
      <c r="Z1678" s="26"/>
      <c r="AA1678" s="26"/>
      <c r="AB1678" s="27"/>
      <c r="AC1678" s="27"/>
      <c r="AE1678" s="9"/>
      <c r="AH1678" s="9"/>
    </row>
    <row r="1679" spans="1:34" ht="15" customHeight="1" outlineLevel="2">
      <c r="A1679" s="7" t="s">
        <v>517</v>
      </c>
      <c r="B1679" s="36" t="s">
        <v>511</v>
      </c>
      <c r="C1679" s="21" t="s">
        <v>511</v>
      </c>
      <c r="D1679" s="7" t="s">
        <v>13</v>
      </c>
      <c r="E1679" s="7" t="s">
        <v>374</v>
      </c>
      <c r="F1679" s="7" t="s">
        <v>361</v>
      </c>
      <c r="G1679" s="8">
        <v>0</v>
      </c>
      <c r="H1679" s="8">
        <v>0</v>
      </c>
      <c r="I1679" s="8">
        <v>0</v>
      </c>
      <c r="J1679" s="8">
        <v>0</v>
      </c>
      <c r="K1679" s="8">
        <v>307.23</v>
      </c>
      <c r="L1679" s="8">
        <v>0</v>
      </c>
      <c r="M1679" s="8">
        <v>0</v>
      </c>
      <c r="N1679" s="40">
        <v>288.49</v>
      </c>
      <c r="O1679" s="8">
        <v>355.31999999999994</v>
      </c>
      <c r="P1679" s="8"/>
      <c r="Q1679" s="8"/>
      <c r="R1679" s="8"/>
      <c r="S1679" s="8"/>
      <c r="T1679" s="8"/>
      <c r="U1679" s="8"/>
      <c r="V1679" s="8"/>
      <c r="W1679" s="14">
        <f t="shared" si="466"/>
        <v>951.04</v>
      </c>
      <c r="X1679" s="25"/>
      <c r="Y1679" s="29"/>
      <c r="Z1679" s="26"/>
      <c r="AA1679" s="26"/>
      <c r="AB1679" s="27"/>
      <c r="AC1679" s="27"/>
      <c r="AE1679" s="9"/>
      <c r="AH1679" s="9"/>
    </row>
    <row r="1680" spans="1:34" ht="15" customHeight="1" outlineLevel="2">
      <c r="A1680" s="7" t="s">
        <v>517</v>
      </c>
      <c r="B1680" s="36" t="s">
        <v>511</v>
      </c>
      <c r="C1680" s="21" t="s">
        <v>511</v>
      </c>
      <c r="D1680" s="7" t="s">
        <v>13</v>
      </c>
      <c r="E1680" s="7" t="s">
        <v>389</v>
      </c>
      <c r="F1680" s="7" t="s">
        <v>360</v>
      </c>
      <c r="G1680" s="8">
        <v>0</v>
      </c>
      <c r="H1680" s="8">
        <v>0</v>
      </c>
      <c r="I1680" s="8">
        <v>0</v>
      </c>
      <c r="J1680" s="8">
        <v>0</v>
      </c>
      <c r="K1680" s="8">
        <v>0</v>
      </c>
      <c r="L1680" s="8">
        <v>0</v>
      </c>
      <c r="M1680" s="8">
        <v>0</v>
      </c>
      <c r="N1680" s="40">
        <v>0</v>
      </c>
      <c r="O1680" s="8">
        <v>51.16</v>
      </c>
      <c r="P1680" s="8"/>
      <c r="Q1680" s="8"/>
      <c r="R1680" s="24"/>
      <c r="S1680" s="24"/>
      <c r="T1680" s="24"/>
      <c r="U1680" s="24"/>
      <c r="V1680" s="8"/>
      <c r="W1680" s="14">
        <f t="shared" si="466"/>
        <v>51.16</v>
      </c>
      <c r="X1680" s="25"/>
      <c r="Y1680" s="29"/>
      <c r="Z1680" s="26"/>
      <c r="AA1680" s="26"/>
      <c r="AB1680" s="27"/>
      <c r="AC1680" s="27"/>
      <c r="AE1680" s="9"/>
      <c r="AH1680" s="9"/>
    </row>
    <row r="1681" spans="1:34" ht="15" customHeight="1" outlineLevel="2">
      <c r="A1681" s="7" t="s">
        <v>517</v>
      </c>
      <c r="B1681" s="36" t="s">
        <v>511</v>
      </c>
      <c r="C1681" s="21" t="s">
        <v>511</v>
      </c>
      <c r="D1681" s="7" t="s">
        <v>13</v>
      </c>
      <c r="E1681" s="7" t="s">
        <v>380</v>
      </c>
      <c r="F1681" s="7" t="s">
        <v>17</v>
      </c>
      <c r="G1681" s="8">
        <v>0</v>
      </c>
      <c r="H1681" s="8">
        <v>0</v>
      </c>
      <c r="I1681" s="8">
        <v>0</v>
      </c>
      <c r="J1681" s="8">
        <v>4.7</v>
      </c>
      <c r="K1681" s="8">
        <v>0</v>
      </c>
      <c r="L1681" s="8">
        <v>0</v>
      </c>
      <c r="M1681" s="8">
        <v>14.09</v>
      </c>
      <c r="N1681" s="40">
        <v>0</v>
      </c>
      <c r="O1681" s="8">
        <v>8.4600000000000009</v>
      </c>
      <c r="P1681" s="8"/>
      <c r="Q1681" s="8"/>
      <c r="R1681" s="24"/>
      <c r="S1681" s="24"/>
      <c r="T1681" s="24"/>
      <c r="U1681" s="24"/>
      <c r="V1681" s="8"/>
      <c r="W1681" s="14">
        <f t="shared" si="466"/>
        <v>27.25</v>
      </c>
      <c r="X1681" s="25"/>
      <c r="Y1681" s="29"/>
      <c r="Z1681" s="26"/>
      <c r="AA1681" s="26"/>
      <c r="AB1681" s="27"/>
      <c r="AC1681" s="27"/>
      <c r="AE1681" s="9"/>
      <c r="AH1681" s="9"/>
    </row>
    <row r="1682" spans="1:34" ht="15" customHeight="1" outlineLevel="2">
      <c r="A1682" s="7" t="s">
        <v>517</v>
      </c>
      <c r="B1682" s="36" t="s">
        <v>511</v>
      </c>
      <c r="C1682" s="21" t="s">
        <v>511</v>
      </c>
      <c r="D1682" s="7" t="s">
        <v>13</v>
      </c>
      <c r="E1682" s="7" t="s">
        <v>381</v>
      </c>
      <c r="F1682" s="7" t="s">
        <v>311</v>
      </c>
      <c r="G1682" s="8">
        <v>0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40">
        <v>0</v>
      </c>
      <c r="O1682" s="8">
        <v>129.62</v>
      </c>
      <c r="P1682" s="8"/>
      <c r="Q1682" s="8"/>
      <c r="R1682" s="24"/>
      <c r="S1682" s="24"/>
      <c r="T1682" s="24"/>
      <c r="U1682" s="24"/>
      <c r="V1682" s="8"/>
      <c r="W1682" s="14">
        <f t="shared" si="466"/>
        <v>129.62</v>
      </c>
      <c r="X1682" s="25"/>
      <c r="Y1682" s="29"/>
      <c r="Z1682" s="26"/>
      <c r="AA1682" s="26"/>
      <c r="AB1682" s="27"/>
      <c r="AC1682" s="27"/>
      <c r="AE1682" s="9"/>
      <c r="AH1682" s="9"/>
    </row>
    <row r="1683" spans="1:34" ht="15" customHeight="1" outlineLevel="1">
      <c r="A1683" s="42" t="s">
        <v>681</v>
      </c>
      <c r="B1683" s="36"/>
      <c r="C1683" s="21"/>
      <c r="D1683" s="7"/>
      <c r="E1683" s="7"/>
      <c r="F1683" s="7"/>
      <c r="G1683" s="8">
        <f t="shared" ref="G1683:O1683" si="467">SUBTOTAL(9,G1675:G1682)</f>
        <v>0</v>
      </c>
      <c r="H1683" s="8">
        <f t="shared" si="467"/>
        <v>0</v>
      </c>
      <c r="I1683" s="8">
        <f t="shared" si="467"/>
        <v>0</v>
      </c>
      <c r="J1683" s="8">
        <f t="shared" si="467"/>
        <v>17524.13</v>
      </c>
      <c r="K1683" s="8">
        <f t="shared" si="467"/>
        <v>7523.7199999999993</v>
      </c>
      <c r="L1683" s="8">
        <f t="shared" si="467"/>
        <v>0</v>
      </c>
      <c r="M1683" s="8">
        <f t="shared" si="467"/>
        <v>8443.7400000000034</v>
      </c>
      <c r="N1683" s="40">
        <f t="shared" si="467"/>
        <v>2815.3099999999995</v>
      </c>
      <c r="O1683" s="8">
        <f t="shared" si="467"/>
        <v>11829.240000000003</v>
      </c>
      <c r="P1683" s="8"/>
      <c r="Q1683" s="8"/>
      <c r="R1683" s="24"/>
      <c r="S1683" s="24"/>
      <c r="T1683" s="24"/>
      <c r="U1683" s="24"/>
      <c r="V1683" s="8"/>
      <c r="W1683" s="14">
        <f>SUBTOTAL(9,W1675:W1682)</f>
        <v>48136.140000000014</v>
      </c>
      <c r="X1683" s="25"/>
      <c r="Y1683" s="29"/>
      <c r="Z1683" s="26"/>
      <c r="AA1683" s="26"/>
      <c r="AB1683" s="27"/>
      <c r="AC1683" s="27"/>
      <c r="AE1683" s="9"/>
      <c r="AH1683" s="9"/>
    </row>
    <row r="1684" spans="1:34" ht="15" customHeight="1" outlineLevel="2">
      <c r="A1684" s="21" t="s">
        <v>518</v>
      </c>
      <c r="B1684" s="36" t="s">
        <v>512</v>
      </c>
      <c r="C1684" s="21" t="s">
        <v>512</v>
      </c>
      <c r="D1684" s="7" t="s">
        <v>13</v>
      </c>
      <c r="E1684" s="7" t="s">
        <v>366</v>
      </c>
      <c r="F1684" s="7" t="s">
        <v>307</v>
      </c>
      <c r="G1684" s="8">
        <v>0</v>
      </c>
      <c r="H1684" s="8">
        <v>0</v>
      </c>
      <c r="I1684" s="8">
        <v>0</v>
      </c>
      <c r="J1684" s="8">
        <v>220548.66</v>
      </c>
      <c r="K1684" s="8">
        <v>48983.500000000029</v>
      </c>
      <c r="L1684" s="8">
        <v>0</v>
      </c>
      <c r="M1684" s="8">
        <v>150228.95999999996</v>
      </c>
      <c r="N1684" s="40">
        <v>23330.450000000012</v>
      </c>
      <c r="O1684" s="8">
        <v>16038.789999999979</v>
      </c>
      <c r="P1684" s="8"/>
      <c r="Q1684" s="8"/>
      <c r="R1684" s="8"/>
      <c r="S1684" s="8"/>
      <c r="T1684" s="8"/>
      <c r="U1684" s="8"/>
      <c r="V1684" s="8"/>
      <c r="W1684" s="14">
        <f t="shared" ref="W1684:W1691" si="468">SUM(G1684:V1684)</f>
        <v>459130.36</v>
      </c>
      <c r="X1684" s="25"/>
      <c r="Y1684" s="29"/>
      <c r="Z1684" s="26"/>
      <c r="AA1684" s="26"/>
      <c r="AB1684" s="27"/>
      <c r="AC1684" s="27"/>
      <c r="AE1684" s="9"/>
      <c r="AH1684" s="9"/>
    </row>
    <row r="1685" spans="1:34" ht="15" customHeight="1" outlineLevel="2">
      <c r="A1685" s="21" t="s">
        <v>518</v>
      </c>
      <c r="B1685" s="36" t="s">
        <v>512</v>
      </c>
      <c r="C1685" s="21" t="s">
        <v>512</v>
      </c>
      <c r="D1685" s="7" t="s">
        <v>13</v>
      </c>
      <c r="E1685" s="7" t="s">
        <v>368</v>
      </c>
      <c r="F1685" s="7" t="s">
        <v>308</v>
      </c>
      <c r="G1685" s="8">
        <v>0</v>
      </c>
      <c r="H1685" s="8">
        <v>0</v>
      </c>
      <c r="I1685" s="8">
        <v>0</v>
      </c>
      <c r="J1685" s="8">
        <v>22318.7</v>
      </c>
      <c r="K1685" s="8">
        <v>157.38999999999942</v>
      </c>
      <c r="L1685" s="8">
        <v>0</v>
      </c>
      <c r="M1685" s="8">
        <v>85.759999999998399</v>
      </c>
      <c r="N1685" s="40">
        <v>24.119999999998981</v>
      </c>
      <c r="O1685" s="8">
        <v>78.520000000004075</v>
      </c>
      <c r="P1685" s="8"/>
      <c r="Q1685" s="8"/>
      <c r="R1685" s="8"/>
      <c r="S1685" s="8"/>
      <c r="T1685" s="8"/>
      <c r="U1685" s="8"/>
      <c r="V1685" s="8"/>
      <c r="W1685" s="14">
        <f t="shared" si="468"/>
        <v>22664.49</v>
      </c>
      <c r="X1685" s="25"/>
      <c r="Y1685" s="29"/>
      <c r="Z1685" s="26"/>
      <c r="AA1685" s="26"/>
      <c r="AB1685" s="27"/>
      <c r="AC1685" s="27"/>
      <c r="AE1685" s="9"/>
      <c r="AH1685" s="9"/>
    </row>
    <row r="1686" spans="1:34" ht="15" customHeight="1" outlineLevel="2">
      <c r="A1686" s="21" t="s">
        <v>518</v>
      </c>
      <c r="B1686" s="36" t="s">
        <v>512</v>
      </c>
      <c r="C1686" s="21" t="s">
        <v>512</v>
      </c>
      <c r="D1686" s="7" t="s">
        <v>13</v>
      </c>
      <c r="E1686" s="7" t="s">
        <v>370</v>
      </c>
      <c r="F1686" s="7" t="s">
        <v>309</v>
      </c>
      <c r="G1686" s="8">
        <v>0</v>
      </c>
      <c r="H1686" s="8">
        <v>0</v>
      </c>
      <c r="I1686" s="8">
        <v>0</v>
      </c>
      <c r="J1686" s="8">
        <v>0</v>
      </c>
      <c r="K1686" s="8">
        <v>0</v>
      </c>
      <c r="L1686" s="8">
        <v>0</v>
      </c>
      <c r="M1686" s="8">
        <v>0</v>
      </c>
      <c r="N1686" s="40">
        <v>0</v>
      </c>
      <c r="O1686" s="8">
        <v>6863.17</v>
      </c>
      <c r="P1686" s="8"/>
      <c r="Q1686" s="8"/>
      <c r="R1686" s="8"/>
      <c r="S1686" s="8"/>
      <c r="T1686" s="8"/>
      <c r="U1686" s="8"/>
      <c r="V1686" s="8"/>
      <c r="W1686" s="14">
        <f t="shared" si="468"/>
        <v>6863.17</v>
      </c>
      <c r="X1686" s="25"/>
      <c r="Y1686" s="29"/>
      <c r="Z1686" s="26"/>
      <c r="AA1686" s="26"/>
      <c r="AB1686" s="27"/>
      <c r="AC1686" s="27"/>
      <c r="AE1686" s="9"/>
      <c r="AH1686" s="9"/>
    </row>
    <row r="1687" spans="1:34" ht="15" customHeight="1" outlineLevel="2">
      <c r="A1687" s="21" t="s">
        <v>518</v>
      </c>
      <c r="B1687" s="36" t="s">
        <v>512</v>
      </c>
      <c r="C1687" s="21" t="s">
        <v>512</v>
      </c>
      <c r="D1687" s="7" t="s">
        <v>13</v>
      </c>
      <c r="E1687" s="7" t="s">
        <v>372</v>
      </c>
      <c r="F1687" s="7" t="s">
        <v>310</v>
      </c>
      <c r="G1687" s="8">
        <v>0</v>
      </c>
      <c r="H1687" s="8">
        <v>0</v>
      </c>
      <c r="I1687" s="8">
        <v>0</v>
      </c>
      <c r="J1687" s="8">
        <v>0</v>
      </c>
      <c r="K1687" s="8">
        <v>73.08</v>
      </c>
      <c r="L1687" s="8">
        <v>0</v>
      </c>
      <c r="M1687" s="8">
        <v>0</v>
      </c>
      <c r="N1687" s="40">
        <v>25.489999999999995</v>
      </c>
      <c r="O1687" s="8">
        <v>20.379999999999995</v>
      </c>
      <c r="P1687" s="8"/>
      <c r="Q1687" s="8"/>
      <c r="R1687" s="8"/>
      <c r="S1687" s="8"/>
      <c r="T1687" s="8"/>
      <c r="U1687" s="8"/>
      <c r="V1687" s="8"/>
      <c r="W1687" s="14">
        <f t="shared" si="468"/>
        <v>118.94999999999999</v>
      </c>
      <c r="X1687" s="25"/>
      <c r="Y1687" s="29"/>
      <c r="Z1687" s="26"/>
      <c r="AA1687" s="26"/>
      <c r="AB1687" s="27"/>
      <c r="AC1687" s="27"/>
      <c r="AE1687" s="9"/>
      <c r="AH1687" s="9"/>
    </row>
    <row r="1688" spans="1:34" ht="15" customHeight="1" outlineLevel="2">
      <c r="A1688" s="21" t="s">
        <v>518</v>
      </c>
      <c r="B1688" s="36" t="s">
        <v>512</v>
      </c>
      <c r="C1688" s="21" t="s">
        <v>512</v>
      </c>
      <c r="D1688" s="7" t="s">
        <v>13</v>
      </c>
      <c r="E1688" s="7" t="s">
        <v>374</v>
      </c>
      <c r="F1688" s="7" t="s">
        <v>361</v>
      </c>
      <c r="G1688" s="8">
        <v>0</v>
      </c>
      <c r="H1688" s="8">
        <v>0</v>
      </c>
      <c r="I1688" s="8">
        <v>0</v>
      </c>
      <c r="J1688" s="8">
        <v>0</v>
      </c>
      <c r="K1688" s="8">
        <v>1410.09</v>
      </c>
      <c r="L1688" s="8">
        <v>0</v>
      </c>
      <c r="M1688" s="8">
        <v>0</v>
      </c>
      <c r="N1688" s="40">
        <v>1920.6700000000003</v>
      </c>
      <c r="O1688" s="8">
        <v>1635.2600000000002</v>
      </c>
      <c r="P1688" s="8"/>
      <c r="Q1688" s="8"/>
      <c r="R1688" s="8"/>
      <c r="S1688" s="8"/>
      <c r="T1688" s="8"/>
      <c r="U1688" s="8"/>
      <c r="V1688" s="8"/>
      <c r="W1688" s="14">
        <f t="shared" si="468"/>
        <v>4966.0200000000004</v>
      </c>
      <c r="X1688" s="25"/>
      <c r="Y1688" s="29"/>
      <c r="Z1688" s="26"/>
      <c r="AA1688" s="26"/>
      <c r="AB1688" s="27"/>
      <c r="AC1688" s="27"/>
      <c r="AE1688" s="9"/>
      <c r="AH1688" s="9"/>
    </row>
    <row r="1689" spans="1:34" ht="15" customHeight="1" outlineLevel="2">
      <c r="A1689" s="21" t="s">
        <v>518</v>
      </c>
      <c r="B1689" s="36" t="s">
        <v>512</v>
      </c>
      <c r="C1689" s="21" t="s">
        <v>512</v>
      </c>
      <c r="D1689" s="7" t="s">
        <v>13</v>
      </c>
      <c r="E1689" s="7" t="s">
        <v>389</v>
      </c>
      <c r="F1689" s="7" t="s">
        <v>360</v>
      </c>
      <c r="G1689" s="8">
        <v>0</v>
      </c>
      <c r="H1689" s="8">
        <v>0</v>
      </c>
      <c r="I1689" s="8">
        <v>0</v>
      </c>
      <c r="J1689" s="8">
        <v>0</v>
      </c>
      <c r="K1689" s="8">
        <v>9.23</v>
      </c>
      <c r="L1689" s="8">
        <v>0</v>
      </c>
      <c r="M1689" s="8">
        <v>0</v>
      </c>
      <c r="N1689" s="40">
        <v>2.3599999999999994</v>
      </c>
      <c r="O1689" s="8">
        <v>326.70999999999998</v>
      </c>
      <c r="P1689" s="8"/>
      <c r="Q1689" s="8"/>
      <c r="R1689" s="24"/>
      <c r="S1689" s="24"/>
      <c r="T1689" s="24"/>
      <c r="U1689" s="24"/>
      <c r="V1689" s="8"/>
      <c r="W1689" s="14">
        <f t="shared" si="468"/>
        <v>338.29999999999995</v>
      </c>
      <c r="X1689" s="25"/>
      <c r="Y1689" s="29"/>
      <c r="Z1689" s="26"/>
      <c r="AA1689" s="26"/>
      <c r="AB1689" s="27"/>
      <c r="AC1689" s="27"/>
      <c r="AE1689" s="9"/>
      <c r="AH1689" s="9"/>
    </row>
    <row r="1690" spans="1:34" ht="15" customHeight="1" outlineLevel="2">
      <c r="A1690" s="21" t="s">
        <v>518</v>
      </c>
      <c r="B1690" s="36" t="s">
        <v>512</v>
      </c>
      <c r="C1690" s="21" t="s">
        <v>512</v>
      </c>
      <c r="D1690" s="7" t="s">
        <v>13</v>
      </c>
      <c r="E1690" s="7" t="s">
        <v>380</v>
      </c>
      <c r="F1690" s="7" t="s">
        <v>17</v>
      </c>
      <c r="G1690" s="8">
        <v>0</v>
      </c>
      <c r="H1690" s="8">
        <v>0</v>
      </c>
      <c r="I1690" s="8">
        <v>0</v>
      </c>
      <c r="J1690" s="8">
        <v>8.77</v>
      </c>
      <c r="K1690" s="8">
        <v>0</v>
      </c>
      <c r="L1690" s="8">
        <v>0</v>
      </c>
      <c r="M1690" s="8">
        <v>288.95</v>
      </c>
      <c r="N1690" s="40">
        <v>0</v>
      </c>
      <c r="O1690" s="8">
        <v>171.90000000000003</v>
      </c>
      <c r="P1690" s="8"/>
      <c r="Q1690" s="8"/>
      <c r="R1690" s="24"/>
      <c r="S1690" s="24"/>
      <c r="T1690" s="24"/>
      <c r="U1690" s="24"/>
      <c r="V1690" s="8"/>
      <c r="W1690" s="14">
        <f t="shared" si="468"/>
        <v>469.62</v>
      </c>
      <c r="X1690" s="25"/>
      <c r="Y1690" s="29"/>
      <c r="Z1690" s="26"/>
      <c r="AA1690" s="26"/>
      <c r="AB1690" s="27"/>
      <c r="AC1690" s="27"/>
      <c r="AE1690" s="9"/>
      <c r="AH1690" s="9"/>
    </row>
    <row r="1691" spans="1:34" ht="15" customHeight="1" outlineLevel="2">
      <c r="A1691" s="21" t="s">
        <v>518</v>
      </c>
      <c r="B1691" s="36" t="s">
        <v>512</v>
      </c>
      <c r="C1691" s="21" t="s">
        <v>512</v>
      </c>
      <c r="D1691" s="7" t="s">
        <v>13</v>
      </c>
      <c r="E1691" s="7" t="s">
        <v>381</v>
      </c>
      <c r="F1691" s="7" t="s">
        <v>311</v>
      </c>
      <c r="G1691" s="8">
        <v>0</v>
      </c>
      <c r="H1691" s="8">
        <v>0</v>
      </c>
      <c r="I1691" s="8">
        <v>0</v>
      </c>
      <c r="J1691" s="8">
        <v>0</v>
      </c>
      <c r="K1691" s="8">
        <v>0</v>
      </c>
      <c r="L1691" s="8">
        <v>0</v>
      </c>
      <c r="M1691" s="8">
        <v>0</v>
      </c>
      <c r="N1691" s="40">
        <v>0</v>
      </c>
      <c r="O1691" s="8">
        <v>4751.8</v>
      </c>
      <c r="P1691" s="8"/>
      <c r="Q1691" s="8"/>
      <c r="R1691" s="24"/>
      <c r="S1691" s="24"/>
      <c r="T1691" s="24"/>
      <c r="U1691" s="24"/>
      <c r="V1691" s="8"/>
      <c r="W1691" s="14">
        <f t="shared" si="468"/>
        <v>4751.8</v>
      </c>
      <c r="X1691" s="25"/>
      <c r="Y1691" s="29"/>
      <c r="Z1691" s="26"/>
      <c r="AA1691" s="26"/>
      <c r="AB1691" s="27"/>
      <c r="AC1691" s="27"/>
      <c r="AE1691" s="9"/>
      <c r="AH1691" s="9"/>
    </row>
    <row r="1692" spans="1:34" ht="15" customHeight="1" outlineLevel="1">
      <c r="A1692" s="42" t="s">
        <v>682</v>
      </c>
      <c r="B1692" s="36"/>
      <c r="C1692" s="21"/>
      <c r="D1692" s="7"/>
      <c r="E1692" s="7"/>
      <c r="F1692" s="7"/>
      <c r="G1692" s="8">
        <f t="shared" ref="G1692:O1692" si="469">SUBTOTAL(9,G1684:G1691)</f>
        <v>0</v>
      </c>
      <c r="H1692" s="8">
        <f t="shared" si="469"/>
        <v>0</v>
      </c>
      <c r="I1692" s="8">
        <f t="shared" si="469"/>
        <v>0</v>
      </c>
      <c r="J1692" s="8">
        <f t="shared" si="469"/>
        <v>242876.13</v>
      </c>
      <c r="K1692" s="8">
        <f t="shared" si="469"/>
        <v>50633.29000000003</v>
      </c>
      <c r="L1692" s="8">
        <f t="shared" si="469"/>
        <v>0</v>
      </c>
      <c r="M1692" s="8">
        <f t="shared" si="469"/>
        <v>150603.66999999998</v>
      </c>
      <c r="N1692" s="40">
        <f t="shared" si="469"/>
        <v>25303.090000000015</v>
      </c>
      <c r="O1692" s="8">
        <f t="shared" si="469"/>
        <v>29886.529999999981</v>
      </c>
      <c r="P1692" s="8"/>
      <c r="Q1692" s="8"/>
      <c r="R1692" s="24"/>
      <c r="S1692" s="24"/>
      <c r="T1692" s="24"/>
      <c r="U1692" s="24"/>
      <c r="V1692" s="8"/>
      <c r="W1692" s="14">
        <f>SUBTOTAL(9,W1684:W1691)</f>
        <v>499302.70999999996</v>
      </c>
      <c r="X1692" s="25"/>
      <c r="Y1692" s="29"/>
      <c r="Z1692" s="26"/>
      <c r="AA1692" s="26"/>
      <c r="AB1692" s="27"/>
      <c r="AC1692" s="27"/>
      <c r="AE1692" s="9"/>
      <c r="AH1692" s="9"/>
    </row>
    <row r="1693" spans="1:34" ht="15" customHeight="1" outlineLevel="2">
      <c r="A1693" s="21" t="s">
        <v>519</v>
      </c>
      <c r="B1693" s="36" t="s">
        <v>513</v>
      </c>
      <c r="C1693" s="21" t="s">
        <v>513</v>
      </c>
      <c r="D1693" s="7" t="s">
        <v>13</v>
      </c>
      <c r="E1693" s="7" t="s">
        <v>366</v>
      </c>
      <c r="F1693" s="7" t="s">
        <v>307</v>
      </c>
      <c r="G1693" s="8">
        <v>0</v>
      </c>
      <c r="H1693" s="8">
        <v>0</v>
      </c>
      <c r="I1693" s="8">
        <v>0</v>
      </c>
      <c r="J1693" s="8">
        <v>12416.66</v>
      </c>
      <c r="K1693" s="8">
        <v>2922.2299999999996</v>
      </c>
      <c r="L1693" s="8">
        <v>0</v>
      </c>
      <c r="M1693" s="8">
        <v>5262.5999999999985</v>
      </c>
      <c r="N1693" s="40">
        <v>924.19000000000233</v>
      </c>
      <c r="O1693" s="8">
        <v>2145.6899999999987</v>
      </c>
      <c r="P1693" s="8"/>
      <c r="Q1693" s="8"/>
      <c r="R1693" s="8"/>
      <c r="S1693" s="8"/>
      <c r="T1693" s="8"/>
      <c r="U1693" s="8"/>
      <c r="V1693" s="8"/>
      <c r="W1693" s="14">
        <f t="shared" ref="W1693:W1699" si="470">SUM(G1693:V1693)</f>
        <v>23671.37</v>
      </c>
      <c r="X1693" s="25"/>
      <c r="Y1693" s="29"/>
      <c r="Z1693" s="26"/>
      <c r="AA1693" s="26"/>
      <c r="AB1693" s="27"/>
      <c r="AC1693" s="27"/>
      <c r="AE1693" s="9"/>
      <c r="AH1693" s="9"/>
    </row>
    <row r="1694" spans="1:34" ht="15" customHeight="1" outlineLevel="2">
      <c r="A1694" s="21" t="s">
        <v>519</v>
      </c>
      <c r="B1694" s="36" t="s">
        <v>513</v>
      </c>
      <c r="C1694" s="21" t="s">
        <v>513</v>
      </c>
      <c r="D1694" s="7" t="s">
        <v>13</v>
      </c>
      <c r="E1694" s="7" t="s">
        <v>368</v>
      </c>
      <c r="F1694" s="7" t="s">
        <v>308</v>
      </c>
      <c r="G1694" s="8">
        <v>0</v>
      </c>
      <c r="H1694" s="8">
        <v>0</v>
      </c>
      <c r="I1694" s="8">
        <v>0</v>
      </c>
      <c r="J1694" s="8">
        <v>2172.12</v>
      </c>
      <c r="K1694" s="8">
        <v>0</v>
      </c>
      <c r="L1694" s="8">
        <v>0</v>
      </c>
      <c r="M1694" s="8">
        <v>0.76000000000021828</v>
      </c>
      <c r="N1694" s="40">
        <v>1.6399999999998727</v>
      </c>
      <c r="O1694" s="8">
        <v>0.5</v>
      </c>
      <c r="P1694" s="8"/>
      <c r="Q1694" s="8"/>
      <c r="R1694" s="8"/>
      <c r="S1694" s="8"/>
      <c r="T1694" s="8"/>
      <c r="U1694" s="8"/>
      <c r="V1694" s="8"/>
      <c r="W1694" s="14">
        <f t="shared" si="470"/>
        <v>2175.02</v>
      </c>
      <c r="X1694" s="25"/>
      <c r="Y1694" s="29"/>
      <c r="Z1694" s="26"/>
      <c r="AA1694" s="26"/>
      <c r="AB1694" s="27"/>
      <c r="AC1694" s="27"/>
      <c r="AE1694" s="9"/>
      <c r="AH1694" s="9"/>
    </row>
    <row r="1695" spans="1:34" ht="15" customHeight="1" outlineLevel="2">
      <c r="A1695" s="21" t="s">
        <v>519</v>
      </c>
      <c r="B1695" s="36" t="s">
        <v>513</v>
      </c>
      <c r="C1695" s="21" t="s">
        <v>513</v>
      </c>
      <c r="D1695" s="7" t="s">
        <v>13</v>
      </c>
      <c r="E1695" s="7" t="s">
        <v>370</v>
      </c>
      <c r="F1695" s="7" t="s">
        <v>309</v>
      </c>
      <c r="G1695" s="8">
        <v>0</v>
      </c>
      <c r="H1695" s="8">
        <v>0</v>
      </c>
      <c r="I1695" s="8">
        <v>0</v>
      </c>
      <c r="J1695" s="8">
        <v>0</v>
      </c>
      <c r="K1695" s="8">
        <v>0</v>
      </c>
      <c r="L1695" s="8">
        <v>0</v>
      </c>
      <c r="M1695" s="8">
        <v>0</v>
      </c>
      <c r="N1695" s="40">
        <v>0</v>
      </c>
      <c r="O1695" s="8">
        <v>384.78</v>
      </c>
      <c r="P1695" s="8"/>
      <c r="Q1695" s="8"/>
      <c r="R1695" s="8"/>
      <c r="S1695" s="8"/>
      <c r="T1695" s="8"/>
      <c r="U1695" s="8"/>
      <c r="V1695" s="8"/>
      <c r="W1695" s="14">
        <f t="shared" si="470"/>
        <v>384.78</v>
      </c>
      <c r="X1695" s="25"/>
      <c r="Y1695" s="29"/>
      <c r="Z1695" s="26"/>
      <c r="AA1695" s="26"/>
      <c r="AB1695" s="27"/>
      <c r="AC1695" s="27"/>
      <c r="AE1695" s="9"/>
      <c r="AH1695" s="9"/>
    </row>
    <row r="1696" spans="1:34" ht="15" customHeight="1" outlineLevel="2">
      <c r="A1696" s="21" t="s">
        <v>519</v>
      </c>
      <c r="B1696" s="36" t="s">
        <v>513</v>
      </c>
      <c r="C1696" s="21" t="s">
        <v>513</v>
      </c>
      <c r="D1696" s="7" t="s">
        <v>13</v>
      </c>
      <c r="E1696" s="7" t="s">
        <v>372</v>
      </c>
      <c r="F1696" s="7" t="s">
        <v>310</v>
      </c>
      <c r="G1696" s="8">
        <v>0</v>
      </c>
      <c r="H1696" s="8">
        <v>0</v>
      </c>
      <c r="I1696" s="8">
        <v>0</v>
      </c>
      <c r="J1696" s="8">
        <v>0</v>
      </c>
      <c r="K1696" s="8">
        <v>0</v>
      </c>
      <c r="L1696" s="8">
        <v>0</v>
      </c>
      <c r="M1696" s="8">
        <v>0</v>
      </c>
      <c r="N1696" s="40">
        <v>0</v>
      </c>
      <c r="O1696" s="8">
        <v>1.0900000000000001</v>
      </c>
      <c r="P1696" s="8"/>
      <c r="Q1696" s="8"/>
      <c r="R1696" s="8"/>
      <c r="S1696" s="8"/>
      <c r="T1696" s="8"/>
      <c r="U1696" s="8"/>
      <c r="V1696" s="8"/>
      <c r="W1696" s="14">
        <f t="shared" si="470"/>
        <v>1.0900000000000001</v>
      </c>
      <c r="X1696" s="25"/>
      <c r="Y1696" s="29"/>
      <c r="Z1696" s="26"/>
      <c r="AA1696" s="26"/>
      <c r="AB1696" s="27"/>
      <c r="AC1696" s="27"/>
      <c r="AE1696" s="9"/>
      <c r="AH1696" s="9"/>
    </row>
    <row r="1697" spans="1:34" ht="15" customHeight="1" outlineLevel="2">
      <c r="A1697" s="21" t="s">
        <v>519</v>
      </c>
      <c r="B1697" s="36" t="s">
        <v>513</v>
      </c>
      <c r="C1697" s="21" t="s">
        <v>513</v>
      </c>
      <c r="D1697" s="7" t="s">
        <v>13</v>
      </c>
      <c r="E1697" s="7" t="s">
        <v>374</v>
      </c>
      <c r="F1697" s="7" t="s">
        <v>361</v>
      </c>
      <c r="G1697" s="8">
        <v>0</v>
      </c>
      <c r="H1697" s="8">
        <v>0</v>
      </c>
      <c r="I1697" s="8">
        <v>0</v>
      </c>
      <c r="J1697" s="8">
        <v>0</v>
      </c>
      <c r="K1697" s="8">
        <v>38.520000000000003</v>
      </c>
      <c r="L1697" s="8">
        <v>0</v>
      </c>
      <c r="M1697" s="8">
        <v>0</v>
      </c>
      <c r="N1697" s="40">
        <v>157.88</v>
      </c>
      <c r="O1697" s="8">
        <v>85.1</v>
      </c>
      <c r="P1697" s="8"/>
      <c r="Q1697" s="8"/>
      <c r="R1697" s="8"/>
      <c r="S1697" s="8"/>
      <c r="T1697" s="8"/>
      <c r="U1697" s="8"/>
      <c r="V1697" s="8"/>
      <c r="W1697" s="14">
        <f t="shared" si="470"/>
        <v>281.5</v>
      </c>
      <c r="X1697" s="25"/>
      <c r="Y1697" s="29"/>
      <c r="Z1697" s="26"/>
      <c r="AA1697" s="26"/>
      <c r="AB1697" s="27"/>
      <c r="AC1697" s="27"/>
      <c r="AE1697" s="9"/>
      <c r="AH1697" s="9"/>
    </row>
    <row r="1698" spans="1:34" ht="15" customHeight="1" outlineLevel="2">
      <c r="A1698" s="21" t="s">
        <v>519</v>
      </c>
      <c r="B1698" s="36" t="s">
        <v>513</v>
      </c>
      <c r="C1698" s="21" t="s">
        <v>513</v>
      </c>
      <c r="D1698" s="7" t="s">
        <v>13</v>
      </c>
      <c r="E1698" s="7" t="s">
        <v>380</v>
      </c>
      <c r="F1698" s="7" t="s">
        <v>17</v>
      </c>
      <c r="G1698" s="8">
        <v>0</v>
      </c>
      <c r="H1698" s="8">
        <v>0</v>
      </c>
      <c r="I1698" s="8">
        <v>0</v>
      </c>
      <c r="J1698" s="8">
        <v>1.29</v>
      </c>
      <c r="K1698" s="8">
        <v>0</v>
      </c>
      <c r="L1698" s="8">
        <v>0</v>
      </c>
      <c r="M1698" s="8">
        <v>9.61</v>
      </c>
      <c r="N1698" s="40">
        <v>0</v>
      </c>
      <c r="O1698" s="8">
        <v>4.6600000000000019</v>
      </c>
      <c r="P1698" s="8"/>
      <c r="Q1698" s="8"/>
      <c r="R1698" s="24"/>
      <c r="S1698" s="24"/>
      <c r="T1698" s="24"/>
      <c r="U1698" s="24"/>
      <c r="V1698" s="8"/>
      <c r="W1698" s="14">
        <f t="shared" si="470"/>
        <v>15.56</v>
      </c>
      <c r="X1698" s="25"/>
      <c r="Y1698" s="29"/>
      <c r="Z1698" s="26"/>
      <c r="AA1698" s="26"/>
      <c r="AB1698" s="27"/>
      <c r="AC1698" s="27"/>
      <c r="AE1698" s="9"/>
      <c r="AH1698" s="9"/>
    </row>
    <row r="1699" spans="1:34" ht="15" customHeight="1" outlineLevel="2">
      <c r="A1699" s="21" t="s">
        <v>519</v>
      </c>
      <c r="B1699" s="36" t="s">
        <v>513</v>
      </c>
      <c r="C1699" s="21" t="s">
        <v>513</v>
      </c>
      <c r="D1699" s="7" t="s">
        <v>13</v>
      </c>
      <c r="E1699" s="7" t="s">
        <v>381</v>
      </c>
      <c r="F1699" s="7" t="s">
        <v>311</v>
      </c>
      <c r="G1699" s="8">
        <v>0</v>
      </c>
      <c r="H1699" s="8">
        <v>0</v>
      </c>
      <c r="I1699" s="8">
        <v>0</v>
      </c>
      <c r="J1699" s="8">
        <v>0</v>
      </c>
      <c r="K1699" s="8">
        <v>0</v>
      </c>
      <c r="L1699" s="8">
        <v>0</v>
      </c>
      <c r="M1699" s="8">
        <v>0</v>
      </c>
      <c r="N1699" s="40">
        <v>0</v>
      </c>
      <c r="O1699" s="8">
        <v>92.05</v>
      </c>
      <c r="P1699" s="8"/>
      <c r="Q1699" s="8"/>
      <c r="R1699" s="24"/>
      <c r="S1699" s="24"/>
      <c r="T1699" s="24"/>
      <c r="U1699" s="24"/>
      <c r="V1699" s="8"/>
      <c r="W1699" s="14">
        <f t="shared" si="470"/>
        <v>92.05</v>
      </c>
      <c r="X1699" s="25"/>
      <c r="Y1699" s="29"/>
      <c r="Z1699" s="26"/>
      <c r="AA1699" s="26"/>
      <c r="AB1699" s="27"/>
      <c r="AC1699" s="27"/>
      <c r="AE1699" s="9"/>
      <c r="AH1699" s="9"/>
    </row>
    <row r="1700" spans="1:34" ht="15" customHeight="1" outlineLevel="1">
      <c r="A1700" s="42" t="s">
        <v>683</v>
      </c>
      <c r="B1700" s="36"/>
      <c r="C1700" s="21"/>
      <c r="D1700" s="7"/>
      <c r="E1700" s="7"/>
      <c r="F1700" s="7"/>
      <c r="G1700" s="8">
        <f t="shared" ref="G1700:O1700" si="471">SUBTOTAL(9,G1693:G1699)</f>
        <v>0</v>
      </c>
      <c r="H1700" s="8">
        <f t="shared" si="471"/>
        <v>0</v>
      </c>
      <c r="I1700" s="8">
        <f t="shared" si="471"/>
        <v>0</v>
      </c>
      <c r="J1700" s="8">
        <f t="shared" si="471"/>
        <v>14590.07</v>
      </c>
      <c r="K1700" s="8">
        <f t="shared" si="471"/>
        <v>2960.7499999999995</v>
      </c>
      <c r="L1700" s="8">
        <f t="shared" si="471"/>
        <v>0</v>
      </c>
      <c r="M1700" s="8">
        <f t="shared" si="471"/>
        <v>5272.9699999999984</v>
      </c>
      <c r="N1700" s="40">
        <f t="shared" si="471"/>
        <v>1083.7100000000023</v>
      </c>
      <c r="O1700" s="8">
        <f t="shared" si="471"/>
        <v>2713.8699999999985</v>
      </c>
      <c r="P1700" s="8"/>
      <c r="Q1700" s="8"/>
      <c r="R1700" s="24"/>
      <c r="S1700" s="24"/>
      <c r="T1700" s="24"/>
      <c r="U1700" s="24"/>
      <c r="V1700" s="8"/>
      <c r="W1700" s="14">
        <f>SUBTOTAL(9,W1693:W1699)</f>
        <v>26621.37</v>
      </c>
      <c r="X1700" s="25"/>
      <c r="Y1700" s="29"/>
      <c r="Z1700" s="26"/>
      <c r="AA1700" s="26"/>
      <c r="AB1700" s="27"/>
      <c r="AC1700" s="27"/>
      <c r="AE1700" s="9"/>
      <c r="AH1700" s="9"/>
    </row>
    <row r="1701" spans="1:34" ht="15" customHeight="1" outlineLevel="2">
      <c r="A1701" s="21" t="s">
        <v>530</v>
      </c>
      <c r="B1701" s="36" t="s">
        <v>529</v>
      </c>
      <c r="C1701" s="21" t="s">
        <v>529</v>
      </c>
      <c r="D1701" s="7" t="s">
        <v>13</v>
      </c>
      <c r="E1701" s="7" t="s">
        <v>366</v>
      </c>
      <c r="F1701" s="7" t="s">
        <v>307</v>
      </c>
      <c r="G1701" s="8">
        <v>0</v>
      </c>
      <c r="H1701" s="8">
        <v>0</v>
      </c>
      <c r="I1701" s="8">
        <v>0</v>
      </c>
      <c r="J1701" s="8">
        <v>42120.47</v>
      </c>
      <c r="K1701" s="8">
        <v>9366.510000000002</v>
      </c>
      <c r="L1701" s="8">
        <v>0</v>
      </c>
      <c r="M1701" s="8">
        <v>18000.840000000004</v>
      </c>
      <c r="N1701" s="40">
        <v>3414.2099999999919</v>
      </c>
      <c r="O1701" s="8">
        <v>9683.75</v>
      </c>
      <c r="P1701" s="8"/>
      <c r="Q1701" s="8"/>
      <c r="R1701" s="24"/>
      <c r="S1701" s="24"/>
      <c r="T1701" s="24"/>
      <c r="U1701" s="24"/>
      <c r="V1701" s="8"/>
      <c r="W1701" s="14">
        <f t="shared" ref="W1701:W1710" si="472">SUM(G1701:V1701)</f>
        <v>82585.78</v>
      </c>
      <c r="X1701" s="25"/>
      <c r="Y1701" s="29"/>
      <c r="Z1701" s="26"/>
      <c r="AA1701" s="26"/>
      <c r="AB1701" s="27"/>
      <c r="AC1701" s="27"/>
      <c r="AE1701" s="9"/>
      <c r="AH1701" s="9"/>
    </row>
    <row r="1702" spans="1:34" ht="15" customHeight="1" outlineLevel="2">
      <c r="A1702" s="21" t="s">
        <v>530</v>
      </c>
      <c r="B1702" s="36" t="s">
        <v>529</v>
      </c>
      <c r="C1702" s="21" t="s">
        <v>529</v>
      </c>
      <c r="D1702" s="7" t="s">
        <v>13</v>
      </c>
      <c r="E1702" s="7" t="s">
        <v>368</v>
      </c>
      <c r="F1702" s="7" t="s">
        <v>308</v>
      </c>
      <c r="G1702" s="8">
        <v>0</v>
      </c>
      <c r="H1702" s="8">
        <v>0</v>
      </c>
      <c r="I1702" s="8">
        <v>0</v>
      </c>
      <c r="J1702" s="8">
        <v>10716.05</v>
      </c>
      <c r="K1702" s="8">
        <v>0</v>
      </c>
      <c r="L1702" s="8">
        <v>0</v>
      </c>
      <c r="M1702" s="8">
        <v>3.9400000000005093</v>
      </c>
      <c r="N1702" s="40">
        <v>8.319999999999709</v>
      </c>
      <c r="O1702" s="8">
        <v>2.5799999999999272</v>
      </c>
      <c r="P1702" s="8"/>
      <c r="Q1702" s="8"/>
      <c r="R1702" s="24"/>
      <c r="S1702" s="24"/>
      <c r="T1702" s="24"/>
      <c r="U1702" s="24"/>
      <c r="V1702" s="8"/>
      <c r="W1702" s="14">
        <f t="shared" si="472"/>
        <v>10730.89</v>
      </c>
      <c r="X1702" s="25"/>
      <c r="Y1702" s="29"/>
      <c r="Z1702" s="26"/>
      <c r="AA1702" s="26"/>
      <c r="AB1702" s="27"/>
      <c r="AC1702" s="27"/>
      <c r="AE1702" s="9"/>
      <c r="AH1702" s="9"/>
    </row>
    <row r="1703" spans="1:34" ht="15" customHeight="1" outlineLevel="2">
      <c r="A1703" s="21" t="s">
        <v>530</v>
      </c>
      <c r="B1703" s="36" t="s">
        <v>529</v>
      </c>
      <c r="C1703" s="21" t="s">
        <v>529</v>
      </c>
      <c r="D1703" s="7" t="s">
        <v>13</v>
      </c>
      <c r="E1703" s="7" t="s">
        <v>370</v>
      </c>
      <c r="F1703" s="7" t="s">
        <v>309</v>
      </c>
      <c r="G1703" s="8">
        <v>0</v>
      </c>
      <c r="H1703" s="8">
        <v>0</v>
      </c>
      <c r="I1703" s="8">
        <v>0</v>
      </c>
      <c r="J1703" s="8">
        <v>0</v>
      </c>
      <c r="K1703" s="8">
        <v>0</v>
      </c>
      <c r="L1703" s="8">
        <v>0</v>
      </c>
      <c r="M1703" s="8">
        <v>0</v>
      </c>
      <c r="N1703" s="40">
        <v>0</v>
      </c>
      <c r="O1703" s="8">
        <v>889.97</v>
      </c>
      <c r="P1703" s="8"/>
      <c r="Q1703" s="8"/>
      <c r="R1703" s="24"/>
      <c r="S1703" s="24"/>
      <c r="T1703" s="24"/>
      <c r="U1703" s="24"/>
      <c r="V1703" s="8"/>
      <c r="W1703" s="14">
        <f t="shared" si="472"/>
        <v>889.97</v>
      </c>
      <c r="X1703" s="25"/>
      <c r="Y1703" s="29"/>
      <c r="Z1703" s="26"/>
      <c r="AA1703" s="26"/>
      <c r="AB1703" s="27"/>
      <c r="AC1703" s="27"/>
      <c r="AE1703" s="9"/>
      <c r="AH1703" s="9"/>
    </row>
    <row r="1704" spans="1:34" ht="15" customHeight="1" outlineLevel="2">
      <c r="A1704" s="21" t="s">
        <v>530</v>
      </c>
      <c r="B1704" s="36" t="s">
        <v>529</v>
      </c>
      <c r="C1704" s="21" t="s">
        <v>529</v>
      </c>
      <c r="D1704" s="7" t="s">
        <v>13</v>
      </c>
      <c r="E1704" s="7" t="s">
        <v>372</v>
      </c>
      <c r="F1704" s="7" t="s">
        <v>310</v>
      </c>
      <c r="G1704" s="8">
        <v>0</v>
      </c>
      <c r="H1704" s="8">
        <v>0</v>
      </c>
      <c r="I1704" s="8">
        <v>0</v>
      </c>
      <c r="J1704" s="8">
        <v>0</v>
      </c>
      <c r="K1704" s="8">
        <v>0</v>
      </c>
      <c r="L1704" s="8">
        <v>0</v>
      </c>
      <c r="M1704" s="8">
        <v>0</v>
      </c>
      <c r="N1704" s="40">
        <v>0</v>
      </c>
      <c r="O1704" s="8">
        <v>250.49</v>
      </c>
      <c r="P1704" s="8"/>
      <c r="Q1704" s="8"/>
      <c r="R1704" s="24"/>
      <c r="S1704" s="24"/>
      <c r="T1704" s="24"/>
      <c r="U1704" s="24"/>
      <c r="V1704" s="8"/>
      <c r="W1704" s="14">
        <f t="shared" si="472"/>
        <v>250.49</v>
      </c>
      <c r="X1704" s="25"/>
      <c r="Y1704" s="29"/>
      <c r="Z1704" s="26"/>
      <c r="AA1704" s="26"/>
      <c r="AB1704" s="27"/>
      <c r="AC1704" s="27"/>
      <c r="AE1704" s="9"/>
      <c r="AH1704" s="9"/>
    </row>
    <row r="1705" spans="1:34" ht="15" customHeight="1" outlineLevel="2">
      <c r="A1705" s="21" t="s">
        <v>530</v>
      </c>
      <c r="B1705" s="36" t="s">
        <v>529</v>
      </c>
      <c r="C1705" s="21" t="s">
        <v>529</v>
      </c>
      <c r="D1705" s="7" t="s">
        <v>13</v>
      </c>
      <c r="E1705" s="7" t="s">
        <v>374</v>
      </c>
      <c r="F1705" s="7" t="s">
        <v>361</v>
      </c>
      <c r="G1705" s="8">
        <v>0</v>
      </c>
      <c r="H1705" s="8">
        <v>0</v>
      </c>
      <c r="I1705" s="8">
        <v>0</v>
      </c>
      <c r="J1705" s="8">
        <v>0</v>
      </c>
      <c r="K1705" s="8">
        <v>110.64</v>
      </c>
      <c r="L1705" s="8">
        <v>0</v>
      </c>
      <c r="M1705" s="8">
        <v>0</v>
      </c>
      <c r="N1705" s="40">
        <v>488.32000000000005</v>
      </c>
      <c r="O1705" s="8">
        <v>255.51</v>
      </c>
      <c r="P1705" s="8"/>
      <c r="Q1705" s="8"/>
      <c r="R1705" s="24"/>
      <c r="S1705" s="24"/>
      <c r="T1705" s="24"/>
      <c r="U1705" s="24"/>
      <c r="V1705" s="8"/>
      <c r="W1705" s="14">
        <f t="shared" si="472"/>
        <v>854.47</v>
      </c>
      <c r="X1705" s="25"/>
      <c r="Y1705" s="29"/>
      <c r="Z1705" s="26"/>
      <c r="AA1705" s="26"/>
      <c r="AB1705" s="27"/>
      <c r="AC1705" s="27"/>
      <c r="AE1705" s="9"/>
      <c r="AH1705" s="9"/>
    </row>
    <row r="1706" spans="1:34" ht="15" customHeight="1" outlineLevel="2">
      <c r="A1706" s="21" t="s">
        <v>530</v>
      </c>
      <c r="B1706" s="36" t="s">
        <v>529</v>
      </c>
      <c r="C1706" s="21" t="s">
        <v>529</v>
      </c>
      <c r="D1706" s="7" t="s">
        <v>13</v>
      </c>
      <c r="E1706" s="7" t="s">
        <v>389</v>
      </c>
      <c r="F1706" s="7" t="s">
        <v>360</v>
      </c>
      <c r="G1706" s="8">
        <v>0</v>
      </c>
      <c r="H1706" s="8">
        <v>0</v>
      </c>
      <c r="I1706" s="8">
        <v>0</v>
      </c>
      <c r="J1706" s="8">
        <v>0</v>
      </c>
      <c r="K1706" s="8">
        <v>0</v>
      </c>
      <c r="L1706" s="8">
        <v>0</v>
      </c>
      <c r="M1706" s="8">
        <v>0</v>
      </c>
      <c r="N1706" s="40">
        <v>0</v>
      </c>
      <c r="O1706" s="8">
        <v>41.84</v>
      </c>
      <c r="P1706" s="8"/>
      <c r="Q1706" s="8"/>
      <c r="R1706" s="24"/>
      <c r="S1706" s="24"/>
      <c r="T1706" s="24"/>
      <c r="U1706" s="24"/>
      <c r="V1706" s="8"/>
      <c r="W1706" s="14">
        <f t="shared" si="472"/>
        <v>41.84</v>
      </c>
      <c r="X1706" s="25"/>
      <c r="Y1706" s="29"/>
      <c r="Z1706" s="26"/>
      <c r="AA1706" s="26"/>
      <c r="AB1706" s="27"/>
      <c r="AC1706" s="27"/>
      <c r="AE1706" s="9"/>
      <c r="AH1706" s="9"/>
    </row>
    <row r="1707" spans="1:34" ht="15" customHeight="1" outlineLevel="2">
      <c r="A1707" s="21" t="s">
        <v>530</v>
      </c>
      <c r="B1707" s="36" t="s">
        <v>529</v>
      </c>
      <c r="C1707" s="21" t="s">
        <v>529</v>
      </c>
      <c r="D1707" s="7" t="s">
        <v>13</v>
      </c>
      <c r="E1707" s="7" t="s">
        <v>397</v>
      </c>
      <c r="F1707" s="7" t="s">
        <v>35</v>
      </c>
      <c r="G1707" s="8">
        <v>0</v>
      </c>
      <c r="H1707" s="8">
        <v>0</v>
      </c>
      <c r="I1707" s="8">
        <v>0</v>
      </c>
      <c r="J1707" s="8">
        <v>0</v>
      </c>
      <c r="K1707" s="8">
        <v>0</v>
      </c>
      <c r="L1707" s="8">
        <v>0</v>
      </c>
      <c r="M1707" s="8">
        <v>0</v>
      </c>
      <c r="N1707" s="40">
        <v>0</v>
      </c>
      <c r="O1707" s="8">
        <v>0</v>
      </c>
      <c r="P1707" s="8"/>
      <c r="Q1707" s="8"/>
      <c r="R1707" s="24"/>
      <c r="S1707" s="24"/>
      <c r="T1707" s="24"/>
      <c r="U1707" s="24"/>
      <c r="V1707" s="8"/>
      <c r="W1707" s="14">
        <f t="shared" si="472"/>
        <v>0</v>
      </c>
      <c r="X1707" s="25"/>
      <c r="Y1707" s="29"/>
      <c r="Z1707" s="26"/>
      <c r="AA1707" s="26"/>
      <c r="AB1707" s="27"/>
      <c r="AC1707" s="27"/>
      <c r="AE1707" s="9"/>
      <c r="AH1707" s="9"/>
    </row>
    <row r="1708" spans="1:34" ht="15" customHeight="1" outlineLevel="2">
      <c r="A1708" s="21" t="s">
        <v>530</v>
      </c>
      <c r="B1708" s="36" t="s">
        <v>529</v>
      </c>
      <c r="C1708" s="21" t="s">
        <v>529</v>
      </c>
      <c r="D1708" s="7" t="s">
        <v>13</v>
      </c>
      <c r="E1708" s="7">
        <v>4058</v>
      </c>
      <c r="F1708" s="7" t="s">
        <v>365</v>
      </c>
      <c r="G1708" s="8">
        <v>0</v>
      </c>
      <c r="H1708" s="8">
        <v>0</v>
      </c>
      <c r="I1708" s="8">
        <v>0</v>
      </c>
      <c r="J1708" s="8">
        <v>0</v>
      </c>
      <c r="K1708" s="8">
        <v>0</v>
      </c>
      <c r="L1708" s="8">
        <v>0</v>
      </c>
      <c r="M1708" s="8">
        <v>0</v>
      </c>
      <c r="N1708" s="40">
        <v>0</v>
      </c>
      <c r="O1708" s="8">
        <v>0</v>
      </c>
      <c r="P1708" s="8"/>
      <c r="Q1708" s="8"/>
      <c r="R1708" s="24"/>
      <c r="S1708" s="24"/>
      <c r="T1708" s="24"/>
      <c r="U1708" s="24"/>
      <c r="V1708" s="8"/>
      <c r="W1708" s="14">
        <f t="shared" si="472"/>
        <v>0</v>
      </c>
      <c r="X1708" s="25"/>
      <c r="Y1708" s="29"/>
      <c r="Z1708" s="26"/>
      <c r="AA1708" s="26"/>
      <c r="AB1708" s="27"/>
      <c r="AC1708" s="27"/>
      <c r="AE1708" s="9"/>
      <c r="AH1708" s="9"/>
    </row>
    <row r="1709" spans="1:34" ht="15" customHeight="1" outlineLevel="2">
      <c r="A1709" s="21" t="s">
        <v>530</v>
      </c>
      <c r="B1709" s="36" t="s">
        <v>529</v>
      </c>
      <c r="C1709" s="21" t="s">
        <v>529</v>
      </c>
      <c r="D1709" s="7" t="s">
        <v>13</v>
      </c>
      <c r="E1709" s="7" t="s">
        <v>380</v>
      </c>
      <c r="F1709" s="7" t="s">
        <v>17</v>
      </c>
      <c r="G1709" s="8">
        <v>0</v>
      </c>
      <c r="H1709" s="8">
        <v>0</v>
      </c>
      <c r="I1709" s="8">
        <v>0</v>
      </c>
      <c r="J1709" s="8">
        <v>3.6</v>
      </c>
      <c r="K1709" s="8">
        <v>0</v>
      </c>
      <c r="L1709" s="8">
        <v>0</v>
      </c>
      <c r="M1709" s="8">
        <v>34.03</v>
      </c>
      <c r="N1709" s="40">
        <v>0</v>
      </c>
      <c r="O1709" s="8">
        <v>16.130000000000003</v>
      </c>
      <c r="P1709" s="8"/>
      <c r="Q1709" s="8"/>
      <c r="R1709" s="24"/>
      <c r="S1709" s="24"/>
      <c r="T1709" s="24"/>
      <c r="U1709" s="24"/>
      <c r="V1709" s="8"/>
      <c r="W1709" s="14">
        <f t="shared" si="472"/>
        <v>53.760000000000005</v>
      </c>
      <c r="X1709" s="25"/>
      <c r="Y1709" s="29"/>
      <c r="Z1709" s="26"/>
      <c r="AA1709" s="26"/>
      <c r="AB1709" s="27"/>
      <c r="AC1709" s="27"/>
      <c r="AE1709" s="9"/>
      <c r="AH1709" s="9"/>
    </row>
    <row r="1710" spans="1:34" ht="15" customHeight="1" outlineLevel="2">
      <c r="A1710" s="21" t="s">
        <v>530</v>
      </c>
      <c r="B1710" s="36" t="s">
        <v>529</v>
      </c>
      <c r="C1710" s="21" t="s">
        <v>529</v>
      </c>
      <c r="D1710" s="7" t="s">
        <v>13</v>
      </c>
      <c r="E1710" s="7" t="s">
        <v>381</v>
      </c>
      <c r="F1710" s="7" t="s">
        <v>311</v>
      </c>
      <c r="G1710" s="40">
        <v>0</v>
      </c>
      <c r="H1710" s="40">
        <v>0</v>
      </c>
      <c r="I1710" s="40">
        <v>0</v>
      </c>
      <c r="J1710" s="40">
        <v>0</v>
      </c>
      <c r="K1710" s="40">
        <v>0</v>
      </c>
      <c r="L1710" s="40">
        <v>0</v>
      </c>
      <c r="M1710" s="40">
        <v>0</v>
      </c>
      <c r="N1710" s="40">
        <v>0</v>
      </c>
      <c r="O1710" s="8">
        <v>306.70999999999998</v>
      </c>
      <c r="P1710" s="8"/>
      <c r="Q1710" s="8"/>
      <c r="R1710" s="24"/>
      <c r="S1710" s="24"/>
      <c r="T1710" s="24"/>
      <c r="U1710" s="24"/>
      <c r="V1710" s="8"/>
      <c r="W1710" s="14">
        <f t="shared" si="472"/>
        <v>306.70999999999998</v>
      </c>
      <c r="X1710" s="25"/>
      <c r="Y1710" s="29"/>
      <c r="Z1710" s="26"/>
      <c r="AA1710" s="26"/>
      <c r="AB1710" s="27"/>
      <c r="AC1710" s="27"/>
      <c r="AE1710" s="9"/>
      <c r="AH1710" s="9"/>
    </row>
    <row r="1711" spans="1:34" ht="15" customHeight="1" outlineLevel="1">
      <c r="A1711" s="42" t="s">
        <v>684</v>
      </c>
      <c r="B1711" s="36"/>
      <c r="C1711" s="21"/>
      <c r="D1711" s="7"/>
      <c r="E1711" s="7"/>
      <c r="F1711" s="7"/>
      <c r="G1711" s="8">
        <f>SUBTOTAL(9,G1701:G1709)</f>
        <v>0</v>
      </c>
      <c r="H1711" s="8">
        <f>SUBTOTAL(9,H1701:H1709)</f>
        <v>0</v>
      </c>
      <c r="I1711" s="8">
        <f>SUBTOTAL(9,I1701:I1709)</f>
        <v>0</v>
      </c>
      <c r="J1711" s="8">
        <f>SUBTOTAL(9,J1701:J1709)</f>
        <v>52840.12</v>
      </c>
      <c r="K1711" s="8">
        <f>SUBTOTAL(9,K1701:K1709)</f>
        <v>9477.1500000000015</v>
      </c>
      <c r="L1711" s="8">
        <f>SUBTOTAL(9,L1701:L1709)</f>
        <v>0</v>
      </c>
      <c r="M1711" s="8">
        <f>SUBTOTAL(9,M1701:M1709)</f>
        <v>18038.810000000005</v>
      </c>
      <c r="N1711" s="40">
        <f>SUBTOTAL(9,N1701:N1710)</f>
        <v>3910.8499999999917</v>
      </c>
      <c r="O1711" s="8">
        <f>SUBTOTAL(9,O1701:O1710)</f>
        <v>11446.979999999998</v>
      </c>
      <c r="P1711" s="8"/>
      <c r="Q1711" s="8"/>
      <c r="R1711" s="24"/>
      <c r="S1711" s="24"/>
      <c r="T1711" s="24"/>
      <c r="U1711" s="24"/>
      <c r="V1711" s="8"/>
      <c r="W1711" s="14">
        <f>SUBTOTAL(9,W1701:W1709)</f>
        <v>95407.2</v>
      </c>
      <c r="X1711" s="25"/>
      <c r="Y1711" s="29"/>
      <c r="Z1711" s="26"/>
      <c r="AA1711" s="26"/>
      <c r="AB1711" s="27"/>
      <c r="AC1711" s="27"/>
      <c r="AE1711" s="9"/>
      <c r="AH1711" s="9"/>
    </row>
    <row r="1712" spans="1:34" ht="15" customHeight="1" outlineLevel="2">
      <c r="A1712" s="7" t="s">
        <v>559</v>
      </c>
      <c r="B1712" s="36" t="s">
        <v>550</v>
      </c>
      <c r="C1712" s="21" t="s">
        <v>550</v>
      </c>
      <c r="D1712" s="7" t="s">
        <v>13</v>
      </c>
      <c r="E1712" s="7" t="s">
        <v>366</v>
      </c>
      <c r="F1712" s="7" t="s">
        <v>307</v>
      </c>
      <c r="G1712" s="8">
        <v>0</v>
      </c>
      <c r="H1712" s="8">
        <v>0</v>
      </c>
      <c r="I1712" s="8">
        <v>0</v>
      </c>
      <c r="J1712" s="8">
        <v>621043.23</v>
      </c>
      <c r="K1712" s="8">
        <v>138289.85999999999</v>
      </c>
      <c r="L1712" s="8">
        <v>0</v>
      </c>
      <c r="M1712" s="8">
        <v>422599.69000000006</v>
      </c>
      <c r="N1712" s="40">
        <v>65814.869999999879</v>
      </c>
      <c r="O1712" s="8">
        <v>119505.40999999992</v>
      </c>
      <c r="P1712" s="8"/>
      <c r="Q1712" s="8"/>
      <c r="R1712" s="24"/>
      <c r="S1712" s="24"/>
      <c r="T1712" s="24"/>
      <c r="U1712" s="24"/>
      <c r="V1712" s="8"/>
      <c r="W1712" s="14">
        <f t="shared" ref="W1712:W1720" si="473">SUM(G1712:V1712)</f>
        <v>1367253.0599999998</v>
      </c>
    </row>
    <row r="1713" spans="1:23" ht="15" customHeight="1" outlineLevel="2">
      <c r="A1713" s="7" t="s">
        <v>559</v>
      </c>
      <c r="B1713" s="36" t="s">
        <v>550</v>
      </c>
      <c r="C1713" s="21" t="s">
        <v>550</v>
      </c>
      <c r="D1713" s="7" t="s">
        <v>13</v>
      </c>
      <c r="E1713" s="7" t="s">
        <v>368</v>
      </c>
      <c r="F1713" s="7" t="s">
        <v>308</v>
      </c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40">
        <v>0</v>
      </c>
      <c r="O1713" s="8">
        <v>0</v>
      </c>
      <c r="P1713" s="8"/>
      <c r="Q1713" s="8"/>
      <c r="R1713" s="24"/>
      <c r="S1713" s="24"/>
      <c r="T1713" s="24"/>
      <c r="U1713" s="24"/>
      <c r="V1713" s="8"/>
      <c r="W1713" s="14">
        <f t="shared" si="473"/>
        <v>0</v>
      </c>
    </row>
    <row r="1714" spans="1:23" ht="15" customHeight="1" outlineLevel="2">
      <c r="A1714" s="7" t="s">
        <v>559</v>
      </c>
      <c r="B1714" s="36" t="s">
        <v>550</v>
      </c>
      <c r="C1714" s="21" t="s">
        <v>550</v>
      </c>
      <c r="D1714" s="7" t="s">
        <v>13</v>
      </c>
      <c r="E1714" s="7" t="s">
        <v>370</v>
      </c>
      <c r="F1714" s="7" t="s">
        <v>309</v>
      </c>
      <c r="G1714" s="8">
        <v>0</v>
      </c>
      <c r="H1714" s="8">
        <v>0</v>
      </c>
      <c r="I1714" s="8">
        <v>0</v>
      </c>
      <c r="J1714" s="8">
        <v>0</v>
      </c>
      <c r="K1714" s="8">
        <v>0</v>
      </c>
      <c r="L1714" s="8">
        <v>0</v>
      </c>
      <c r="M1714" s="8">
        <v>0</v>
      </c>
      <c r="N1714" s="40">
        <v>0</v>
      </c>
      <c r="O1714" s="8">
        <v>0</v>
      </c>
      <c r="P1714" s="8"/>
      <c r="Q1714" s="8"/>
      <c r="R1714" s="24"/>
      <c r="S1714" s="24"/>
      <c r="T1714" s="24"/>
      <c r="U1714" s="24"/>
      <c r="V1714" s="8"/>
      <c r="W1714" s="14">
        <f t="shared" si="473"/>
        <v>0</v>
      </c>
    </row>
    <row r="1715" spans="1:23" ht="15" customHeight="1" outlineLevel="2">
      <c r="A1715" s="7" t="s">
        <v>559</v>
      </c>
      <c r="B1715" s="36" t="s">
        <v>550</v>
      </c>
      <c r="C1715" s="21" t="s">
        <v>550</v>
      </c>
      <c r="D1715" s="7" t="s">
        <v>13</v>
      </c>
      <c r="E1715" s="7" t="s">
        <v>374</v>
      </c>
      <c r="F1715" s="7" t="s">
        <v>361</v>
      </c>
      <c r="G1715" s="8">
        <v>0</v>
      </c>
      <c r="H1715" s="8">
        <v>0</v>
      </c>
      <c r="I1715" s="8">
        <v>0</v>
      </c>
      <c r="J1715" s="8">
        <v>0</v>
      </c>
      <c r="K1715" s="8">
        <v>286.23</v>
      </c>
      <c r="L1715" s="8">
        <v>0</v>
      </c>
      <c r="M1715" s="8">
        <v>0</v>
      </c>
      <c r="N1715" s="40">
        <v>1439.8</v>
      </c>
      <c r="O1715" s="8">
        <v>1906.7700000000002</v>
      </c>
      <c r="P1715" s="8"/>
      <c r="Q1715" s="8"/>
      <c r="R1715" s="24"/>
      <c r="S1715" s="24"/>
      <c r="T1715" s="24"/>
      <c r="U1715" s="24"/>
      <c r="V1715" s="8"/>
      <c r="W1715" s="14">
        <f t="shared" si="473"/>
        <v>3632.8</v>
      </c>
    </row>
    <row r="1716" spans="1:23" ht="15" customHeight="1" outlineLevel="2">
      <c r="A1716" s="7" t="s">
        <v>559</v>
      </c>
      <c r="B1716" s="36" t="s">
        <v>550</v>
      </c>
      <c r="C1716" s="21" t="s">
        <v>550</v>
      </c>
      <c r="D1716" s="7" t="s">
        <v>13</v>
      </c>
      <c r="E1716" s="7" t="s">
        <v>389</v>
      </c>
      <c r="F1716" s="7" t="s">
        <v>360</v>
      </c>
      <c r="G1716" s="8">
        <v>0</v>
      </c>
      <c r="H1716" s="8">
        <v>0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40">
        <v>0</v>
      </c>
      <c r="O1716" s="8">
        <v>0</v>
      </c>
      <c r="P1716" s="8"/>
      <c r="Q1716" s="8"/>
      <c r="R1716" s="24"/>
      <c r="S1716" s="24"/>
      <c r="T1716" s="24"/>
      <c r="U1716" s="24"/>
      <c r="V1716" s="8"/>
      <c r="W1716" s="14">
        <f t="shared" si="473"/>
        <v>0</v>
      </c>
    </row>
    <row r="1717" spans="1:23" ht="15" customHeight="1" outlineLevel="2">
      <c r="A1717" s="7" t="s">
        <v>559</v>
      </c>
      <c r="B1717" s="36" t="s">
        <v>550</v>
      </c>
      <c r="C1717" s="21" t="s">
        <v>550</v>
      </c>
      <c r="D1717" s="7" t="s">
        <v>13</v>
      </c>
      <c r="E1717" s="7" t="s">
        <v>397</v>
      </c>
      <c r="F1717" s="7" t="s">
        <v>35</v>
      </c>
      <c r="G1717" s="8">
        <v>0</v>
      </c>
      <c r="H1717" s="8">
        <v>0</v>
      </c>
      <c r="I1717" s="8">
        <v>0</v>
      </c>
      <c r="J1717" s="8">
        <v>0</v>
      </c>
      <c r="K1717" s="8">
        <v>0</v>
      </c>
      <c r="L1717" s="8">
        <v>0</v>
      </c>
      <c r="M1717" s="8">
        <v>0</v>
      </c>
      <c r="N1717" s="40">
        <v>0</v>
      </c>
      <c r="O1717" s="8">
        <v>0</v>
      </c>
      <c r="P1717" s="8"/>
      <c r="Q1717" s="8"/>
      <c r="R1717" s="24"/>
      <c r="S1717" s="24"/>
      <c r="T1717" s="24"/>
      <c r="U1717" s="24"/>
      <c r="V1717" s="8"/>
      <c r="W1717" s="14">
        <f t="shared" si="473"/>
        <v>0</v>
      </c>
    </row>
    <row r="1718" spans="1:23" ht="15" customHeight="1" outlineLevel="2">
      <c r="A1718" s="7" t="s">
        <v>559</v>
      </c>
      <c r="B1718" s="36" t="s">
        <v>550</v>
      </c>
      <c r="C1718" s="21" t="s">
        <v>550</v>
      </c>
      <c r="D1718" s="7" t="s">
        <v>13</v>
      </c>
      <c r="E1718" s="7">
        <v>4058</v>
      </c>
      <c r="F1718" s="7" t="s">
        <v>365</v>
      </c>
      <c r="G1718" s="8">
        <v>0</v>
      </c>
      <c r="H1718" s="8">
        <v>0</v>
      </c>
      <c r="I1718" s="8">
        <v>0</v>
      </c>
      <c r="J1718" s="8">
        <v>0</v>
      </c>
      <c r="K1718" s="8">
        <v>0</v>
      </c>
      <c r="L1718" s="8">
        <v>0</v>
      </c>
      <c r="M1718" s="8">
        <v>0</v>
      </c>
      <c r="N1718" s="40">
        <v>0</v>
      </c>
      <c r="O1718" s="8">
        <v>0</v>
      </c>
      <c r="P1718" s="8"/>
      <c r="Q1718" s="8"/>
      <c r="R1718" s="24"/>
      <c r="S1718" s="24"/>
      <c r="T1718" s="24"/>
      <c r="U1718" s="24"/>
      <c r="V1718" s="8"/>
      <c r="W1718" s="14">
        <f t="shared" si="473"/>
        <v>0</v>
      </c>
    </row>
    <row r="1719" spans="1:23" ht="15" customHeight="1" outlineLevel="2">
      <c r="A1719" s="7" t="s">
        <v>559</v>
      </c>
      <c r="B1719" s="36" t="s">
        <v>550</v>
      </c>
      <c r="C1719" s="21" t="s">
        <v>550</v>
      </c>
      <c r="D1719" s="7" t="s">
        <v>13</v>
      </c>
      <c r="E1719" s="7" t="s">
        <v>380</v>
      </c>
      <c r="F1719" s="7" t="s">
        <v>17</v>
      </c>
      <c r="G1719" s="8">
        <v>0</v>
      </c>
      <c r="H1719" s="8">
        <v>0</v>
      </c>
      <c r="I1719" s="8">
        <v>0</v>
      </c>
      <c r="J1719" s="8">
        <v>0</v>
      </c>
      <c r="K1719" s="8">
        <v>0</v>
      </c>
      <c r="L1719" s="8">
        <v>0</v>
      </c>
      <c r="M1719" s="8">
        <v>748.49</v>
      </c>
      <c r="N1719" s="40">
        <v>0</v>
      </c>
      <c r="O1719" s="8">
        <v>479.26</v>
      </c>
      <c r="P1719" s="8"/>
      <c r="Q1719" s="8"/>
      <c r="R1719" s="24"/>
      <c r="S1719" s="24"/>
      <c r="T1719" s="24"/>
      <c r="U1719" s="24"/>
      <c r="V1719" s="8"/>
      <c r="W1719" s="14">
        <f t="shared" si="473"/>
        <v>1227.75</v>
      </c>
    </row>
    <row r="1720" spans="1:23" ht="15" customHeight="1" outlineLevel="2">
      <c r="A1720" s="7" t="s">
        <v>559</v>
      </c>
      <c r="B1720" s="36" t="s">
        <v>550</v>
      </c>
      <c r="C1720" s="21" t="s">
        <v>550</v>
      </c>
      <c r="D1720" s="7" t="s">
        <v>13</v>
      </c>
      <c r="E1720" s="7" t="s">
        <v>381</v>
      </c>
      <c r="F1720" s="7" t="s">
        <v>311</v>
      </c>
      <c r="G1720" s="8">
        <v>0</v>
      </c>
      <c r="H1720" s="8">
        <v>0</v>
      </c>
      <c r="I1720" s="8">
        <v>0</v>
      </c>
      <c r="J1720" s="8">
        <v>0</v>
      </c>
      <c r="K1720" s="8">
        <v>0</v>
      </c>
      <c r="L1720" s="8">
        <v>0</v>
      </c>
      <c r="M1720" s="8">
        <v>0</v>
      </c>
      <c r="N1720" s="40">
        <v>0</v>
      </c>
      <c r="O1720" s="8">
        <v>13538.6</v>
      </c>
      <c r="P1720" s="8"/>
      <c r="Q1720" s="8"/>
      <c r="R1720" s="24"/>
      <c r="S1720" s="24"/>
      <c r="T1720" s="24"/>
      <c r="U1720" s="24"/>
      <c r="V1720" s="8"/>
      <c r="W1720" s="14">
        <f t="shared" si="473"/>
        <v>13538.6</v>
      </c>
    </row>
    <row r="1721" spans="1:23" ht="15" customHeight="1" outlineLevel="1">
      <c r="A1721" s="42" t="s">
        <v>685</v>
      </c>
      <c r="B1721" s="36"/>
      <c r="C1721" s="21"/>
      <c r="D1721" s="7"/>
      <c r="E1721" s="7"/>
      <c r="F1721" s="7"/>
      <c r="G1721" s="8">
        <f>SUBTOTAL(9,G1712:G1720)</f>
        <v>0</v>
      </c>
      <c r="H1721" s="8">
        <f>SUBTOTAL(9,H1712:H1720)</f>
        <v>0</v>
      </c>
      <c r="I1721" s="8">
        <f>SUBTOTAL(9,I1712:I1720)</f>
        <v>0</v>
      </c>
      <c r="J1721" s="8">
        <f>SUBTOTAL(9,J1712:J1720)</f>
        <v>621043.23</v>
      </c>
      <c r="K1721" s="8">
        <f>SUBTOTAL(9,K1712:K1720)</f>
        <v>138576.09</v>
      </c>
      <c r="L1721" s="8">
        <f>SUBTOTAL(9,L1712:L1720)</f>
        <v>0</v>
      </c>
      <c r="M1721" s="8">
        <f>SUBTOTAL(9,M1712:M1720)</f>
        <v>423348.18000000005</v>
      </c>
      <c r="N1721" s="40">
        <f>SUBTOTAL(9,N1712:N1720)</f>
        <v>67254.669999999882</v>
      </c>
      <c r="O1721" s="8">
        <f>SUBTOTAL(9,O1712:O1720)</f>
        <v>135430.03999999992</v>
      </c>
      <c r="P1721" s="8"/>
      <c r="Q1721" s="8"/>
      <c r="R1721" s="24"/>
      <c r="S1721" s="24"/>
      <c r="T1721" s="24"/>
      <c r="U1721" s="24"/>
      <c r="V1721" s="8"/>
      <c r="W1721" s="14">
        <f>SUBTOTAL(9,W1712:W1720)</f>
        <v>1385652.21</v>
      </c>
    </row>
    <row r="1722" spans="1:23" ht="15" customHeight="1" outlineLevel="2">
      <c r="A1722" s="7" t="s">
        <v>560</v>
      </c>
      <c r="B1722" s="36" t="s">
        <v>551</v>
      </c>
      <c r="C1722" s="21" t="s">
        <v>551</v>
      </c>
      <c r="D1722" s="7" t="s">
        <v>13</v>
      </c>
      <c r="E1722" s="7" t="s">
        <v>366</v>
      </c>
      <c r="F1722" s="7" t="s">
        <v>307</v>
      </c>
      <c r="G1722" s="8">
        <v>0</v>
      </c>
      <c r="H1722" s="8">
        <v>0</v>
      </c>
      <c r="I1722" s="8">
        <v>0</v>
      </c>
      <c r="J1722" s="8">
        <v>11479.74</v>
      </c>
      <c r="K1722" s="8">
        <v>4335.4400000000005</v>
      </c>
      <c r="L1722" s="8">
        <v>0</v>
      </c>
      <c r="M1722" s="8">
        <v>6365.41</v>
      </c>
      <c r="N1722" s="40">
        <v>1637.9300000000003</v>
      </c>
      <c r="O1722" s="8">
        <v>2539.3999999999978</v>
      </c>
      <c r="P1722" s="8"/>
      <c r="Q1722" s="8"/>
      <c r="R1722" s="24"/>
      <c r="S1722" s="24"/>
      <c r="T1722" s="24"/>
      <c r="U1722" s="24"/>
      <c r="V1722" s="8"/>
      <c r="W1722" s="14">
        <f t="shared" ref="W1722:W1730" si="474">SUM(G1722:V1722)</f>
        <v>26357.919999999998</v>
      </c>
    </row>
    <row r="1723" spans="1:23" ht="15" customHeight="1" outlineLevel="2">
      <c r="A1723" s="7" t="s">
        <v>560</v>
      </c>
      <c r="B1723" s="36" t="s">
        <v>551</v>
      </c>
      <c r="C1723" s="21" t="s">
        <v>551</v>
      </c>
      <c r="D1723" s="7" t="s">
        <v>13</v>
      </c>
      <c r="E1723" s="7" t="s">
        <v>368</v>
      </c>
      <c r="F1723" s="7" t="s">
        <v>308</v>
      </c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40">
        <v>0</v>
      </c>
      <c r="O1723" s="8">
        <v>0</v>
      </c>
      <c r="P1723" s="8"/>
      <c r="Q1723" s="8"/>
      <c r="R1723" s="24"/>
      <c r="S1723" s="24"/>
      <c r="T1723" s="24"/>
      <c r="U1723" s="24"/>
      <c r="V1723" s="8"/>
      <c r="W1723" s="14">
        <f t="shared" si="474"/>
        <v>0</v>
      </c>
    </row>
    <row r="1724" spans="1:23" ht="15" customHeight="1" outlineLevel="2">
      <c r="A1724" s="7" t="s">
        <v>560</v>
      </c>
      <c r="B1724" s="36" t="s">
        <v>551</v>
      </c>
      <c r="C1724" s="21" t="s">
        <v>551</v>
      </c>
      <c r="D1724" s="7" t="s">
        <v>13</v>
      </c>
      <c r="E1724" s="7" t="s">
        <v>370</v>
      </c>
      <c r="F1724" s="7" t="s">
        <v>309</v>
      </c>
      <c r="G1724" s="8">
        <v>0</v>
      </c>
      <c r="H1724" s="8">
        <v>0</v>
      </c>
      <c r="I1724" s="8">
        <v>0</v>
      </c>
      <c r="J1724" s="8">
        <v>0</v>
      </c>
      <c r="K1724" s="8">
        <v>0</v>
      </c>
      <c r="L1724" s="8">
        <v>0</v>
      </c>
      <c r="M1724" s="8">
        <v>0</v>
      </c>
      <c r="N1724" s="40">
        <v>0</v>
      </c>
      <c r="O1724" s="8">
        <v>0</v>
      </c>
      <c r="P1724" s="8"/>
      <c r="Q1724" s="8"/>
      <c r="R1724" s="24"/>
      <c r="S1724" s="24"/>
      <c r="T1724" s="24"/>
      <c r="U1724" s="24"/>
      <c r="V1724" s="8"/>
      <c r="W1724" s="14">
        <f t="shared" si="474"/>
        <v>0</v>
      </c>
    </row>
    <row r="1725" spans="1:23" ht="15" customHeight="1" outlineLevel="2">
      <c r="A1725" s="7" t="s">
        <v>560</v>
      </c>
      <c r="B1725" s="36" t="s">
        <v>551</v>
      </c>
      <c r="C1725" s="21" t="s">
        <v>551</v>
      </c>
      <c r="D1725" s="7" t="s">
        <v>13</v>
      </c>
      <c r="E1725" s="7" t="s">
        <v>374</v>
      </c>
      <c r="F1725" s="7" t="s">
        <v>361</v>
      </c>
      <c r="G1725" s="8">
        <v>0</v>
      </c>
      <c r="H1725" s="8">
        <v>0</v>
      </c>
      <c r="I1725" s="8">
        <v>0</v>
      </c>
      <c r="J1725" s="8">
        <v>0</v>
      </c>
      <c r="K1725" s="8">
        <v>20.69</v>
      </c>
      <c r="L1725" s="8">
        <v>0</v>
      </c>
      <c r="M1725" s="8">
        <v>0</v>
      </c>
      <c r="N1725" s="40">
        <v>21.100000000000005</v>
      </c>
      <c r="O1725" s="8">
        <v>62.44</v>
      </c>
      <c r="P1725" s="8"/>
      <c r="Q1725" s="8"/>
      <c r="R1725" s="24"/>
      <c r="S1725" s="24"/>
      <c r="T1725" s="24"/>
      <c r="U1725" s="24"/>
      <c r="V1725" s="8"/>
      <c r="W1725" s="14">
        <f t="shared" si="474"/>
        <v>104.23</v>
      </c>
    </row>
    <row r="1726" spans="1:23" ht="15" customHeight="1" outlineLevel="2">
      <c r="A1726" s="7" t="s">
        <v>560</v>
      </c>
      <c r="B1726" s="36" t="s">
        <v>551</v>
      </c>
      <c r="C1726" s="21" t="s">
        <v>551</v>
      </c>
      <c r="D1726" s="7" t="s">
        <v>13</v>
      </c>
      <c r="E1726" s="7" t="s">
        <v>389</v>
      </c>
      <c r="F1726" s="7" t="s">
        <v>360</v>
      </c>
      <c r="G1726" s="8">
        <v>0</v>
      </c>
      <c r="H1726" s="8">
        <v>0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40">
        <v>0</v>
      </c>
      <c r="O1726" s="8">
        <v>0</v>
      </c>
      <c r="P1726" s="8"/>
      <c r="Q1726" s="8"/>
      <c r="R1726" s="24"/>
      <c r="S1726" s="24"/>
      <c r="T1726" s="24"/>
      <c r="U1726" s="24"/>
      <c r="V1726" s="8"/>
      <c r="W1726" s="14">
        <f t="shared" si="474"/>
        <v>0</v>
      </c>
    </row>
    <row r="1727" spans="1:23" ht="15" customHeight="1" outlineLevel="2">
      <c r="A1727" s="7" t="s">
        <v>560</v>
      </c>
      <c r="B1727" s="36" t="s">
        <v>551</v>
      </c>
      <c r="C1727" s="21" t="s">
        <v>551</v>
      </c>
      <c r="D1727" s="7" t="s">
        <v>13</v>
      </c>
      <c r="E1727" s="7" t="s">
        <v>397</v>
      </c>
      <c r="F1727" s="7" t="s">
        <v>35</v>
      </c>
      <c r="G1727" s="8">
        <v>0</v>
      </c>
      <c r="H1727" s="8">
        <v>0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40">
        <v>0</v>
      </c>
      <c r="O1727" s="8">
        <v>0</v>
      </c>
      <c r="P1727" s="8"/>
      <c r="Q1727" s="8"/>
      <c r="R1727" s="24"/>
      <c r="S1727" s="24"/>
      <c r="T1727" s="24"/>
      <c r="U1727" s="24"/>
      <c r="V1727" s="8"/>
      <c r="W1727" s="14">
        <f t="shared" si="474"/>
        <v>0</v>
      </c>
    </row>
    <row r="1728" spans="1:23" ht="15" customHeight="1" outlineLevel="2">
      <c r="A1728" s="7" t="s">
        <v>560</v>
      </c>
      <c r="B1728" s="36" t="s">
        <v>551</v>
      </c>
      <c r="C1728" s="21" t="s">
        <v>551</v>
      </c>
      <c r="D1728" s="7" t="s">
        <v>13</v>
      </c>
      <c r="E1728" s="7">
        <v>4058</v>
      </c>
      <c r="F1728" s="7" t="s">
        <v>365</v>
      </c>
      <c r="G1728" s="8">
        <v>0</v>
      </c>
      <c r="H1728" s="8">
        <v>0</v>
      </c>
      <c r="I1728" s="8">
        <v>0</v>
      </c>
      <c r="J1728" s="8">
        <v>0</v>
      </c>
      <c r="K1728" s="8">
        <v>0</v>
      </c>
      <c r="L1728" s="8">
        <v>0</v>
      </c>
      <c r="M1728" s="8">
        <v>0</v>
      </c>
      <c r="N1728" s="40">
        <v>0</v>
      </c>
      <c r="O1728" s="8">
        <v>0</v>
      </c>
      <c r="P1728" s="8"/>
      <c r="Q1728" s="8"/>
      <c r="R1728" s="24"/>
      <c r="S1728" s="24"/>
      <c r="T1728" s="24"/>
      <c r="U1728" s="24"/>
      <c r="V1728" s="8"/>
      <c r="W1728" s="14">
        <f t="shared" si="474"/>
        <v>0</v>
      </c>
    </row>
    <row r="1729" spans="1:23" ht="15" customHeight="1" outlineLevel="2">
      <c r="A1729" s="7" t="s">
        <v>560</v>
      </c>
      <c r="B1729" s="36" t="s">
        <v>551</v>
      </c>
      <c r="C1729" s="21" t="s">
        <v>551</v>
      </c>
      <c r="D1729" s="7" t="s">
        <v>13</v>
      </c>
      <c r="E1729" s="7" t="s">
        <v>380</v>
      </c>
      <c r="F1729" s="7" t="s">
        <v>17</v>
      </c>
      <c r="G1729" s="8">
        <v>0</v>
      </c>
      <c r="H1729" s="8">
        <v>0</v>
      </c>
      <c r="I1729" s="8">
        <v>0</v>
      </c>
      <c r="J1729" s="8">
        <v>0</v>
      </c>
      <c r="K1729" s="8">
        <v>0</v>
      </c>
      <c r="L1729" s="8">
        <v>0</v>
      </c>
      <c r="M1729" s="8">
        <v>8.85</v>
      </c>
      <c r="N1729" s="40">
        <v>0</v>
      </c>
      <c r="O1729" s="8">
        <v>5.9500000000000011</v>
      </c>
      <c r="P1729" s="8"/>
      <c r="Q1729" s="8"/>
      <c r="R1729" s="24"/>
      <c r="S1729" s="24"/>
      <c r="T1729" s="24"/>
      <c r="U1729" s="24"/>
      <c r="V1729" s="8"/>
      <c r="W1729" s="14">
        <f t="shared" si="474"/>
        <v>14.8</v>
      </c>
    </row>
    <row r="1730" spans="1:23" ht="15" customHeight="1" outlineLevel="2">
      <c r="A1730" s="7" t="s">
        <v>560</v>
      </c>
      <c r="B1730" s="36" t="s">
        <v>551</v>
      </c>
      <c r="C1730" s="21" t="s">
        <v>551</v>
      </c>
      <c r="D1730" s="7" t="s">
        <v>13</v>
      </c>
      <c r="E1730" s="7" t="s">
        <v>381</v>
      </c>
      <c r="F1730" s="7" t="s">
        <v>311</v>
      </c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40">
        <v>0</v>
      </c>
      <c r="O1730" s="8">
        <v>169.7</v>
      </c>
      <c r="P1730" s="8"/>
      <c r="Q1730" s="8"/>
      <c r="R1730" s="24"/>
      <c r="S1730" s="24"/>
      <c r="T1730" s="24"/>
      <c r="U1730" s="24"/>
      <c r="V1730" s="8"/>
      <c r="W1730" s="14">
        <f t="shared" si="474"/>
        <v>169.7</v>
      </c>
    </row>
    <row r="1731" spans="1:23" ht="15" customHeight="1" outlineLevel="1">
      <c r="A1731" s="42" t="s">
        <v>686</v>
      </c>
      <c r="B1731" s="36"/>
      <c r="C1731" s="21"/>
      <c r="D1731" s="7"/>
      <c r="E1731" s="7"/>
      <c r="F1731" s="7"/>
      <c r="G1731" s="8">
        <f t="shared" ref="G1731:O1731" si="475">SUBTOTAL(9,G1722:G1730)</f>
        <v>0</v>
      </c>
      <c r="H1731" s="8">
        <f t="shared" si="475"/>
        <v>0</v>
      </c>
      <c r="I1731" s="8">
        <f t="shared" si="475"/>
        <v>0</v>
      </c>
      <c r="J1731" s="8">
        <f t="shared" si="475"/>
        <v>11479.74</v>
      </c>
      <c r="K1731" s="8">
        <f t="shared" si="475"/>
        <v>4356.13</v>
      </c>
      <c r="L1731" s="8">
        <f t="shared" si="475"/>
        <v>0</v>
      </c>
      <c r="M1731" s="8">
        <f t="shared" si="475"/>
        <v>6374.26</v>
      </c>
      <c r="N1731" s="40">
        <f t="shared" si="475"/>
        <v>1659.0300000000002</v>
      </c>
      <c r="O1731" s="8">
        <f t="shared" si="475"/>
        <v>2777.4899999999975</v>
      </c>
      <c r="P1731" s="8"/>
      <c r="Q1731" s="8"/>
      <c r="R1731" s="24"/>
      <c r="S1731" s="24"/>
      <c r="T1731" s="24"/>
      <c r="U1731" s="24"/>
      <c r="V1731" s="8"/>
      <c r="W1731" s="14">
        <f>SUBTOTAL(9,W1722:W1730)</f>
        <v>26646.649999999998</v>
      </c>
    </row>
    <row r="1732" spans="1:23" ht="15" customHeight="1" outlineLevel="2">
      <c r="A1732" s="7" t="s">
        <v>561</v>
      </c>
      <c r="B1732" s="36" t="s">
        <v>552</v>
      </c>
      <c r="C1732" s="21" t="s">
        <v>552</v>
      </c>
      <c r="D1732" s="7" t="s">
        <v>13</v>
      </c>
      <c r="E1732" s="7" t="s">
        <v>366</v>
      </c>
      <c r="F1732" s="7" t="s">
        <v>307</v>
      </c>
      <c r="G1732" s="8">
        <v>0</v>
      </c>
      <c r="H1732" s="8">
        <v>0</v>
      </c>
      <c r="I1732" s="8">
        <v>0</v>
      </c>
      <c r="J1732" s="8">
        <v>38343.040000000001</v>
      </c>
      <c r="K1732" s="8">
        <v>15702.510000000002</v>
      </c>
      <c r="L1732" s="8">
        <v>0</v>
      </c>
      <c r="M1732" s="8">
        <v>19082.53</v>
      </c>
      <c r="N1732" s="40">
        <v>6039.0299999999988</v>
      </c>
      <c r="O1732" s="8">
        <v>6295.8600000000006</v>
      </c>
      <c r="P1732" s="8"/>
      <c r="Q1732" s="8"/>
      <c r="R1732" s="24"/>
      <c r="S1732" s="24"/>
      <c r="T1732" s="24"/>
      <c r="U1732" s="24"/>
      <c r="V1732" s="8"/>
      <c r="W1732" s="14">
        <f t="shared" ref="W1732:W1740" si="476">SUM(G1732:V1732)</f>
        <v>85462.97</v>
      </c>
    </row>
    <row r="1733" spans="1:23" ht="15" customHeight="1" outlineLevel="2">
      <c r="A1733" s="7" t="s">
        <v>561</v>
      </c>
      <c r="B1733" s="36" t="s">
        <v>552</v>
      </c>
      <c r="C1733" s="21" t="s">
        <v>552</v>
      </c>
      <c r="D1733" s="7" t="s">
        <v>13</v>
      </c>
      <c r="E1733" s="7" t="s">
        <v>368</v>
      </c>
      <c r="F1733" s="7" t="s">
        <v>308</v>
      </c>
      <c r="G1733" s="8">
        <v>0</v>
      </c>
      <c r="H1733" s="8">
        <v>0</v>
      </c>
      <c r="I1733" s="8">
        <v>0</v>
      </c>
      <c r="J1733" s="8">
        <v>0</v>
      </c>
      <c r="K1733" s="8">
        <v>0</v>
      </c>
      <c r="L1733" s="8">
        <v>0</v>
      </c>
      <c r="M1733" s="8">
        <v>0</v>
      </c>
      <c r="N1733" s="40">
        <v>0</v>
      </c>
      <c r="O1733" s="8">
        <v>0</v>
      </c>
      <c r="P1733" s="8"/>
      <c r="Q1733" s="8"/>
      <c r="R1733" s="24"/>
      <c r="S1733" s="24"/>
      <c r="T1733" s="24"/>
      <c r="U1733" s="24"/>
      <c r="V1733" s="8"/>
      <c r="W1733" s="14">
        <f t="shared" si="476"/>
        <v>0</v>
      </c>
    </row>
    <row r="1734" spans="1:23" ht="15" customHeight="1" outlineLevel="2">
      <c r="A1734" s="7" t="s">
        <v>561</v>
      </c>
      <c r="B1734" s="36" t="s">
        <v>552</v>
      </c>
      <c r="C1734" s="21" t="s">
        <v>552</v>
      </c>
      <c r="D1734" s="7" t="s">
        <v>13</v>
      </c>
      <c r="E1734" s="7" t="s">
        <v>370</v>
      </c>
      <c r="F1734" s="7" t="s">
        <v>309</v>
      </c>
      <c r="G1734" s="8">
        <v>0</v>
      </c>
      <c r="H1734" s="8">
        <v>0</v>
      </c>
      <c r="I1734" s="8">
        <v>0</v>
      </c>
      <c r="J1734" s="8">
        <v>0</v>
      </c>
      <c r="K1734" s="8">
        <v>0</v>
      </c>
      <c r="L1734" s="8">
        <v>0</v>
      </c>
      <c r="M1734" s="8">
        <v>0</v>
      </c>
      <c r="N1734" s="40">
        <v>0</v>
      </c>
      <c r="O1734" s="8">
        <v>0</v>
      </c>
      <c r="P1734" s="8"/>
      <c r="Q1734" s="8"/>
      <c r="R1734" s="24"/>
      <c r="S1734" s="24"/>
      <c r="T1734" s="24"/>
      <c r="U1734" s="24"/>
      <c r="V1734" s="8"/>
      <c r="W1734" s="14">
        <f t="shared" si="476"/>
        <v>0</v>
      </c>
    </row>
    <row r="1735" spans="1:23" ht="15" customHeight="1" outlineLevel="2">
      <c r="A1735" s="7" t="s">
        <v>561</v>
      </c>
      <c r="B1735" s="36" t="s">
        <v>552</v>
      </c>
      <c r="C1735" s="21" t="s">
        <v>552</v>
      </c>
      <c r="D1735" s="7" t="s">
        <v>13</v>
      </c>
      <c r="E1735" s="7" t="s">
        <v>374</v>
      </c>
      <c r="F1735" s="7" t="s">
        <v>361</v>
      </c>
      <c r="G1735" s="8">
        <v>0</v>
      </c>
      <c r="H1735" s="8">
        <v>0</v>
      </c>
      <c r="I1735" s="8">
        <v>0</v>
      </c>
      <c r="J1735" s="8">
        <v>0</v>
      </c>
      <c r="K1735" s="8">
        <v>18.739999999999998</v>
      </c>
      <c r="L1735" s="8">
        <v>0</v>
      </c>
      <c r="M1735" s="8">
        <v>0</v>
      </c>
      <c r="N1735" s="40">
        <v>41.820000000000007</v>
      </c>
      <c r="O1735" s="8">
        <v>99.37</v>
      </c>
      <c r="P1735" s="8"/>
      <c r="Q1735" s="8"/>
      <c r="R1735" s="24"/>
      <c r="S1735" s="24"/>
      <c r="T1735" s="24"/>
      <c r="U1735" s="24"/>
      <c r="V1735" s="8"/>
      <c r="W1735" s="14">
        <f t="shared" si="476"/>
        <v>159.93</v>
      </c>
    </row>
    <row r="1736" spans="1:23" ht="15" customHeight="1" outlineLevel="2">
      <c r="A1736" s="7" t="s">
        <v>561</v>
      </c>
      <c r="B1736" s="36" t="s">
        <v>552</v>
      </c>
      <c r="C1736" s="21" t="s">
        <v>552</v>
      </c>
      <c r="D1736" s="7" t="s">
        <v>13</v>
      </c>
      <c r="E1736" s="7" t="s">
        <v>389</v>
      </c>
      <c r="F1736" s="7" t="s">
        <v>360</v>
      </c>
      <c r="G1736" s="8">
        <v>0</v>
      </c>
      <c r="H1736" s="8">
        <v>0</v>
      </c>
      <c r="I1736" s="8">
        <v>0</v>
      </c>
      <c r="J1736" s="8">
        <v>0</v>
      </c>
      <c r="K1736" s="8">
        <v>0</v>
      </c>
      <c r="L1736" s="8">
        <v>0</v>
      </c>
      <c r="M1736" s="8">
        <v>0</v>
      </c>
      <c r="N1736" s="40">
        <v>0</v>
      </c>
      <c r="O1736" s="8">
        <v>0</v>
      </c>
      <c r="P1736" s="8"/>
      <c r="Q1736" s="8"/>
      <c r="R1736" s="24"/>
      <c r="S1736" s="24"/>
      <c r="T1736" s="24"/>
      <c r="U1736" s="24"/>
      <c r="V1736" s="8"/>
      <c r="W1736" s="14">
        <f t="shared" si="476"/>
        <v>0</v>
      </c>
    </row>
    <row r="1737" spans="1:23" ht="15" customHeight="1" outlineLevel="2">
      <c r="A1737" s="7" t="s">
        <v>561</v>
      </c>
      <c r="B1737" s="36" t="s">
        <v>552</v>
      </c>
      <c r="C1737" s="21" t="s">
        <v>552</v>
      </c>
      <c r="D1737" s="7" t="s">
        <v>13</v>
      </c>
      <c r="E1737" s="7" t="s">
        <v>397</v>
      </c>
      <c r="F1737" s="7" t="s">
        <v>35</v>
      </c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40">
        <v>0</v>
      </c>
      <c r="O1737" s="8">
        <v>0</v>
      </c>
      <c r="P1737" s="8"/>
      <c r="Q1737" s="8"/>
      <c r="R1737" s="24"/>
      <c r="S1737" s="24"/>
      <c r="T1737" s="24"/>
      <c r="U1737" s="24"/>
      <c r="V1737" s="8"/>
      <c r="W1737" s="14">
        <f t="shared" si="476"/>
        <v>0</v>
      </c>
    </row>
    <row r="1738" spans="1:23" ht="15" customHeight="1" outlineLevel="2">
      <c r="A1738" s="7" t="s">
        <v>561</v>
      </c>
      <c r="B1738" s="36" t="s">
        <v>552</v>
      </c>
      <c r="C1738" s="21" t="s">
        <v>552</v>
      </c>
      <c r="D1738" s="7" t="s">
        <v>13</v>
      </c>
      <c r="E1738" s="7">
        <v>4058</v>
      </c>
      <c r="F1738" s="7" t="s">
        <v>365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40">
        <v>0</v>
      </c>
      <c r="O1738" s="8">
        <v>0</v>
      </c>
      <c r="P1738" s="8"/>
      <c r="Q1738" s="8"/>
      <c r="R1738" s="24"/>
      <c r="S1738" s="24"/>
      <c r="T1738" s="24"/>
      <c r="U1738" s="24"/>
      <c r="V1738" s="8"/>
      <c r="W1738" s="14">
        <f t="shared" si="476"/>
        <v>0</v>
      </c>
    </row>
    <row r="1739" spans="1:23" ht="15" customHeight="1" outlineLevel="2">
      <c r="A1739" s="7" t="s">
        <v>561</v>
      </c>
      <c r="B1739" s="36" t="s">
        <v>552</v>
      </c>
      <c r="C1739" s="21" t="s">
        <v>552</v>
      </c>
      <c r="D1739" s="7" t="s">
        <v>13</v>
      </c>
      <c r="E1739" s="7" t="s">
        <v>380</v>
      </c>
      <c r="F1739" s="7" t="s">
        <v>17</v>
      </c>
      <c r="G1739" s="8">
        <v>0</v>
      </c>
      <c r="H1739" s="8">
        <v>0</v>
      </c>
      <c r="I1739" s="8">
        <v>0</v>
      </c>
      <c r="J1739" s="8">
        <v>0</v>
      </c>
      <c r="K1739" s="8">
        <v>0</v>
      </c>
      <c r="L1739" s="8">
        <v>0</v>
      </c>
      <c r="M1739" s="8">
        <v>30.32</v>
      </c>
      <c r="N1739" s="40">
        <v>0</v>
      </c>
      <c r="O1739" s="8">
        <v>18.799999999999997</v>
      </c>
      <c r="P1739" s="8"/>
      <c r="Q1739" s="8"/>
      <c r="R1739" s="24"/>
      <c r="S1739" s="24"/>
      <c r="T1739" s="24"/>
      <c r="U1739" s="24"/>
      <c r="V1739" s="8"/>
      <c r="W1739" s="14">
        <f t="shared" si="476"/>
        <v>49.12</v>
      </c>
    </row>
    <row r="1740" spans="1:23" ht="15" customHeight="1" outlineLevel="2">
      <c r="A1740" s="7" t="s">
        <v>561</v>
      </c>
      <c r="B1740" s="36" t="s">
        <v>552</v>
      </c>
      <c r="C1740" s="21" t="s">
        <v>552</v>
      </c>
      <c r="D1740" s="7" t="s">
        <v>13</v>
      </c>
      <c r="E1740" s="7" t="s">
        <v>381</v>
      </c>
      <c r="F1740" s="7" t="s">
        <v>311</v>
      </c>
      <c r="G1740" s="8">
        <v>0</v>
      </c>
      <c r="H1740" s="8">
        <v>0</v>
      </c>
      <c r="I1740" s="8">
        <v>0</v>
      </c>
      <c r="J1740" s="8">
        <v>0</v>
      </c>
      <c r="K1740" s="8">
        <v>0</v>
      </c>
      <c r="L1740" s="8">
        <v>0</v>
      </c>
      <c r="M1740" s="8">
        <v>0</v>
      </c>
      <c r="N1740" s="40">
        <v>0</v>
      </c>
      <c r="O1740" s="8">
        <v>282.42</v>
      </c>
      <c r="P1740" s="8"/>
      <c r="Q1740" s="8"/>
      <c r="R1740" s="24"/>
      <c r="S1740" s="24"/>
      <c r="T1740" s="24"/>
      <c r="U1740" s="24"/>
      <c r="V1740" s="8"/>
      <c r="W1740" s="14">
        <f t="shared" si="476"/>
        <v>282.42</v>
      </c>
    </row>
    <row r="1741" spans="1:23" ht="15" customHeight="1" outlineLevel="1">
      <c r="A1741" s="42" t="s">
        <v>687</v>
      </c>
      <c r="B1741" s="36"/>
      <c r="C1741" s="21"/>
      <c r="D1741" s="7"/>
      <c r="E1741" s="7"/>
      <c r="F1741" s="7"/>
      <c r="G1741" s="8">
        <f t="shared" ref="G1741:O1741" si="477">SUBTOTAL(9,G1732:G1740)</f>
        <v>0</v>
      </c>
      <c r="H1741" s="8">
        <f t="shared" si="477"/>
        <v>0</v>
      </c>
      <c r="I1741" s="8">
        <f t="shared" si="477"/>
        <v>0</v>
      </c>
      <c r="J1741" s="8">
        <f t="shared" si="477"/>
        <v>38343.040000000001</v>
      </c>
      <c r="K1741" s="8">
        <f t="shared" si="477"/>
        <v>15721.250000000002</v>
      </c>
      <c r="L1741" s="8">
        <f t="shared" si="477"/>
        <v>0</v>
      </c>
      <c r="M1741" s="8">
        <f t="shared" si="477"/>
        <v>19112.849999999999</v>
      </c>
      <c r="N1741" s="40">
        <f t="shared" si="477"/>
        <v>6080.8499999999985</v>
      </c>
      <c r="O1741" s="8">
        <f t="shared" si="477"/>
        <v>6696.4500000000007</v>
      </c>
      <c r="P1741" s="8"/>
      <c r="Q1741" s="8"/>
      <c r="R1741" s="24"/>
      <c r="S1741" s="24"/>
      <c r="T1741" s="24"/>
      <c r="U1741" s="24"/>
      <c r="V1741" s="8"/>
      <c r="W1741" s="14">
        <f>SUBTOTAL(9,W1732:W1740)</f>
        <v>85954.439999999988</v>
      </c>
    </row>
    <row r="1742" spans="1:23" ht="15" customHeight="1" outlineLevel="2">
      <c r="A1742" s="7" t="s">
        <v>562</v>
      </c>
      <c r="B1742" s="36" t="s">
        <v>553</v>
      </c>
      <c r="C1742" s="21" t="s">
        <v>553</v>
      </c>
      <c r="D1742" s="7" t="s">
        <v>13</v>
      </c>
      <c r="E1742" s="7" t="s">
        <v>366</v>
      </c>
      <c r="F1742" s="7" t="s">
        <v>307</v>
      </c>
      <c r="G1742" s="8">
        <v>0</v>
      </c>
      <c r="H1742" s="8">
        <v>0</v>
      </c>
      <c r="I1742" s="8">
        <v>0</v>
      </c>
      <c r="J1742" s="8">
        <v>192383.28</v>
      </c>
      <c r="K1742" s="8">
        <v>47392.98000000001</v>
      </c>
      <c r="L1742" s="8">
        <v>0</v>
      </c>
      <c r="M1742" s="8">
        <v>124697.54999999999</v>
      </c>
      <c r="N1742" s="40">
        <v>21630.840000000026</v>
      </c>
      <c r="O1742" s="8">
        <v>26636.099999999977</v>
      </c>
      <c r="P1742" s="8"/>
      <c r="Q1742" s="8"/>
      <c r="R1742" s="24"/>
      <c r="S1742" s="24"/>
      <c r="T1742" s="24"/>
      <c r="U1742" s="24"/>
      <c r="V1742" s="8"/>
      <c r="W1742" s="14">
        <f t="shared" ref="W1742:W1750" si="478">SUM(G1742:V1742)</f>
        <v>412740.75</v>
      </c>
    </row>
    <row r="1743" spans="1:23" ht="15" customHeight="1" outlineLevel="2">
      <c r="A1743" s="7" t="s">
        <v>562</v>
      </c>
      <c r="B1743" s="36" t="s">
        <v>553</v>
      </c>
      <c r="C1743" s="21" t="s">
        <v>553</v>
      </c>
      <c r="D1743" s="7" t="s">
        <v>13</v>
      </c>
      <c r="E1743" s="7" t="s">
        <v>368</v>
      </c>
      <c r="F1743" s="7" t="s">
        <v>308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40">
        <v>0</v>
      </c>
      <c r="O1743" s="8">
        <v>0</v>
      </c>
      <c r="P1743" s="8"/>
      <c r="Q1743" s="8"/>
      <c r="R1743" s="24"/>
      <c r="S1743" s="24"/>
      <c r="T1743" s="24"/>
      <c r="U1743" s="24"/>
      <c r="V1743" s="8"/>
      <c r="W1743" s="14">
        <f t="shared" si="478"/>
        <v>0</v>
      </c>
    </row>
    <row r="1744" spans="1:23" ht="15" customHeight="1" outlineLevel="2">
      <c r="A1744" s="7" t="s">
        <v>562</v>
      </c>
      <c r="B1744" s="36" t="s">
        <v>553</v>
      </c>
      <c r="C1744" s="21" t="s">
        <v>553</v>
      </c>
      <c r="D1744" s="7" t="s">
        <v>13</v>
      </c>
      <c r="E1744" s="7" t="s">
        <v>370</v>
      </c>
      <c r="F1744" s="7" t="s">
        <v>309</v>
      </c>
      <c r="G1744" s="8">
        <v>0</v>
      </c>
      <c r="H1744" s="8">
        <v>0</v>
      </c>
      <c r="I1744" s="8">
        <v>0</v>
      </c>
      <c r="J1744" s="8">
        <v>0</v>
      </c>
      <c r="K1744" s="8">
        <v>0</v>
      </c>
      <c r="L1744" s="8">
        <v>0</v>
      </c>
      <c r="M1744" s="8">
        <v>0</v>
      </c>
      <c r="N1744" s="40">
        <v>0</v>
      </c>
      <c r="O1744" s="8">
        <v>0</v>
      </c>
      <c r="P1744" s="8"/>
      <c r="Q1744" s="8"/>
      <c r="R1744" s="24"/>
      <c r="S1744" s="24"/>
      <c r="T1744" s="24"/>
      <c r="U1744" s="24"/>
      <c r="V1744" s="8"/>
      <c r="W1744" s="14">
        <f t="shared" si="478"/>
        <v>0</v>
      </c>
    </row>
    <row r="1745" spans="1:23" ht="15" customHeight="1" outlineLevel="2">
      <c r="A1745" s="7" t="s">
        <v>562</v>
      </c>
      <c r="B1745" s="36" t="s">
        <v>553</v>
      </c>
      <c r="C1745" s="21" t="s">
        <v>553</v>
      </c>
      <c r="D1745" s="7" t="s">
        <v>13</v>
      </c>
      <c r="E1745" s="7" t="s">
        <v>374</v>
      </c>
      <c r="F1745" s="7" t="s">
        <v>361</v>
      </c>
      <c r="G1745" s="8">
        <v>0</v>
      </c>
      <c r="H1745" s="8">
        <v>0</v>
      </c>
      <c r="I1745" s="8">
        <v>0</v>
      </c>
      <c r="J1745" s="8">
        <v>0</v>
      </c>
      <c r="K1745" s="8">
        <v>-32.06</v>
      </c>
      <c r="L1745" s="8">
        <v>0</v>
      </c>
      <c r="M1745" s="8">
        <v>0</v>
      </c>
      <c r="N1745" s="40">
        <v>761.54</v>
      </c>
      <c r="O1745" s="8">
        <v>794.82000000000016</v>
      </c>
      <c r="P1745" s="8"/>
      <c r="Q1745" s="8"/>
      <c r="R1745" s="24"/>
      <c r="S1745" s="24"/>
      <c r="T1745" s="24"/>
      <c r="U1745" s="24"/>
      <c r="V1745" s="8"/>
      <c r="W1745" s="14">
        <f t="shared" si="478"/>
        <v>1524.3000000000002</v>
      </c>
    </row>
    <row r="1746" spans="1:23" ht="15" customHeight="1" outlineLevel="2">
      <c r="A1746" s="7" t="s">
        <v>562</v>
      </c>
      <c r="B1746" s="36" t="s">
        <v>553</v>
      </c>
      <c r="C1746" s="21" t="s">
        <v>553</v>
      </c>
      <c r="D1746" s="7" t="s">
        <v>13</v>
      </c>
      <c r="E1746" s="7" t="s">
        <v>389</v>
      </c>
      <c r="F1746" s="7" t="s">
        <v>360</v>
      </c>
      <c r="G1746" s="8">
        <v>0</v>
      </c>
      <c r="H1746" s="8">
        <v>0</v>
      </c>
      <c r="I1746" s="8">
        <v>0</v>
      </c>
      <c r="J1746" s="8">
        <v>0</v>
      </c>
      <c r="K1746" s="8">
        <v>0</v>
      </c>
      <c r="L1746" s="8">
        <v>0</v>
      </c>
      <c r="M1746" s="8">
        <v>0</v>
      </c>
      <c r="N1746" s="40">
        <v>0</v>
      </c>
      <c r="O1746" s="8">
        <v>0</v>
      </c>
      <c r="P1746" s="8"/>
      <c r="Q1746" s="8"/>
      <c r="R1746" s="24"/>
      <c r="S1746" s="24"/>
      <c r="T1746" s="24"/>
      <c r="U1746" s="24"/>
      <c r="V1746" s="8"/>
      <c r="W1746" s="14">
        <f t="shared" si="478"/>
        <v>0</v>
      </c>
    </row>
    <row r="1747" spans="1:23" ht="15" customHeight="1" outlineLevel="2">
      <c r="A1747" s="7" t="s">
        <v>562</v>
      </c>
      <c r="B1747" s="36" t="s">
        <v>553</v>
      </c>
      <c r="C1747" s="21" t="s">
        <v>553</v>
      </c>
      <c r="D1747" s="7" t="s">
        <v>13</v>
      </c>
      <c r="E1747" s="7" t="s">
        <v>397</v>
      </c>
      <c r="F1747" s="7" t="s">
        <v>35</v>
      </c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8">
        <v>0</v>
      </c>
      <c r="M1747" s="8">
        <v>0</v>
      </c>
      <c r="N1747" s="40">
        <v>0</v>
      </c>
      <c r="O1747" s="8">
        <v>0</v>
      </c>
      <c r="P1747" s="8"/>
      <c r="Q1747" s="8"/>
      <c r="R1747" s="24"/>
      <c r="S1747" s="24"/>
      <c r="T1747" s="24"/>
      <c r="U1747" s="24"/>
      <c r="V1747" s="8"/>
      <c r="W1747" s="14">
        <f t="shared" si="478"/>
        <v>0</v>
      </c>
    </row>
    <row r="1748" spans="1:23" ht="15" customHeight="1" outlineLevel="2">
      <c r="A1748" s="7" t="s">
        <v>562</v>
      </c>
      <c r="B1748" s="36" t="s">
        <v>553</v>
      </c>
      <c r="C1748" s="21" t="s">
        <v>553</v>
      </c>
      <c r="D1748" s="7" t="s">
        <v>13</v>
      </c>
      <c r="E1748" s="7">
        <v>4058</v>
      </c>
      <c r="F1748" s="7" t="s">
        <v>365</v>
      </c>
      <c r="G1748" s="8">
        <v>0</v>
      </c>
      <c r="H1748" s="8">
        <v>0</v>
      </c>
      <c r="I1748" s="8">
        <v>0</v>
      </c>
      <c r="J1748" s="8">
        <v>0</v>
      </c>
      <c r="K1748" s="8">
        <v>0</v>
      </c>
      <c r="L1748" s="8">
        <v>0</v>
      </c>
      <c r="M1748" s="8">
        <v>0</v>
      </c>
      <c r="N1748" s="40">
        <v>0</v>
      </c>
      <c r="O1748" s="8">
        <v>0</v>
      </c>
      <c r="P1748" s="8"/>
      <c r="Q1748" s="8"/>
      <c r="R1748" s="24"/>
      <c r="S1748" s="24"/>
      <c r="T1748" s="24"/>
      <c r="U1748" s="24"/>
      <c r="V1748" s="8"/>
      <c r="W1748" s="14">
        <f t="shared" si="478"/>
        <v>0</v>
      </c>
    </row>
    <row r="1749" spans="1:23" ht="15" customHeight="1" outlineLevel="2">
      <c r="A1749" s="7" t="s">
        <v>562</v>
      </c>
      <c r="B1749" s="36" t="s">
        <v>553</v>
      </c>
      <c r="C1749" s="21" t="s">
        <v>553</v>
      </c>
      <c r="D1749" s="7" t="s">
        <v>13</v>
      </c>
      <c r="E1749" s="7" t="s">
        <v>380</v>
      </c>
      <c r="F1749" s="7" t="s">
        <v>17</v>
      </c>
      <c r="G1749" s="8">
        <v>0</v>
      </c>
      <c r="H1749" s="8">
        <v>0</v>
      </c>
      <c r="I1749" s="8">
        <v>0</v>
      </c>
      <c r="J1749" s="8">
        <v>0</v>
      </c>
      <c r="K1749" s="8">
        <v>0</v>
      </c>
      <c r="L1749" s="8">
        <v>0</v>
      </c>
      <c r="M1749" s="8">
        <v>132</v>
      </c>
      <c r="N1749" s="40">
        <v>0</v>
      </c>
      <c r="O1749" s="8">
        <v>107.22</v>
      </c>
      <c r="P1749" s="8"/>
      <c r="Q1749" s="8"/>
      <c r="R1749" s="24"/>
      <c r="S1749" s="24"/>
      <c r="T1749" s="24"/>
      <c r="U1749" s="24"/>
      <c r="V1749" s="8"/>
      <c r="W1749" s="14">
        <f t="shared" si="478"/>
        <v>239.22</v>
      </c>
    </row>
    <row r="1750" spans="1:23" ht="15" customHeight="1" outlineLevel="2">
      <c r="A1750" s="7" t="s">
        <v>562</v>
      </c>
      <c r="B1750" s="36" t="s">
        <v>553</v>
      </c>
      <c r="C1750" s="21" t="s">
        <v>553</v>
      </c>
      <c r="D1750" s="7" t="s">
        <v>13</v>
      </c>
      <c r="E1750" s="7" t="s">
        <v>381</v>
      </c>
      <c r="F1750" s="7" t="s">
        <v>311</v>
      </c>
      <c r="G1750" s="8">
        <v>0</v>
      </c>
      <c r="H1750" s="8">
        <v>0</v>
      </c>
      <c r="I1750" s="8">
        <v>0</v>
      </c>
      <c r="J1750" s="8">
        <v>0</v>
      </c>
      <c r="K1750" s="8">
        <v>0</v>
      </c>
      <c r="L1750" s="8">
        <v>0</v>
      </c>
      <c r="M1750" s="8">
        <v>0</v>
      </c>
      <c r="N1750" s="40">
        <v>0</v>
      </c>
      <c r="O1750" s="8">
        <v>2244.79</v>
      </c>
      <c r="P1750" s="8"/>
      <c r="Q1750" s="8"/>
      <c r="R1750" s="24"/>
      <c r="S1750" s="24"/>
      <c r="T1750" s="24"/>
      <c r="U1750" s="24"/>
      <c r="V1750" s="8"/>
      <c r="W1750" s="14">
        <f t="shared" si="478"/>
        <v>2244.79</v>
      </c>
    </row>
    <row r="1751" spans="1:23" ht="15" customHeight="1" outlineLevel="1">
      <c r="A1751" s="61" t="s">
        <v>688</v>
      </c>
      <c r="B1751" s="57"/>
      <c r="C1751" s="44"/>
      <c r="D1751" s="43"/>
      <c r="E1751" s="43"/>
      <c r="F1751" s="43"/>
      <c r="G1751" s="24">
        <f t="shared" ref="G1751:O1751" si="479">SUBTOTAL(9,G1742:G1750)</f>
        <v>0</v>
      </c>
      <c r="H1751" s="24">
        <f t="shared" si="479"/>
        <v>0</v>
      </c>
      <c r="I1751" s="24">
        <f t="shared" si="479"/>
        <v>0</v>
      </c>
      <c r="J1751" s="24">
        <f t="shared" si="479"/>
        <v>192383.28</v>
      </c>
      <c r="K1751" s="24">
        <f t="shared" si="479"/>
        <v>47360.920000000013</v>
      </c>
      <c r="L1751" s="24">
        <f t="shared" si="479"/>
        <v>0</v>
      </c>
      <c r="M1751" s="24">
        <f t="shared" si="479"/>
        <v>124829.54999999999</v>
      </c>
      <c r="N1751" s="45">
        <f t="shared" si="479"/>
        <v>22392.380000000026</v>
      </c>
      <c r="O1751" s="24">
        <f t="shared" si="479"/>
        <v>29782.929999999978</v>
      </c>
      <c r="P1751" s="24"/>
      <c r="Q1751" s="24"/>
      <c r="R1751" s="24"/>
      <c r="S1751" s="24"/>
      <c r="T1751" s="24"/>
      <c r="U1751" s="24"/>
      <c r="V1751" s="24"/>
      <c r="W1751" s="24">
        <f>SUBTOTAL(9,W1742:W1750)</f>
        <v>416749.05999999994</v>
      </c>
    </row>
    <row r="1752" spans="1:23" ht="15" customHeight="1">
      <c r="A1752" s="61" t="s">
        <v>532</v>
      </c>
      <c r="B1752" s="57"/>
      <c r="C1752" s="44"/>
      <c r="D1752" s="43"/>
      <c r="E1752" s="43"/>
      <c r="F1752" s="43"/>
      <c r="G1752" s="24">
        <f>SUBTOTAL(9,G7:G1750)</f>
        <v>981485.57000000041</v>
      </c>
      <c r="H1752" s="24">
        <f>SUBTOTAL(9,H7:H1750)</f>
        <v>1591035.8700000003</v>
      </c>
      <c r="I1752" s="24">
        <f>SUBTOTAL(9,I7:I1750)</f>
        <v>538837.94000000006</v>
      </c>
      <c r="J1752" s="24">
        <f>SUBTOTAL(9,J7:J1750)</f>
        <v>44167582.760000028</v>
      </c>
      <c r="K1752" s="24">
        <f>SUBTOTAL(9,K7:K1750)</f>
        <v>9817961.5100000072</v>
      </c>
      <c r="L1752" s="24">
        <f>SUBTOTAL(9,L7:L1750)</f>
        <v>981811.07999999961</v>
      </c>
      <c r="M1752" s="24">
        <f>SUBTOTAL(9,M7:M1750)</f>
        <v>37355107.209999993</v>
      </c>
      <c r="N1752" s="45">
        <f>SUBTOTAL(9,N7:N1750)</f>
        <v>6263767.1500000022</v>
      </c>
      <c r="O1752" s="24">
        <f>SUBTOTAL(9,O7:O1750)</f>
        <v>6960718.2700000005</v>
      </c>
      <c r="P1752" s="24"/>
      <c r="Q1752" s="24"/>
      <c r="R1752" s="24"/>
      <c r="S1752" s="24"/>
      <c r="T1752" s="24"/>
      <c r="U1752" s="24"/>
      <c r="V1752" s="24"/>
      <c r="W1752" s="24">
        <f>SUBTOTAL(9,W7:W1750)</f>
        <v>108658307.36000006</v>
      </c>
    </row>
    <row r="1753" spans="1:23" ht="15" customHeight="1"/>
    <row r="1754" spans="1:23" ht="15" customHeight="1"/>
    <row r="1755" spans="1:23" ht="15" customHeight="1"/>
    <row r="1756" spans="1:23" ht="15" customHeight="1"/>
    <row r="1757" spans="1:23" ht="15" customHeight="1"/>
    <row r="1758" spans="1:23" ht="15" customHeight="1"/>
    <row r="1759" spans="1:23" ht="15" customHeight="1"/>
    <row r="1760" spans="1:23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</sheetData>
  <autoFilter ref="A6:F1750"/>
  <sortState ref="A6:X1960">
    <sortCondition ref="B6:B1960"/>
    <sortCondition ref="C6:C1960"/>
    <sortCondition ref="D6:D1960"/>
    <sortCondition ref="E6:E1960"/>
  </sortState>
  <phoneticPr fontId="0" type="noConversion"/>
  <dataValidations disablePrompts="1" count="2">
    <dataValidation type="list" allowBlank="1" showInputMessage="1" showErrorMessage="1" sqref="AE2">
      <formula1>$AJ$4:$AJ$6</formula1>
    </dataValidation>
    <dataValidation type="list" allowBlank="1" showInputMessage="1" showErrorMessage="1" sqref="AE4:AE5">
      <formula1>$AI$3:$AI$6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105" manualBreakCount="105">
    <brk id="9" max="22" man="1"/>
    <brk id="12" max="22" man="1"/>
    <brk id="15" max="22" man="1"/>
    <brk id="18" max="22" man="1"/>
    <brk id="21" max="22" man="1"/>
    <brk id="36" max="22" man="1"/>
    <brk id="50" max="22" man="1"/>
    <brk id="73" max="22" man="1"/>
    <brk id="82" max="22" man="1"/>
    <brk id="104" max="22" man="1"/>
    <brk id="114" max="22" man="1"/>
    <brk id="127" max="22" man="1"/>
    <brk id="140" max="22" man="1"/>
    <brk id="160" max="22" man="1"/>
    <brk id="181" max="22" man="1"/>
    <brk id="194" max="22" man="1"/>
    <brk id="213" max="22" man="1"/>
    <brk id="238" max="22" man="1"/>
    <brk id="259" max="22" man="1"/>
    <brk id="273" max="22" man="1"/>
    <brk id="295" max="22" man="1"/>
    <brk id="316" max="22" man="1"/>
    <brk id="320" max="22" man="1"/>
    <brk id="334" max="22" man="1"/>
    <brk id="355" max="22" man="1"/>
    <brk id="412" max="22" man="1"/>
    <brk id="416" max="22" man="1"/>
    <brk id="469" max="22" man="1"/>
    <brk id="480" max="22" man="1"/>
    <brk id="500" max="22" man="1"/>
    <brk id="550" max="22" man="1"/>
    <brk id="571" max="22" man="1"/>
    <brk id="594" max="22" man="1"/>
    <brk id="616" max="22" man="1"/>
    <brk id="638" max="22" man="1"/>
    <brk id="660" max="22" man="1"/>
    <brk id="674" max="22" man="1"/>
    <brk id="695" max="22" man="1"/>
    <brk id="713" max="22" man="1"/>
    <brk id="736" max="22" man="1"/>
    <brk id="794" max="22" man="1"/>
    <brk id="816" max="22" man="1"/>
    <brk id="830" max="22" man="1"/>
    <brk id="844" max="22" man="1"/>
    <brk id="865" max="22" man="1"/>
    <brk id="921" max="22" man="1"/>
    <brk id="939" max="22" man="1"/>
    <brk id="963" max="22" man="1"/>
    <brk id="980" max="22" man="1"/>
    <brk id="994" max="22" man="1"/>
    <brk id="1010" max="22" man="1"/>
    <brk id="1033" max="22" man="1"/>
    <brk id="1095" max="22" man="1"/>
    <brk id="1111" max="22" man="1"/>
    <brk id="1177" max="22" man="1"/>
    <brk id="1225" max="22" man="1"/>
    <brk id="1242" max="22" man="1"/>
    <brk id="1245" max="22" man="1"/>
    <brk id="1249" max="22" man="1"/>
    <brk id="1252" max="22" man="1"/>
    <brk id="1276" max="22" man="1"/>
    <brk id="1279" max="22" man="1"/>
    <brk id="1298" max="22" man="1"/>
    <brk id="1312" max="22" man="1"/>
    <brk id="1316" max="22" man="1"/>
    <brk id="1331" max="22" man="1"/>
    <brk id="1345" max="22" man="1"/>
    <brk id="1359" max="22" man="1"/>
    <brk id="1373" max="22" man="1"/>
    <brk id="1387" max="22" man="1"/>
    <brk id="1401" max="22" man="1"/>
    <brk id="1415" max="22" man="1"/>
    <brk id="1429" max="22" man="1"/>
    <brk id="1443" max="22" man="1"/>
    <brk id="1453" max="22" man="1"/>
    <brk id="1468" max="22" man="1"/>
    <brk id="1482" max="22" man="1"/>
    <brk id="1496" max="22" man="1"/>
    <brk id="1499" max="22" man="1"/>
    <brk id="1513" max="22" man="1"/>
    <brk id="1521" max="22" man="1"/>
    <brk id="1531" max="22" man="1"/>
    <brk id="1540" max="22" man="1"/>
    <brk id="1549" max="22" man="1"/>
    <brk id="1558" max="22" man="1"/>
    <brk id="1567" max="16383" man="1"/>
    <brk id="1576" max="16383" man="1"/>
    <brk id="1590" max="16383" man="1"/>
    <brk id="1599" max="16383" man="1"/>
    <brk id="1608" max="16383" man="1"/>
    <brk id="1617" max="16383" man="1"/>
    <brk id="1622" max="16383" man="1"/>
    <brk id="1628" max="16383" man="1"/>
    <brk id="1637" max="16383" man="1"/>
    <brk id="1646" max="16383" man="1"/>
    <brk id="1655" max="16383" man="1"/>
    <brk id="1664" max="16383" man="1"/>
    <brk id="1674" max="16383" man="1"/>
    <brk id="1683" max="16383" man="1"/>
    <brk id="1692" max="16383" man="1"/>
    <brk id="1700" max="16383" man="1"/>
    <brk id="1721" max="16383" man="1"/>
    <brk id="1731" max="16383" man="1"/>
    <brk id="1741" max="16383" man="1"/>
    <brk id="17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2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5.42578125" style="50" customWidth="1"/>
    <col min="2" max="2" width="4.28515625" style="50" customWidth="1"/>
    <col min="3" max="4" width="6" style="50" customWidth="1"/>
    <col min="5" max="5" width="5.42578125" style="50" customWidth="1"/>
    <col min="6" max="6" width="6.140625" style="50" customWidth="1"/>
    <col min="7" max="7" width="6.5703125" style="50" customWidth="1"/>
    <col min="8" max="8" width="24" style="50" customWidth="1"/>
    <col min="9" max="14" width="15.7109375" style="50" customWidth="1"/>
    <col min="15" max="15" width="13.28515625" style="50" bestFit="1" customWidth="1"/>
    <col min="16" max="16" width="21.5703125" style="50" bestFit="1" customWidth="1"/>
    <col min="17" max="17" width="9.140625" style="50"/>
    <col min="18" max="19" width="12.42578125" style="50" customWidth="1"/>
    <col min="20" max="256" width="9.140625" style="50"/>
    <col min="257" max="257" width="5.42578125" style="50" customWidth="1"/>
    <col min="258" max="258" width="4.28515625" style="50" customWidth="1"/>
    <col min="259" max="260" width="6" style="50" customWidth="1"/>
    <col min="261" max="261" width="5.42578125" style="50" customWidth="1"/>
    <col min="262" max="262" width="6.140625" style="50" customWidth="1"/>
    <col min="263" max="263" width="6.5703125" style="50" customWidth="1"/>
    <col min="264" max="264" width="24" style="50" customWidth="1"/>
    <col min="265" max="270" width="15.7109375" style="50" customWidth="1"/>
    <col min="271" max="271" width="4.7109375" style="50" customWidth="1"/>
    <col min="272" max="512" width="9.140625" style="50"/>
    <col min="513" max="513" width="5.42578125" style="50" customWidth="1"/>
    <col min="514" max="514" width="4.28515625" style="50" customWidth="1"/>
    <col min="515" max="516" width="6" style="50" customWidth="1"/>
    <col min="517" max="517" width="5.42578125" style="50" customWidth="1"/>
    <col min="518" max="518" width="6.140625" style="50" customWidth="1"/>
    <col min="519" max="519" width="6.5703125" style="50" customWidth="1"/>
    <col min="520" max="520" width="24" style="50" customWidth="1"/>
    <col min="521" max="526" width="15.7109375" style="50" customWidth="1"/>
    <col min="527" max="527" width="4.7109375" style="50" customWidth="1"/>
    <col min="528" max="768" width="9.140625" style="50"/>
    <col min="769" max="769" width="5.42578125" style="50" customWidth="1"/>
    <col min="770" max="770" width="4.28515625" style="50" customWidth="1"/>
    <col min="771" max="772" width="6" style="50" customWidth="1"/>
    <col min="773" max="773" width="5.42578125" style="50" customWidth="1"/>
    <col min="774" max="774" width="6.140625" style="50" customWidth="1"/>
    <col min="775" max="775" width="6.5703125" style="50" customWidth="1"/>
    <col min="776" max="776" width="24" style="50" customWidth="1"/>
    <col min="777" max="782" width="15.7109375" style="50" customWidth="1"/>
    <col min="783" max="783" width="4.7109375" style="50" customWidth="1"/>
    <col min="784" max="1024" width="9.140625" style="50"/>
    <col min="1025" max="1025" width="5.42578125" style="50" customWidth="1"/>
    <col min="1026" max="1026" width="4.28515625" style="50" customWidth="1"/>
    <col min="1027" max="1028" width="6" style="50" customWidth="1"/>
    <col min="1029" max="1029" width="5.42578125" style="50" customWidth="1"/>
    <col min="1030" max="1030" width="6.140625" style="50" customWidth="1"/>
    <col min="1031" max="1031" width="6.5703125" style="50" customWidth="1"/>
    <col min="1032" max="1032" width="24" style="50" customWidth="1"/>
    <col min="1033" max="1038" width="15.7109375" style="50" customWidth="1"/>
    <col min="1039" max="1039" width="4.7109375" style="50" customWidth="1"/>
    <col min="1040" max="1280" width="9.140625" style="50"/>
    <col min="1281" max="1281" width="5.42578125" style="50" customWidth="1"/>
    <col min="1282" max="1282" width="4.28515625" style="50" customWidth="1"/>
    <col min="1283" max="1284" width="6" style="50" customWidth="1"/>
    <col min="1285" max="1285" width="5.42578125" style="50" customWidth="1"/>
    <col min="1286" max="1286" width="6.140625" style="50" customWidth="1"/>
    <col min="1287" max="1287" width="6.5703125" style="50" customWidth="1"/>
    <col min="1288" max="1288" width="24" style="50" customWidth="1"/>
    <col min="1289" max="1294" width="15.7109375" style="50" customWidth="1"/>
    <col min="1295" max="1295" width="4.7109375" style="50" customWidth="1"/>
    <col min="1296" max="1536" width="9.140625" style="50"/>
    <col min="1537" max="1537" width="5.42578125" style="50" customWidth="1"/>
    <col min="1538" max="1538" width="4.28515625" style="50" customWidth="1"/>
    <col min="1539" max="1540" width="6" style="50" customWidth="1"/>
    <col min="1541" max="1541" width="5.42578125" style="50" customWidth="1"/>
    <col min="1542" max="1542" width="6.140625" style="50" customWidth="1"/>
    <col min="1543" max="1543" width="6.5703125" style="50" customWidth="1"/>
    <col min="1544" max="1544" width="24" style="50" customWidth="1"/>
    <col min="1545" max="1550" width="15.7109375" style="50" customWidth="1"/>
    <col min="1551" max="1551" width="4.7109375" style="50" customWidth="1"/>
    <col min="1552" max="1792" width="9.140625" style="50"/>
    <col min="1793" max="1793" width="5.42578125" style="50" customWidth="1"/>
    <col min="1794" max="1794" width="4.28515625" style="50" customWidth="1"/>
    <col min="1795" max="1796" width="6" style="50" customWidth="1"/>
    <col min="1797" max="1797" width="5.42578125" style="50" customWidth="1"/>
    <col min="1798" max="1798" width="6.140625" style="50" customWidth="1"/>
    <col min="1799" max="1799" width="6.5703125" style="50" customWidth="1"/>
    <col min="1800" max="1800" width="24" style="50" customWidth="1"/>
    <col min="1801" max="1806" width="15.7109375" style="50" customWidth="1"/>
    <col min="1807" max="1807" width="4.7109375" style="50" customWidth="1"/>
    <col min="1808" max="2048" width="9.140625" style="50"/>
    <col min="2049" max="2049" width="5.42578125" style="50" customWidth="1"/>
    <col min="2050" max="2050" width="4.28515625" style="50" customWidth="1"/>
    <col min="2051" max="2052" width="6" style="50" customWidth="1"/>
    <col min="2053" max="2053" width="5.42578125" style="50" customWidth="1"/>
    <col min="2054" max="2054" width="6.140625" style="50" customWidth="1"/>
    <col min="2055" max="2055" width="6.5703125" style="50" customWidth="1"/>
    <col min="2056" max="2056" width="24" style="50" customWidth="1"/>
    <col min="2057" max="2062" width="15.7109375" style="50" customWidth="1"/>
    <col min="2063" max="2063" width="4.7109375" style="50" customWidth="1"/>
    <col min="2064" max="2304" width="9.140625" style="50"/>
    <col min="2305" max="2305" width="5.42578125" style="50" customWidth="1"/>
    <col min="2306" max="2306" width="4.28515625" style="50" customWidth="1"/>
    <col min="2307" max="2308" width="6" style="50" customWidth="1"/>
    <col min="2309" max="2309" width="5.42578125" style="50" customWidth="1"/>
    <col min="2310" max="2310" width="6.140625" style="50" customWidth="1"/>
    <col min="2311" max="2311" width="6.5703125" style="50" customWidth="1"/>
    <col min="2312" max="2312" width="24" style="50" customWidth="1"/>
    <col min="2313" max="2318" width="15.7109375" style="50" customWidth="1"/>
    <col min="2319" max="2319" width="4.7109375" style="50" customWidth="1"/>
    <col min="2320" max="2560" width="9.140625" style="50"/>
    <col min="2561" max="2561" width="5.42578125" style="50" customWidth="1"/>
    <col min="2562" max="2562" width="4.28515625" style="50" customWidth="1"/>
    <col min="2563" max="2564" width="6" style="50" customWidth="1"/>
    <col min="2565" max="2565" width="5.42578125" style="50" customWidth="1"/>
    <col min="2566" max="2566" width="6.140625" style="50" customWidth="1"/>
    <col min="2567" max="2567" width="6.5703125" style="50" customWidth="1"/>
    <col min="2568" max="2568" width="24" style="50" customWidth="1"/>
    <col min="2569" max="2574" width="15.7109375" style="50" customWidth="1"/>
    <col min="2575" max="2575" width="4.7109375" style="50" customWidth="1"/>
    <col min="2576" max="2816" width="9.140625" style="50"/>
    <col min="2817" max="2817" width="5.42578125" style="50" customWidth="1"/>
    <col min="2818" max="2818" width="4.28515625" style="50" customWidth="1"/>
    <col min="2819" max="2820" width="6" style="50" customWidth="1"/>
    <col min="2821" max="2821" width="5.42578125" style="50" customWidth="1"/>
    <col min="2822" max="2822" width="6.140625" style="50" customWidth="1"/>
    <col min="2823" max="2823" width="6.5703125" style="50" customWidth="1"/>
    <col min="2824" max="2824" width="24" style="50" customWidth="1"/>
    <col min="2825" max="2830" width="15.7109375" style="50" customWidth="1"/>
    <col min="2831" max="2831" width="4.7109375" style="50" customWidth="1"/>
    <col min="2832" max="3072" width="9.140625" style="50"/>
    <col min="3073" max="3073" width="5.42578125" style="50" customWidth="1"/>
    <col min="3074" max="3074" width="4.28515625" style="50" customWidth="1"/>
    <col min="3075" max="3076" width="6" style="50" customWidth="1"/>
    <col min="3077" max="3077" width="5.42578125" style="50" customWidth="1"/>
    <col min="3078" max="3078" width="6.140625" style="50" customWidth="1"/>
    <col min="3079" max="3079" width="6.5703125" style="50" customWidth="1"/>
    <col min="3080" max="3080" width="24" style="50" customWidth="1"/>
    <col min="3081" max="3086" width="15.7109375" style="50" customWidth="1"/>
    <col min="3087" max="3087" width="4.7109375" style="50" customWidth="1"/>
    <col min="3088" max="3328" width="9.140625" style="50"/>
    <col min="3329" max="3329" width="5.42578125" style="50" customWidth="1"/>
    <col min="3330" max="3330" width="4.28515625" style="50" customWidth="1"/>
    <col min="3331" max="3332" width="6" style="50" customWidth="1"/>
    <col min="3333" max="3333" width="5.42578125" style="50" customWidth="1"/>
    <col min="3334" max="3334" width="6.140625" style="50" customWidth="1"/>
    <col min="3335" max="3335" width="6.5703125" style="50" customWidth="1"/>
    <col min="3336" max="3336" width="24" style="50" customWidth="1"/>
    <col min="3337" max="3342" width="15.7109375" style="50" customWidth="1"/>
    <col min="3343" max="3343" width="4.7109375" style="50" customWidth="1"/>
    <col min="3344" max="3584" width="9.140625" style="50"/>
    <col min="3585" max="3585" width="5.42578125" style="50" customWidth="1"/>
    <col min="3586" max="3586" width="4.28515625" style="50" customWidth="1"/>
    <col min="3587" max="3588" width="6" style="50" customWidth="1"/>
    <col min="3589" max="3589" width="5.42578125" style="50" customWidth="1"/>
    <col min="3590" max="3590" width="6.140625" style="50" customWidth="1"/>
    <col min="3591" max="3591" width="6.5703125" style="50" customWidth="1"/>
    <col min="3592" max="3592" width="24" style="50" customWidth="1"/>
    <col min="3593" max="3598" width="15.7109375" style="50" customWidth="1"/>
    <col min="3599" max="3599" width="4.7109375" style="50" customWidth="1"/>
    <col min="3600" max="3840" width="9.140625" style="50"/>
    <col min="3841" max="3841" width="5.42578125" style="50" customWidth="1"/>
    <col min="3842" max="3842" width="4.28515625" style="50" customWidth="1"/>
    <col min="3843" max="3844" width="6" style="50" customWidth="1"/>
    <col min="3845" max="3845" width="5.42578125" style="50" customWidth="1"/>
    <col min="3846" max="3846" width="6.140625" style="50" customWidth="1"/>
    <col min="3847" max="3847" width="6.5703125" style="50" customWidth="1"/>
    <col min="3848" max="3848" width="24" style="50" customWidth="1"/>
    <col min="3849" max="3854" width="15.7109375" style="50" customWidth="1"/>
    <col min="3855" max="3855" width="4.7109375" style="50" customWidth="1"/>
    <col min="3856" max="4096" width="9.140625" style="50"/>
    <col min="4097" max="4097" width="5.42578125" style="50" customWidth="1"/>
    <col min="4098" max="4098" width="4.28515625" style="50" customWidth="1"/>
    <col min="4099" max="4100" width="6" style="50" customWidth="1"/>
    <col min="4101" max="4101" width="5.42578125" style="50" customWidth="1"/>
    <col min="4102" max="4102" width="6.140625" style="50" customWidth="1"/>
    <col min="4103" max="4103" width="6.5703125" style="50" customWidth="1"/>
    <col min="4104" max="4104" width="24" style="50" customWidth="1"/>
    <col min="4105" max="4110" width="15.7109375" style="50" customWidth="1"/>
    <col min="4111" max="4111" width="4.7109375" style="50" customWidth="1"/>
    <col min="4112" max="4352" width="9.140625" style="50"/>
    <col min="4353" max="4353" width="5.42578125" style="50" customWidth="1"/>
    <col min="4354" max="4354" width="4.28515625" style="50" customWidth="1"/>
    <col min="4355" max="4356" width="6" style="50" customWidth="1"/>
    <col min="4357" max="4357" width="5.42578125" style="50" customWidth="1"/>
    <col min="4358" max="4358" width="6.140625" style="50" customWidth="1"/>
    <col min="4359" max="4359" width="6.5703125" style="50" customWidth="1"/>
    <col min="4360" max="4360" width="24" style="50" customWidth="1"/>
    <col min="4361" max="4366" width="15.7109375" style="50" customWidth="1"/>
    <col min="4367" max="4367" width="4.7109375" style="50" customWidth="1"/>
    <col min="4368" max="4608" width="9.140625" style="50"/>
    <col min="4609" max="4609" width="5.42578125" style="50" customWidth="1"/>
    <col min="4610" max="4610" width="4.28515625" style="50" customWidth="1"/>
    <col min="4611" max="4612" width="6" style="50" customWidth="1"/>
    <col min="4613" max="4613" width="5.42578125" style="50" customWidth="1"/>
    <col min="4614" max="4614" width="6.140625" style="50" customWidth="1"/>
    <col min="4615" max="4615" width="6.5703125" style="50" customWidth="1"/>
    <col min="4616" max="4616" width="24" style="50" customWidth="1"/>
    <col min="4617" max="4622" width="15.7109375" style="50" customWidth="1"/>
    <col min="4623" max="4623" width="4.7109375" style="50" customWidth="1"/>
    <col min="4624" max="4864" width="9.140625" style="50"/>
    <col min="4865" max="4865" width="5.42578125" style="50" customWidth="1"/>
    <col min="4866" max="4866" width="4.28515625" style="50" customWidth="1"/>
    <col min="4867" max="4868" width="6" style="50" customWidth="1"/>
    <col min="4869" max="4869" width="5.42578125" style="50" customWidth="1"/>
    <col min="4870" max="4870" width="6.140625" style="50" customWidth="1"/>
    <col min="4871" max="4871" width="6.5703125" style="50" customWidth="1"/>
    <col min="4872" max="4872" width="24" style="50" customWidth="1"/>
    <col min="4873" max="4878" width="15.7109375" style="50" customWidth="1"/>
    <col min="4879" max="4879" width="4.7109375" style="50" customWidth="1"/>
    <col min="4880" max="5120" width="9.140625" style="50"/>
    <col min="5121" max="5121" width="5.42578125" style="50" customWidth="1"/>
    <col min="5122" max="5122" width="4.28515625" style="50" customWidth="1"/>
    <col min="5123" max="5124" width="6" style="50" customWidth="1"/>
    <col min="5125" max="5125" width="5.42578125" style="50" customWidth="1"/>
    <col min="5126" max="5126" width="6.140625" style="50" customWidth="1"/>
    <col min="5127" max="5127" width="6.5703125" style="50" customWidth="1"/>
    <col min="5128" max="5128" width="24" style="50" customWidth="1"/>
    <col min="5129" max="5134" width="15.7109375" style="50" customWidth="1"/>
    <col min="5135" max="5135" width="4.7109375" style="50" customWidth="1"/>
    <col min="5136" max="5376" width="9.140625" style="50"/>
    <col min="5377" max="5377" width="5.42578125" style="50" customWidth="1"/>
    <col min="5378" max="5378" width="4.28515625" style="50" customWidth="1"/>
    <col min="5379" max="5380" width="6" style="50" customWidth="1"/>
    <col min="5381" max="5381" width="5.42578125" style="50" customWidth="1"/>
    <col min="5382" max="5382" width="6.140625" style="50" customWidth="1"/>
    <col min="5383" max="5383" width="6.5703125" style="50" customWidth="1"/>
    <col min="5384" max="5384" width="24" style="50" customWidth="1"/>
    <col min="5385" max="5390" width="15.7109375" style="50" customWidth="1"/>
    <col min="5391" max="5391" width="4.7109375" style="50" customWidth="1"/>
    <col min="5392" max="5632" width="9.140625" style="50"/>
    <col min="5633" max="5633" width="5.42578125" style="50" customWidth="1"/>
    <col min="5634" max="5634" width="4.28515625" style="50" customWidth="1"/>
    <col min="5635" max="5636" width="6" style="50" customWidth="1"/>
    <col min="5637" max="5637" width="5.42578125" style="50" customWidth="1"/>
    <col min="5638" max="5638" width="6.140625" style="50" customWidth="1"/>
    <col min="5639" max="5639" width="6.5703125" style="50" customWidth="1"/>
    <col min="5640" max="5640" width="24" style="50" customWidth="1"/>
    <col min="5641" max="5646" width="15.7109375" style="50" customWidth="1"/>
    <col min="5647" max="5647" width="4.7109375" style="50" customWidth="1"/>
    <col min="5648" max="5888" width="9.140625" style="50"/>
    <col min="5889" max="5889" width="5.42578125" style="50" customWidth="1"/>
    <col min="5890" max="5890" width="4.28515625" style="50" customWidth="1"/>
    <col min="5891" max="5892" width="6" style="50" customWidth="1"/>
    <col min="5893" max="5893" width="5.42578125" style="50" customWidth="1"/>
    <col min="5894" max="5894" width="6.140625" style="50" customWidth="1"/>
    <col min="5895" max="5895" width="6.5703125" style="50" customWidth="1"/>
    <col min="5896" max="5896" width="24" style="50" customWidth="1"/>
    <col min="5897" max="5902" width="15.7109375" style="50" customWidth="1"/>
    <col min="5903" max="5903" width="4.7109375" style="50" customWidth="1"/>
    <col min="5904" max="6144" width="9.140625" style="50"/>
    <col min="6145" max="6145" width="5.42578125" style="50" customWidth="1"/>
    <col min="6146" max="6146" width="4.28515625" style="50" customWidth="1"/>
    <col min="6147" max="6148" width="6" style="50" customWidth="1"/>
    <col min="6149" max="6149" width="5.42578125" style="50" customWidth="1"/>
    <col min="6150" max="6150" width="6.140625" style="50" customWidth="1"/>
    <col min="6151" max="6151" width="6.5703125" style="50" customWidth="1"/>
    <col min="6152" max="6152" width="24" style="50" customWidth="1"/>
    <col min="6153" max="6158" width="15.7109375" style="50" customWidth="1"/>
    <col min="6159" max="6159" width="4.7109375" style="50" customWidth="1"/>
    <col min="6160" max="6400" width="9.140625" style="50"/>
    <col min="6401" max="6401" width="5.42578125" style="50" customWidth="1"/>
    <col min="6402" max="6402" width="4.28515625" style="50" customWidth="1"/>
    <col min="6403" max="6404" width="6" style="50" customWidth="1"/>
    <col min="6405" max="6405" width="5.42578125" style="50" customWidth="1"/>
    <col min="6406" max="6406" width="6.140625" style="50" customWidth="1"/>
    <col min="6407" max="6407" width="6.5703125" style="50" customWidth="1"/>
    <col min="6408" max="6408" width="24" style="50" customWidth="1"/>
    <col min="6409" max="6414" width="15.7109375" style="50" customWidth="1"/>
    <col min="6415" max="6415" width="4.7109375" style="50" customWidth="1"/>
    <col min="6416" max="6656" width="9.140625" style="50"/>
    <col min="6657" max="6657" width="5.42578125" style="50" customWidth="1"/>
    <col min="6658" max="6658" width="4.28515625" style="50" customWidth="1"/>
    <col min="6659" max="6660" width="6" style="50" customWidth="1"/>
    <col min="6661" max="6661" width="5.42578125" style="50" customWidth="1"/>
    <col min="6662" max="6662" width="6.140625" style="50" customWidth="1"/>
    <col min="6663" max="6663" width="6.5703125" style="50" customWidth="1"/>
    <col min="6664" max="6664" width="24" style="50" customWidth="1"/>
    <col min="6665" max="6670" width="15.7109375" style="50" customWidth="1"/>
    <col min="6671" max="6671" width="4.7109375" style="50" customWidth="1"/>
    <col min="6672" max="6912" width="9.140625" style="50"/>
    <col min="6913" max="6913" width="5.42578125" style="50" customWidth="1"/>
    <col min="6914" max="6914" width="4.28515625" style="50" customWidth="1"/>
    <col min="6915" max="6916" width="6" style="50" customWidth="1"/>
    <col min="6917" max="6917" width="5.42578125" style="50" customWidth="1"/>
    <col min="6918" max="6918" width="6.140625" style="50" customWidth="1"/>
    <col min="6919" max="6919" width="6.5703125" style="50" customWidth="1"/>
    <col min="6920" max="6920" width="24" style="50" customWidth="1"/>
    <col min="6921" max="6926" width="15.7109375" style="50" customWidth="1"/>
    <col min="6927" max="6927" width="4.7109375" style="50" customWidth="1"/>
    <col min="6928" max="7168" width="9.140625" style="50"/>
    <col min="7169" max="7169" width="5.42578125" style="50" customWidth="1"/>
    <col min="7170" max="7170" width="4.28515625" style="50" customWidth="1"/>
    <col min="7171" max="7172" width="6" style="50" customWidth="1"/>
    <col min="7173" max="7173" width="5.42578125" style="50" customWidth="1"/>
    <col min="7174" max="7174" width="6.140625" style="50" customWidth="1"/>
    <col min="7175" max="7175" width="6.5703125" style="50" customWidth="1"/>
    <col min="7176" max="7176" width="24" style="50" customWidth="1"/>
    <col min="7177" max="7182" width="15.7109375" style="50" customWidth="1"/>
    <col min="7183" max="7183" width="4.7109375" style="50" customWidth="1"/>
    <col min="7184" max="7424" width="9.140625" style="50"/>
    <col min="7425" max="7425" width="5.42578125" style="50" customWidth="1"/>
    <col min="7426" max="7426" width="4.28515625" style="50" customWidth="1"/>
    <col min="7427" max="7428" width="6" style="50" customWidth="1"/>
    <col min="7429" max="7429" width="5.42578125" style="50" customWidth="1"/>
    <col min="7430" max="7430" width="6.140625" style="50" customWidth="1"/>
    <col min="7431" max="7431" width="6.5703125" style="50" customWidth="1"/>
    <col min="7432" max="7432" width="24" style="50" customWidth="1"/>
    <col min="7433" max="7438" width="15.7109375" style="50" customWidth="1"/>
    <col min="7439" max="7439" width="4.7109375" style="50" customWidth="1"/>
    <col min="7440" max="7680" width="9.140625" style="50"/>
    <col min="7681" max="7681" width="5.42578125" style="50" customWidth="1"/>
    <col min="7682" max="7682" width="4.28515625" style="50" customWidth="1"/>
    <col min="7683" max="7684" width="6" style="50" customWidth="1"/>
    <col min="7685" max="7685" width="5.42578125" style="50" customWidth="1"/>
    <col min="7686" max="7686" width="6.140625" style="50" customWidth="1"/>
    <col min="7687" max="7687" width="6.5703125" style="50" customWidth="1"/>
    <col min="7688" max="7688" width="24" style="50" customWidth="1"/>
    <col min="7689" max="7694" width="15.7109375" style="50" customWidth="1"/>
    <col min="7695" max="7695" width="4.7109375" style="50" customWidth="1"/>
    <col min="7696" max="7936" width="9.140625" style="50"/>
    <col min="7937" max="7937" width="5.42578125" style="50" customWidth="1"/>
    <col min="7938" max="7938" width="4.28515625" style="50" customWidth="1"/>
    <col min="7939" max="7940" width="6" style="50" customWidth="1"/>
    <col min="7941" max="7941" width="5.42578125" style="50" customWidth="1"/>
    <col min="7942" max="7942" width="6.140625" style="50" customWidth="1"/>
    <col min="7943" max="7943" width="6.5703125" style="50" customWidth="1"/>
    <col min="7944" max="7944" width="24" style="50" customWidth="1"/>
    <col min="7945" max="7950" width="15.7109375" style="50" customWidth="1"/>
    <col min="7951" max="7951" width="4.7109375" style="50" customWidth="1"/>
    <col min="7952" max="8192" width="9.140625" style="50"/>
    <col min="8193" max="8193" width="5.42578125" style="50" customWidth="1"/>
    <col min="8194" max="8194" width="4.28515625" style="50" customWidth="1"/>
    <col min="8195" max="8196" width="6" style="50" customWidth="1"/>
    <col min="8197" max="8197" width="5.42578125" style="50" customWidth="1"/>
    <col min="8198" max="8198" width="6.140625" style="50" customWidth="1"/>
    <col min="8199" max="8199" width="6.5703125" style="50" customWidth="1"/>
    <col min="8200" max="8200" width="24" style="50" customWidth="1"/>
    <col min="8201" max="8206" width="15.7109375" style="50" customWidth="1"/>
    <col min="8207" max="8207" width="4.7109375" style="50" customWidth="1"/>
    <col min="8208" max="8448" width="9.140625" style="50"/>
    <col min="8449" max="8449" width="5.42578125" style="50" customWidth="1"/>
    <col min="8450" max="8450" width="4.28515625" style="50" customWidth="1"/>
    <col min="8451" max="8452" width="6" style="50" customWidth="1"/>
    <col min="8453" max="8453" width="5.42578125" style="50" customWidth="1"/>
    <col min="8454" max="8454" width="6.140625" style="50" customWidth="1"/>
    <col min="8455" max="8455" width="6.5703125" style="50" customWidth="1"/>
    <col min="8456" max="8456" width="24" style="50" customWidth="1"/>
    <col min="8457" max="8462" width="15.7109375" style="50" customWidth="1"/>
    <col min="8463" max="8463" width="4.7109375" style="50" customWidth="1"/>
    <col min="8464" max="8704" width="9.140625" style="50"/>
    <col min="8705" max="8705" width="5.42578125" style="50" customWidth="1"/>
    <col min="8706" max="8706" width="4.28515625" style="50" customWidth="1"/>
    <col min="8707" max="8708" width="6" style="50" customWidth="1"/>
    <col min="8709" max="8709" width="5.42578125" style="50" customWidth="1"/>
    <col min="8710" max="8710" width="6.140625" style="50" customWidth="1"/>
    <col min="8711" max="8711" width="6.5703125" style="50" customWidth="1"/>
    <col min="8712" max="8712" width="24" style="50" customWidth="1"/>
    <col min="8713" max="8718" width="15.7109375" style="50" customWidth="1"/>
    <col min="8719" max="8719" width="4.7109375" style="50" customWidth="1"/>
    <col min="8720" max="8960" width="9.140625" style="50"/>
    <col min="8961" max="8961" width="5.42578125" style="50" customWidth="1"/>
    <col min="8962" max="8962" width="4.28515625" style="50" customWidth="1"/>
    <col min="8963" max="8964" width="6" style="50" customWidth="1"/>
    <col min="8965" max="8965" width="5.42578125" style="50" customWidth="1"/>
    <col min="8966" max="8966" width="6.140625" style="50" customWidth="1"/>
    <col min="8967" max="8967" width="6.5703125" style="50" customWidth="1"/>
    <col min="8968" max="8968" width="24" style="50" customWidth="1"/>
    <col min="8969" max="8974" width="15.7109375" style="50" customWidth="1"/>
    <col min="8975" max="8975" width="4.7109375" style="50" customWidth="1"/>
    <col min="8976" max="9216" width="9.140625" style="50"/>
    <col min="9217" max="9217" width="5.42578125" style="50" customWidth="1"/>
    <col min="9218" max="9218" width="4.28515625" style="50" customWidth="1"/>
    <col min="9219" max="9220" width="6" style="50" customWidth="1"/>
    <col min="9221" max="9221" width="5.42578125" style="50" customWidth="1"/>
    <col min="9222" max="9222" width="6.140625" style="50" customWidth="1"/>
    <col min="9223" max="9223" width="6.5703125" style="50" customWidth="1"/>
    <col min="9224" max="9224" width="24" style="50" customWidth="1"/>
    <col min="9225" max="9230" width="15.7109375" style="50" customWidth="1"/>
    <col min="9231" max="9231" width="4.7109375" style="50" customWidth="1"/>
    <col min="9232" max="9472" width="9.140625" style="50"/>
    <col min="9473" max="9473" width="5.42578125" style="50" customWidth="1"/>
    <col min="9474" max="9474" width="4.28515625" style="50" customWidth="1"/>
    <col min="9475" max="9476" width="6" style="50" customWidth="1"/>
    <col min="9477" max="9477" width="5.42578125" style="50" customWidth="1"/>
    <col min="9478" max="9478" width="6.140625" style="50" customWidth="1"/>
    <col min="9479" max="9479" width="6.5703125" style="50" customWidth="1"/>
    <col min="9480" max="9480" width="24" style="50" customWidth="1"/>
    <col min="9481" max="9486" width="15.7109375" style="50" customWidth="1"/>
    <col min="9487" max="9487" width="4.7109375" style="50" customWidth="1"/>
    <col min="9488" max="9728" width="9.140625" style="50"/>
    <col min="9729" max="9729" width="5.42578125" style="50" customWidth="1"/>
    <col min="9730" max="9730" width="4.28515625" style="50" customWidth="1"/>
    <col min="9731" max="9732" width="6" style="50" customWidth="1"/>
    <col min="9733" max="9733" width="5.42578125" style="50" customWidth="1"/>
    <col min="9734" max="9734" width="6.140625" style="50" customWidth="1"/>
    <col min="9735" max="9735" width="6.5703125" style="50" customWidth="1"/>
    <col min="9736" max="9736" width="24" style="50" customWidth="1"/>
    <col min="9737" max="9742" width="15.7109375" style="50" customWidth="1"/>
    <col min="9743" max="9743" width="4.7109375" style="50" customWidth="1"/>
    <col min="9744" max="9984" width="9.140625" style="50"/>
    <col min="9985" max="9985" width="5.42578125" style="50" customWidth="1"/>
    <col min="9986" max="9986" width="4.28515625" style="50" customWidth="1"/>
    <col min="9987" max="9988" width="6" style="50" customWidth="1"/>
    <col min="9989" max="9989" width="5.42578125" style="50" customWidth="1"/>
    <col min="9990" max="9990" width="6.140625" style="50" customWidth="1"/>
    <col min="9991" max="9991" width="6.5703125" style="50" customWidth="1"/>
    <col min="9992" max="9992" width="24" style="50" customWidth="1"/>
    <col min="9993" max="9998" width="15.7109375" style="50" customWidth="1"/>
    <col min="9999" max="9999" width="4.7109375" style="50" customWidth="1"/>
    <col min="10000" max="10240" width="9.140625" style="50"/>
    <col min="10241" max="10241" width="5.42578125" style="50" customWidth="1"/>
    <col min="10242" max="10242" width="4.28515625" style="50" customWidth="1"/>
    <col min="10243" max="10244" width="6" style="50" customWidth="1"/>
    <col min="10245" max="10245" width="5.42578125" style="50" customWidth="1"/>
    <col min="10246" max="10246" width="6.140625" style="50" customWidth="1"/>
    <col min="10247" max="10247" width="6.5703125" style="50" customWidth="1"/>
    <col min="10248" max="10248" width="24" style="50" customWidth="1"/>
    <col min="10249" max="10254" width="15.7109375" style="50" customWidth="1"/>
    <col min="10255" max="10255" width="4.7109375" style="50" customWidth="1"/>
    <col min="10256" max="10496" width="9.140625" style="50"/>
    <col min="10497" max="10497" width="5.42578125" style="50" customWidth="1"/>
    <col min="10498" max="10498" width="4.28515625" style="50" customWidth="1"/>
    <col min="10499" max="10500" width="6" style="50" customWidth="1"/>
    <col min="10501" max="10501" width="5.42578125" style="50" customWidth="1"/>
    <col min="10502" max="10502" width="6.140625" style="50" customWidth="1"/>
    <col min="10503" max="10503" width="6.5703125" style="50" customWidth="1"/>
    <col min="10504" max="10504" width="24" style="50" customWidth="1"/>
    <col min="10505" max="10510" width="15.7109375" style="50" customWidth="1"/>
    <col min="10511" max="10511" width="4.7109375" style="50" customWidth="1"/>
    <col min="10512" max="10752" width="9.140625" style="50"/>
    <col min="10753" max="10753" width="5.42578125" style="50" customWidth="1"/>
    <col min="10754" max="10754" width="4.28515625" style="50" customWidth="1"/>
    <col min="10755" max="10756" width="6" style="50" customWidth="1"/>
    <col min="10757" max="10757" width="5.42578125" style="50" customWidth="1"/>
    <col min="10758" max="10758" width="6.140625" style="50" customWidth="1"/>
    <col min="10759" max="10759" width="6.5703125" style="50" customWidth="1"/>
    <col min="10760" max="10760" width="24" style="50" customWidth="1"/>
    <col min="10761" max="10766" width="15.7109375" style="50" customWidth="1"/>
    <col min="10767" max="10767" width="4.7109375" style="50" customWidth="1"/>
    <col min="10768" max="11008" width="9.140625" style="50"/>
    <col min="11009" max="11009" width="5.42578125" style="50" customWidth="1"/>
    <col min="11010" max="11010" width="4.28515625" style="50" customWidth="1"/>
    <col min="11011" max="11012" width="6" style="50" customWidth="1"/>
    <col min="11013" max="11013" width="5.42578125" style="50" customWidth="1"/>
    <col min="11014" max="11014" width="6.140625" style="50" customWidth="1"/>
    <col min="11015" max="11015" width="6.5703125" style="50" customWidth="1"/>
    <col min="11016" max="11016" width="24" style="50" customWidth="1"/>
    <col min="11017" max="11022" width="15.7109375" style="50" customWidth="1"/>
    <col min="11023" max="11023" width="4.7109375" style="50" customWidth="1"/>
    <col min="11024" max="11264" width="9.140625" style="50"/>
    <col min="11265" max="11265" width="5.42578125" style="50" customWidth="1"/>
    <col min="11266" max="11266" width="4.28515625" style="50" customWidth="1"/>
    <col min="11267" max="11268" width="6" style="50" customWidth="1"/>
    <col min="11269" max="11269" width="5.42578125" style="50" customWidth="1"/>
    <col min="11270" max="11270" width="6.140625" style="50" customWidth="1"/>
    <col min="11271" max="11271" width="6.5703125" style="50" customWidth="1"/>
    <col min="11272" max="11272" width="24" style="50" customWidth="1"/>
    <col min="11273" max="11278" width="15.7109375" style="50" customWidth="1"/>
    <col min="11279" max="11279" width="4.7109375" style="50" customWidth="1"/>
    <col min="11280" max="11520" width="9.140625" style="50"/>
    <col min="11521" max="11521" width="5.42578125" style="50" customWidth="1"/>
    <col min="11522" max="11522" width="4.28515625" style="50" customWidth="1"/>
    <col min="11523" max="11524" width="6" style="50" customWidth="1"/>
    <col min="11525" max="11525" width="5.42578125" style="50" customWidth="1"/>
    <col min="11526" max="11526" width="6.140625" style="50" customWidth="1"/>
    <col min="11527" max="11527" width="6.5703125" style="50" customWidth="1"/>
    <col min="11528" max="11528" width="24" style="50" customWidth="1"/>
    <col min="11529" max="11534" width="15.7109375" style="50" customWidth="1"/>
    <col min="11535" max="11535" width="4.7109375" style="50" customWidth="1"/>
    <col min="11536" max="11776" width="9.140625" style="50"/>
    <col min="11777" max="11777" width="5.42578125" style="50" customWidth="1"/>
    <col min="11778" max="11778" width="4.28515625" style="50" customWidth="1"/>
    <col min="11779" max="11780" width="6" style="50" customWidth="1"/>
    <col min="11781" max="11781" width="5.42578125" style="50" customWidth="1"/>
    <col min="11782" max="11782" width="6.140625" style="50" customWidth="1"/>
    <col min="11783" max="11783" width="6.5703125" style="50" customWidth="1"/>
    <col min="11784" max="11784" width="24" style="50" customWidth="1"/>
    <col min="11785" max="11790" width="15.7109375" style="50" customWidth="1"/>
    <col min="11791" max="11791" width="4.7109375" style="50" customWidth="1"/>
    <col min="11792" max="12032" width="9.140625" style="50"/>
    <col min="12033" max="12033" width="5.42578125" style="50" customWidth="1"/>
    <col min="12034" max="12034" width="4.28515625" style="50" customWidth="1"/>
    <col min="12035" max="12036" width="6" style="50" customWidth="1"/>
    <col min="12037" max="12037" width="5.42578125" style="50" customWidth="1"/>
    <col min="12038" max="12038" width="6.140625" style="50" customWidth="1"/>
    <col min="12039" max="12039" width="6.5703125" style="50" customWidth="1"/>
    <col min="12040" max="12040" width="24" style="50" customWidth="1"/>
    <col min="12041" max="12046" width="15.7109375" style="50" customWidth="1"/>
    <col min="12047" max="12047" width="4.7109375" style="50" customWidth="1"/>
    <col min="12048" max="12288" width="9.140625" style="50"/>
    <col min="12289" max="12289" width="5.42578125" style="50" customWidth="1"/>
    <col min="12290" max="12290" width="4.28515625" style="50" customWidth="1"/>
    <col min="12291" max="12292" width="6" style="50" customWidth="1"/>
    <col min="12293" max="12293" width="5.42578125" style="50" customWidth="1"/>
    <col min="12294" max="12294" width="6.140625" style="50" customWidth="1"/>
    <col min="12295" max="12295" width="6.5703125" style="50" customWidth="1"/>
    <col min="12296" max="12296" width="24" style="50" customWidth="1"/>
    <col min="12297" max="12302" width="15.7109375" style="50" customWidth="1"/>
    <col min="12303" max="12303" width="4.7109375" style="50" customWidth="1"/>
    <col min="12304" max="12544" width="9.140625" style="50"/>
    <col min="12545" max="12545" width="5.42578125" style="50" customWidth="1"/>
    <col min="12546" max="12546" width="4.28515625" style="50" customWidth="1"/>
    <col min="12547" max="12548" width="6" style="50" customWidth="1"/>
    <col min="12549" max="12549" width="5.42578125" style="50" customWidth="1"/>
    <col min="12550" max="12550" width="6.140625" style="50" customWidth="1"/>
    <col min="12551" max="12551" width="6.5703125" style="50" customWidth="1"/>
    <col min="12552" max="12552" width="24" style="50" customWidth="1"/>
    <col min="12553" max="12558" width="15.7109375" style="50" customWidth="1"/>
    <col min="12559" max="12559" width="4.7109375" style="50" customWidth="1"/>
    <col min="12560" max="12800" width="9.140625" style="50"/>
    <col min="12801" max="12801" width="5.42578125" style="50" customWidth="1"/>
    <col min="12802" max="12802" width="4.28515625" style="50" customWidth="1"/>
    <col min="12803" max="12804" width="6" style="50" customWidth="1"/>
    <col min="12805" max="12805" width="5.42578125" style="50" customWidth="1"/>
    <col min="12806" max="12806" width="6.140625" style="50" customWidth="1"/>
    <col min="12807" max="12807" width="6.5703125" style="50" customWidth="1"/>
    <col min="12808" max="12808" width="24" style="50" customWidth="1"/>
    <col min="12809" max="12814" width="15.7109375" style="50" customWidth="1"/>
    <col min="12815" max="12815" width="4.7109375" style="50" customWidth="1"/>
    <col min="12816" max="13056" width="9.140625" style="50"/>
    <col min="13057" max="13057" width="5.42578125" style="50" customWidth="1"/>
    <col min="13058" max="13058" width="4.28515625" style="50" customWidth="1"/>
    <col min="13059" max="13060" width="6" style="50" customWidth="1"/>
    <col min="13061" max="13061" width="5.42578125" style="50" customWidth="1"/>
    <col min="13062" max="13062" width="6.140625" style="50" customWidth="1"/>
    <col min="13063" max="13063" width="6.5703125" style="50" customWidth="1"/>
    <col min="13064" max="13064" width="24" style="50" customWidth="1"/>
    <col min="13065" max="13070" width="15.7109375" style="50" customWidth="1"/>
    <col min="13071" max="13071" width="4.7109375" style="50" customWidth="1"/>
    <col min="13072" max="13312" width="9.140625" style="50"/>
    <col min="13313" max="13313" width="5.42578125" style="50" customWidth="1"/>
    <col min="13314" max="13314" width="4.28515625" style="50" customWidth="1"/>
    <col min="13315" max="13316" width="6" style="50" customWidth="1"/>
    <col min="13317" max="13317" width="5.42578125" style="50" customWidth="1"/>
    <col min="13318" max="13318" width="6.140625" style="50" customWidth="1"/>
    <col min="13319" max="13319" width="6.5703125" style="50" customWidth="1"/>
    <col min="13320" max="13320" width="24" style="50" customWidth="1"/>
    <col min="13321" max="13326" width="15.7109375" style="50" customWidth="1"/>
    <col min="13327" max="13327" width="4.7109375" style="50" customWidth="1"/>
    <col min="13328" max="13568" width="9.140625" style="50"/>
    <col min="13569" max="13569" width="5.42578125" style="50" customWidth="1"/>
    <col min="13570" max="13570" width="4.28515625" style="50" customWidth="1"/>
    <col min="13571" max="13572" width="6" style="50" customWidth="1"/>
    <col min="13573" max="13573" width="5.42578125" style="50" customWidth="1"/>
    <col min="13574" max="13574" width="6.140625" style="50" customWidth="1"/>
    <col min="13575" max="13575" width="6.5703125" style="50" customWidth="1"/>
    <col min="13576" max="13576" width="24" style="50" customWidth="1"/>
    <col min="13577" max="13582" width="15.7109375" style="50" customWidth="1"/>
    <col min="13583" max="13583" width="4.7109375" style="50" customWidth="1"/>
    <col min="13584" max="13824" width="9.140625" style="50"/>
    <col min="13825" max="13825" width="5.42578125" style="50" customWidth="1"/>
    <col min="13826" max="13826" width="4.28515625" style="50" customWidth="1"/>
    <col min="13827" max="13828" width="6" style="50" customWidth="1"/>
    <col min="13829" max="13829" width="5.42578125" style="50" customWidth="1"/>
    <col min="13830" max="13830" width="6.140625" style="50" customWidth="1"/>
    <col min="13831" max="13831" width="6.5703125" style="50" customWidth="1"/>
    <col min="13832" max="13832" width="24" style="50" customWidth="1"/>
    <col min="13833" max="13838" width="15.7109375" style="50" customWidth="1"/>
    <col min="13839" max="13839" width="4.7109375" style="50" customWidth="1"/>
    <col min="13840" max="14080" width="9.140625" style="50"/>
    <col min="14081" max="14081" width="5.42578125" style="50" customWidth="1"/>
    <col min="14082" max="14082" width="4.28515625" style="50" customWidth="1"/>
    <col min="14083" max="14084" width="6" style="50" customWidth="1"/>
    <col min="14085" max="14085" width="5.42578125" style="50" customWidth="1"/>
    <col min="14086" max="14086" width="6.140625" style="50" customWidth="1"/>
    <col min="14087" max="14087" width="6.5703125" style="50" customWidth="1"/>
    <col min="14088" max="14088" width="24" style="50" customWidth="1"/>
    <col min="14089" max="14094" width="15.7109375" style="50" customWidth="1"/>
    <col min="14095" max="14095" width="4.7109375" style="50" customWidth="1"/>
    <col min="14096" max="14336" width="9.140625" style="50"/>
    <col min="14337" max="14337" width="5.42578125" style="50" customWidth="1"/>
    <col min="14338" max="14338" width="4.28515625" style="50" customWidth="1"/>
    <col min="14339" max="14340" width="6" style="50" customWidth="1"/>
    <col min="14341" max="14341" width="5.42578125" style="50" customWidth="1"/>
    <col min="14342" max="14342" width="6.140625" style="50" customWidth="1"/>
    <col min="14343" max="14343" width="6.5703125" style="50" customWidth="1"/>
    <col min="14344" max="14344" width="24" style="50" customWidth="1"/>
    <col min="14345" max="14350" width="15.7109375" style="50" customWidth="1"/>
    <col min="14351" max="14351" width="4.7109375" style="50" customWidth="1"/>
    <col min="14352" max="14592" width="9.140625" style="50"/>
    <col min="14593" max="14593" width="5.42578125" style="50" customWidth="1"/>
    <col min="14594" max="14594" width="4.28515625" style="50" customWidth="1"/>
    <col min="14595" max="14596" width="6" style="50" customWidth="1"/>
    <col min="14597" max="14597" width="5.42578125" style="50" customWidth="1"/>
    <col min="14598" max="14598" width="6.140625" style="50" customWidth="1"/>
    <col min="14599" max="14599" width="6.5703125" style="50" customWidth="1"/>
    <col min="14600" max="14600" width="24" style="50" customWidth="1"/>
    <col min="14601" max="14606" width="15.7109375" style="50" customWidth="1"/>
    <col min="14607" max="14607" width="4.7109375" style="50" customWidth="1"/>
    <col min="14608" max="14848" width="9.140625" style="50"/>
    <col min="14849" max="14849" width="5.42578125" style="50" customWidth="1"/>
    <col min="14850" max="14850" width="4.28515625" style="50" customWidth="1"/>
    <col min="14851" max="14852" width="6" style="50" customWidth="1"/>
    <col min="14853" max="14853" width="5.42578125" style="50" customWidth="1"/>
    <col min="14854" max="14854" width="6.140625" style="50" customWidth="1"/>
    <col min="14855" max="14855" width="6.5703125" style="50" customWidth="1"/>
    <col min="14856" max="14856" width="24" style="50" customWidth="1"/>
    <col min="14857" max="14862" width="15.7109375" style="50" customWidth="1"/>
    <col min="14863" max="14863" width="4.7109375" style="50" customWidth="1"/>
    <col min="14864" max="15104" width="9.140625" style="50"/>
    <col min="15105" max="15105" width="5.42578125" style="50" customWidth="1"/>
    <col min="15106" max="15106" width="4.28515625" style="50" customWidth="1"/>
    <col min="15107" max="15108" width="6" style="50" customWidth="1"/>
    <col min="15109" max="15109" width="5.42578125" style="50" customWidth="1"/>
    <col min="15110" max="15110" width="6.140625" style="50" customWidth="1"/>
    <col min="15111" max="15111" width="6.5703125" style="50" customWidth="1"/>
    <col min="15112" max="15112" width="24" style="50" customWidth="1"/>
    <col min="15113" max="15118" width="15.7109375" style="50" customWidth="1"/>
    <col min="15119" max="15119" width="4.7109375" style="50" customWidth="1"/>
    <col min="15120" max="15360" width="9.140625" style="50"/>
    <col min="15361" max="15361" width="5.42578125" style="50" customWidth="1"/>
    <col min="15362" max="15362" width="4.28515625" style="50" customWidth="1"/>
    <col min="15363" max="15364" width="6" style="50" customWidth="1"/>
    <col min="15365" max="15365" width="5.42578125" style="50" customWidth="1"/>
    <col min="15366" max="15366" width="6.140625" style="50" customWidth="1"/>
    <col min="15367" max="15367" width="6.5703125" style="50" customWidth="1"/>
    <col min="15368" max="15368" width="24" style="50" customWidth="1"/>
    <col min="15369" max="15374" width="15.7109375" style="50" customWidth="1"/>
    <col min="15375" max="15375" width="4.7109375" style="50" customWidth="1"/>
    <col min="15376" max="15616" width="9.140625" style="50"/>
    <col min="15617" max="15617" width="5.42578125" style="50" customWidth="1"/>
    <col min="15618" max="15618" width="4.28515625" style="50" customWidth="1"/>
    <col min="15619" max="15620" width="6" style="50" customWidth="1"/>
    <col min="15621" max="15621" width="5.42578125" style="50" customWidth="1"/>
    <col min="15622" max="15622" width="6.140625" style="50" customWidth="1"/>
    <col min="15623" max="15623" width="6.5703125" style="50" customWidth="1"/>
    <col min="15624" max="15624" width="24" style="50" customWidth="1"/>
    <col min="15625" max="15630" width="15.7109375" style="50" customWidth="1"/>
    <col min="15631" max="15631" width="4.7109375" style="50" customWidth="1"/>
    <col min="15632" max="15872" width="9.140625" style="50"/>
    <col min="15873" max="15873" width="5.42578125" style="50" customWidth="1"/>
    <col min="15874" max="15874" width="4.28515625" style="50" customWidth="1"/>
    <col min="15875" max="15876" width="6" style="50" customWidth="1"/>
    <col min="15877" max="15877" width="5.42578125" style="50" customWidth="1"/>
    <col min="15878" max="15878" width="6.140625" style="50" customWidth="1"/>
    <col min="15879" max="15879" width="6.5703125" style="50" customWidth="1"/>
    <col min="15880" max="15880" width="24" style="50" customWidth="1"/>
    <col min="15881" max="15886" width="15.7109375" style="50" customWidth="1"/>
    <col min="15887" max="15887" width="4.7109375" style="50" customWidth="1"/>
    <col min="15888" max="16128" width="9.140625" style="50"/>
    <col min="16129" max="16129" width="5.42578125" style="50" customWidth="1"/>
    <col min="16130" max="16130" width="4.28515625" style="50" customWidth="1"/>
    <col min="16131" max="16132" width="6" style="50" customWidth="1"/>
    <col min="16133" max="16133" width="5.42578125" style="50" customWidth="1"/>
    <col min="16134" max="16134" width="6.140625" style="50" customWidth="1"/>
    <col min="16135" max="16135" width="6.5703125" style="50" customWidth="1"/>
    <col min="16136" max="16136" width="24" style="50" customWidth="1"/>
    <col min="16137" max="16142" width="15.7109375" style="50" customWidth="1"/>
    <col min="16143" max="16143" width="4.7109375" style="50" customWidth="1"/>
    <col min="16144" max="16384" width="9.140625" style="50"/>
  </cols>
  <sheetData>
    <row r="1" spans="1:19" s="48" customFormat="1" ht="13.5" customHeight="1">
      <c r="A1" s="46"/>
      <c r="B1" s="46"/>
      <c r="C1" s="46"/>
      <c r="D1" s="46"/>
      <c r="E1" s="46"/>
      <c r="F1" s="46"/>
      <c r="G1" s="46"/>
      <c r="H1" s="46"/>
      <c r="I1" s="47" t="s">
        <v>248</v>
      </c>
      <c r="J1" s="47" t="s">
        <v>249</v>
      </c>
      <c r="K1" s="47" t="s">
        <v>250</v>
      </c>
      <c r="L1" s="47" t="s">
        <v>251</v>
      </c>
      <c r="M1" s="47" t="s">
        <v>3</v>
      </c>
      <c r="N1" s="47" t="s">
        <v>4</v>
      </c>
      <c r="Q1" s="62"/>
      <c r="R1" s="62"/>
      <c r="S1" s="62"/>
    </row>
    <row r="2" spans="1:19" s="48" customFormat="1" ht="13.5" customHeight="1" thickBot="1">
      <c r="A2" s="52" t="s">
        <v>5</v>
      </c>
      <c r="B2" s="52" t="s">
        <v>252</v>
      </c>
      <c r="C2" s="52" t="s">
        <v>0</v>
      </c>
      <c r="D2" s="52" t="s">
        <v>7</v>
      </c>
      <c r="E2" s="52" t="s">
        <v>8</v>
      </c>
      <c r="F2" s="52" t="s">
        <v>253</v>
      </c>
      <c r="G2" s="52" t="s">
        <v>254</v>
      </c>
      <c r="H2" s="52" t="s">
        <v>255</v>
      </c>
      <c r="I2" s="53" t="s">
        <v>256</v>
      </c>
      <c r="J2" s="53" t="s">
        <v>10</v>
      </c>
      <c r="K2" s="53" t="s">
        <v>256</v>
      </c>
      <c r="L2" s="53" t="s">
        <v>10</v>
      </c>
      <c r="M2" s="53" t="s">
        <v>11</v>
      </c>
      <c r="N2" s="53" t="s">
        <v>11</v>
      </c>
      <c r="O2" s="53" t="s">
        <v>526</v>
      </c>
      <c r="P2" s="53" t="s">
        <v>520</v>
      </c>
      <c r="Q2" s="62"/>
      <c r="R2" s="62"/>
      <c r="S2" s="62"/>
    </row>
    <row r="3" spans="1:19" s="48" customFormat="1" ht="15.2" customHeight="1">
      <c r="A3" s="54" t="s">
        <v>539</v>
      </c>
      <c r="B3" s="54" t="s">
        <v>580</v>
      </c>
      <c r="C3" s="54" t="s">
        <v>548</v>
      </c>
      <c r="D3" s="54" t="s">
        <v>548</v>
      </c>
      <c r="E3" s="54" t="s">
        <v>13</v>
      </c>
      <c r="F3" s="54"/>
      <c r="G3" s="54" t="s">
        <v>380</v>
      </c>
      <c r="H3" s="54" t="s">
        <v>17</v>
      </c>
      <c r="I3" s="51">
        <v>0.73</v>
      </c>
      <c r="J3" s="51">
        <v>0.73</v>
      </c>
      <c r="K3" s="51">
        <v>1.35</v>
      </c>
      <c r="L3" s="51">
        <v>1.35</v>
      </c>
      <c r="M3" s="51">
        <v>0</v>
      </c>
      <c r="N3" s="51">
        <v>0</v>
      </c>
      <c r="O3" s="55">
        <v>0.62</v>
      </c>
      <c r="P3" s="56">
        <f t="shared" ref="P3:P66" si="0">L3-O3</f>
        <v>0.73000000000000009</v>
      </c>
      <c r="Q3" s="49"/>
      <c r="R3" s="49"/>
    </row>
    <row r="4" spans="1:19" s="48" customFormat="1" ht="15.2" customHeight="1">
      <c r="A4" s="54" t="s">
        <v>539</v>
      </c>
      <c r="B4" s="54" t="s">
        <v>580</v>
      </c>
      <c r="C4" s="54" t="s">
        <v>548</v>
      </c>
      <c r="D4" s="54" t="s">
        <v>548</v>
      </c>
      <c r="E4" s="54" t="s">
        <v>13</v>
      </c>
      <c r="F4" s="54"/>
      <c r="G4" s="54" t="s">
        <v>391</v>
      </c>
      <c r="H4" s="54" t="s">
        <v>392</v>
      </c>
      <c r="I4" s="51" t="s">
        <v>510</v>
      </c>
      <c r="J4" s="51" t="s">
        <v>510</v>
      </c>
      <c r="K4" s="51">
        <v>3923.12</v>
      </c>
      <c r="L4" s="51">
        <v>3923.12</v>
      </c>
      <c r="M4" s="51">
        <v>1</v>
      </c>
      <c r="N4" s="51">
        <v>0</v>
      </c>
      <c r="O4" s="55">
        <v>3923.12</v>
      </c>
      <c r="P4" s="56">
        <f t="shared" si="0"/>
        <v>0</v>
      </c>
      <c r="Q4" s="49"/>
      <c r="R4" s="49"/>
    </row>
    <row r="5" spans="1:19" s="48" customFormat="1" ht="15.2" customHeight="1">
      <c r="A5" s="54" t="s">
        <v>539</v>
      </c>
      <c r="B5" s="54" t="s">
        <v>580</v>
      </c>
      <c r="C5" s="54" t="s">
        <v>521</v>
      </c>
      <c r="D5" s="54" t="s">
        <v>521</v>
      </c>
      <c r="E5" s="54" t="s">
        <v>13</v>
      </c>
      <c r="F5" s="54"/>
      <c r="G5" s="54" t="s">
        <v>366</v>
      </c>
      <c r="H5" s="54" t="s">
        <v>367</v>
      </c>
      <c r="I5" s="51" t="s">
        <v>510</v>
      </c>
      <c r="J5" s="51" t="s">
        <v>510</v>
      </c>
      <c r="K5" s="51">
        <v>0</v>
      </c>
      <c r="L5" s="51">
        <v>0</v>
      </c>
      <c r="M5" s="51">
        <v>1</v>
      </c>
      <c r="N5" s="51">
        <v>1</v>
      </c>
      <c r="O5" s="55">
        <v>0</v>
      </c>
      <c r="P5" s="56">
        <f t="shared" si="0"/>
        <v>0</v>
      </c>
      <c r="Q5" s="49"/>
      <c r="R5" s="49"/>
    </row>
    <row r="6" spans="1:19" s="48" customFormat="1" ht="15.2" customHeight="1">
      <c r="A6" s="54" t="s">
        <v>539</v>
      </c>
      <c r="B6" s="54" t="s">
        <v>580</v>
      </c>
      <c r="C6" s="54" t="s">
        <v>521</v>
      </c>
      <c r="D6" s="54" t="s">
        <v>521</v>
      </c>
      <c r="E6" s="54" t="s">
        <v>13</v>
      </c>
      <c r="F6" s="54"/>
      <c r="G6" s="54" t="s">
        <v>368</v>
      </c>
      <c r="H6" s="54" t="s">
        <v>369</v>
      </c>
      <c r="I6" s="51" t="s">
        <v>510</v>
      </c>
      <c r="J6" s="51" t="s">
        <v>510</v>
      </c>
      <c r="K6" s="51">
        <v>0</v>
      </c>
      <c r="L6" s="51">
        <v>0</v>
      </c>
      <c r="M6" s="51">
        <v>1</v>
      </c>
      <c r="N6" s="51">
        <v>1</v>
      </c>
      <c r="O6" s="55">
        <v>0</v>
      </c>
      <c r="P6" s="56">
        <f t="shared" si="0"/>
        <v>0</v>
      </c>
      <c r="Q6" s="49"/>
      <c r="R6" s="49"/>
    </row>
    <row r="7" spans="1:19" s="48" customFormat="1" ht="15.2" customHeight="1">
      <c r="A7" s="54" t="s">
        <v>539</v>
      </c>
      <c r="B7" s="54" t="s">
        <v>580</v>
      </c>
      <c r="C7" s="54" t="s">
        <v>521</v>
      </c>
      <c r="D7" s="54" t="s">
        <v>521</v>
      </c>
      <c r="E7" s="54" t="s">
        <v>13</v>
      </c>
      <c r="F7" s="54"/>
      <c r="G7" s="54" t="s">
        <v>370</v>
      </c>
      <c r="H7" s="54" t="s">
        <v>371</v>
      </c>
      <c r="I7" s="51" t="s">
        <v>510</v>
      </c>
      <c r="J7" s="51" t="s">
        <v>510</v>
      </c>
      <c r="K7" s="51">
        <v>0</v>
      </c>
      <c r="L7" s="51">
        <v>0</v>
      </c>
      <c r="M7" s="51">
        <v>1</v>
      </c>
      <c r="N7" s="51">
        <v>1</v>
      </c>
      <c r="O7" s="55">
        <v>0</v>
      </c>
      <c r="P7" s="56">
        <f t="shared" si="0"/>
        <v>0</v>
      </c>
      <c r="Q7" s="49"/>
      <c r="R7" s="49"/>
    </row>
    <row r="8" spans="1:19" s="48" customFormat="1" ht="15.2" customHeight="1">
      <c r="A8" s="54" t="s">
        <v>539</v>
      </c>
      <c r="B8" s="54" t="s">
        <v>580</v>
      </c>
      <c r="C8" s="54" t="s">
        <v>521</v>
      </c>
      <c r="D8" s="54" t="s">
        <v>521</v>
      </c>
      <c r="E8" s="54" t="s">
        <v>13</v>
      </c>
      <c r="F8" s="54"/>
      <c r="G8" s="54" t="s">
        <v>372</v>
      </c>
      <c r="H8" s="54" t="s">
        <v>373</v>
      </c>
      <c r="I8" s="51" t="s">
        <v>510</v>
      </c>
      <c r="J8" s="51" t="s">
        <v>510</v>
      </c>
      <c r="K8" s="51">
        <v>0</v>
      </c>
      <c r="L8" s="51">
        <v>0</v>
      </c>
      <c r="M8" s="51">
        <v>1</v>
      </c>
      <c r="N8" s="51">
        <v>1</v>
      </c>
      <c r="O8" s="55">
        <v>0</v>
      </c>
      <c r="P8" s="56">
        <f t="shared" si="0"/>
        <v>0</v>
      </c>
      <c r="Q8" s="49"/>
      <c r="R8" s="49"/>
    </row>
    <row r="9" spans="1:19" s="48" customFormat="1" ht="15.2" customHeight="1">
      <c r="A9" s="54" t="s">
        <v>539</v>
      </c>
      <c r="B9" s="54" t="s">
        <v>580</v>
      </c>
      <c r="C9" s="54" t="s">
        <v>521</v>
      </c>
      <c r="D9" s="54" t="s">
        <v>521</v>
      </c>
      <c r="E9" s="54" t="s">
        <v>13</v>
      </c>
      <c r="F9" s="54"/>
      <c r="G9" s="54" t="s">
        <v>374</v>
      </c>
      <c r="H9" s="54" t="s">
        <v>375</v>
      </c>
      <c r="I9" s="51" t="s">
        <v>510</v>
      </c>
      <c r="J9" s="51" t="s">
        <v>510</v>
      </c>
      <c r="K9" s="51">
        <v>0</v>
      </c>
      <c r="L9" s="51">
        <v>0</v>
      </c>
      <c r="M9" s="51">
        <v>1</v>
      </c>
      <c r="N9" s="51">
        <v>1</v>
      </c>
      <c r="O9" s="55">
        <v>0</v>
      </c>
      <c r="P9" s="56">
        <f t="shared" si="0"/>
        <v>0</v>
      </c>
      <c r="Q9" s="49"/>
      <c r="R9" s="49"/>
    </row>
    <row r="10" spans="1:19" s="48" customFormat="1" ht="15.2" customHeight="1">
      <c r="A10" s="54" t="s">
        <v>539</v>
      </c>
      <c r="B10" s="54" t="s">
        <v>580</v>
      </c>
      <c r="C10" s="54" t="s">
        <v>521</v>
      </c>
      <c r="D10" s="54" t="s">
        <v>521</v>
      </c>
      <c r="E10" s="54" t="s">
        <v>13</v>
      </c>
      <c r="F10" s="54"/>
      <c r="G10" s="54" t="s">
        <v>389</v>
      </c>
      <c r="H10" s="54" t="s">
        <v>390</v>
      </c>
      <c r="I10" s="51" t="s">
        <v>510</v>
      </c>
      <c r="J10" s="51" t="s">
        <v>510</v>
      </c>
      <c r="K10" s="51">
        <v>0</v>
      </c>
      <c r="L10" s="51">
        <v>0</v>
      </c>
      <c r="M10" s="51">
        <v>1</v>
      </c>
      <c r="N10" s="51">
        <v>1</v>
      </c>
      <c r="O10" s="55">
        <v>0</v>
      </c>
      <c r="P10" s="56">
        <f t="shared" si="0"/>
        <v>0</v>
      </c>
      <c r="Q10" s="49"/>
      <c r="R10" s="49"/>
    </row>
    <row r="11" spans="1:19" s="48" customFormat="1" ht="15.2" customHeight="1">
      <c r="A11" s="54" t="s">
        <v>539</v>
      </c>
      <c r="B11" s="54" t="s">
        <v>580</v>
      </c>
      <c r="C11" s="54" t="s">
        <v>521</v>
      </c>
      <c r="D11" s="54" t="s">
        <v>521</v>
      </c>
      <c r="E11" s="54" t="s">
        <v>13</v>
      </c>
      <c r="F11" s="54"/>
      <c r="G11" s="54" t="s">
        <v>397</v>
      </c>
      <c r="H11" s="54" t="s">
        <v>35</v>
      </c>
      <c r="I11" s="51" t="s">
        <v>510</v>
      </c>
      <c r="J11" s="51" t="s">
        <v>510</v>
      </c>
      <c r="K11" s="51">
        <v>0</v>
      </c>
      <c r="L11" s="51">
        <v>0</v>
      </c>
      <c r="M11" s="51">
        <v>1</v>
      </c>
      <c r="N11" s="51">
        <v>1</v>
      </c>
      <c r="O11" s="55">
        <v>0</v>
      </c>
      <c r="P11" s="56">
        <f t="shared" si="0"/>
        <v>0</v>
      </c>
      <c r="Q11" s="49"/>
      <c r="R11" s="49"/>
    </row>
    <row r="12" spans="1:19" s="48" customFormat="1" ht="15.2" customHeight="1">
      <c r="A12" s="54" t="s">
        <v>539</v>
      </c>
      <c r="B12" s="54" t="s">
        <v>580</v>
      </c>
      <c r="C12" s="54" t="s">
        <v>521</v>
      </c>
      <c r="D12" s="54" t="s">
        <v>521</v>
      </c>
      <c r="E12" s="54" t="s">
        <v>13</v>
      </c>
      <c r="F12" s="54"/>
      <c r="G12" s="54" t="s">
        <v>376</v>
      </c>
      <c r="H12" s="54" t="s">
        <v>377</v>
      </c>
      <c r="I12" s="51" t="s">
        <v>510</v>
      </c>
      <c r="J12" s="51" t="s">
        <v>510</v>
      </c>
      <c r="K12" s="51">
        <v>0</v>
      </c>
      <c r="L12" s="51">
        <v>0</v>
      </c>
      <c r="M12" s="51">
        <v>1</v>
      </c>
      <c r="N12" s="51">
        <v>1</v>
      </c>
      <c r="O12" s="55">
        <v>0</v>
      </c>
      <c r="P12" s="56">
        <f t="shared" si="0"/>
        <v>0</v>
      </c>
      <c r="Q12" s="49"/>
      <c r="R12" s="49"/>
    </row>
    <row r="13" spans="1:19" s="48" customFormat="1" ht="15.2" customHeight="1">
      <c r="A13" s="54" t="s">
        <v>539</v>
      </c>
      <c r="B13" s="54" t="s">
        <v>580</v>
      </c>
      <c r="C13" s="54" t="s">
        <v>521</v>
      </c>
      <c r="D13" s="54" t="s">
        <v>521</v>
      </c>
      <c r="E13" s="54" t="s">
        <v>13</v>
      </c>
      <c r="F13" s="54"/>
      <c r="G13" s="54" t="s">
        <v>378</v>
      </c>
      <c r="H13" s="54" t="s">
        <v>379</v>
      </c>
      <c r="I13" s="51" t="s">
        <v>510</v>
      </c>
      <c r="J13" s="51" t="s">
        <v>510</v>
      </c>
      <c r="K13" s="51">
        <v>0</v>
      </c>
      <c r="L13" s="51">
        <v>0</v>
      </c>
      <c r="M13" s="51">
        <v>1</v>
      </c>
      <c r="N13" s="51">
        <v>1</v>
      </c>
      <c r="O13" s="55">
        <v>0</v>
      </c>
      <c r="P13" s="56">
        <f t="shared" si="0"/>
        <v>0</v>
      </c>
      <c r="Q13" s="49"/>
      <c r="R13" s="49"/>
    </row>
    <row r="14" spans="1:19" s="48" customFormat="1" ht="15.2" customHeight="1">
      <c r="A14" s="54" t="s">
        <v>539</v>
      </c>
      <c r="B14" s="54" t="s">
        <v>580</v>
      </c>
      <c r="C14" s="54" t="s">
        <v>521</v>
      </c>
      <c r="D14" s="54" t="s">
        <v>521</v>
      </c>
      <c r="E14" s="54" t="s">
        <v>13</v>
      </c>
      <c r="F14" s="54"/>
      <c r="G14" s="54" t="s">
        <v>380</v>
      </c>
      <c r="H14" s="54" t="s">
        <v>17</v>
      </c>
      <c r="I14" s="51">
        <v>669.4</v>
      </c>
      <c r="J14" s="51">
        <v>669.4</v>
      </c>
      <c r="K14" s="51">
        <v>1413.55</v>
      </c>
      <c r="L14" s="51">
        <v>1413.5500000000002</v>
      </c>
      <c r="M14" s="51">
        <v>1</v>
      </c>
      <c r="N14" s="51">
        <v>1</v>
      </c>
      <c r="O14" s="55">
        <v>744.15000000000009</v>
      </c>
      <c r="P14" s="56">
        <f t="shared" si="0"/>
        <v>669.40000000000009</v>
      </c>
      <c r="Q14" s="49"/>
      <c r="R14" s="49"/>
    </row>
    <row r="15" spans="1:19" s="48" customFormat="1" ht="15.2" customHeight="1">
      <c r="A15" s="54" t="s">
        <v>539</v>
      </c>
      <c r="B15" s="54" t="s">
        <v>580</v>
      </c>
      <c r="C15" s="54" t="s">
        <v>521</v>
      </c>
      <c r="D15" s="54" t="s">
        <v>521</v>
      </c>
      <c r="E15" s="54" t="s">
        <v>13</v>
      </c>
      <c r="F15" s="54"/>
      <c r="G15" s="54" t="s">
        <v>381</v>
      </c>
      <c r="H15" s="54" t="s">
        <v>382</v>
      </c>
      <c r="I15" s="51" t="s">
        <v>510</v>
      </c>
      <c r="J15" s="51" t="s">
        <v>510</v>
      </c>
      <c r="K15" s="51">
        <v>0</v>
      </c>
      <c r="L15" s="51">
        <v>0</v>
      </c>
      <c r="M15" s="51">
        <v>1</v>
      </c>
      <c r="N15" s="51">
        <v>1</v>
      </c>
      <c r="O15" s="55">
        <v>0</v>
      </c>
      <c r="P15" s="56">
        <f t="shared" si="0"/>
        <v>0</v>
      </c>
      <c r="Q15" s="49"/>
      <c r="R15" s="49"/>
    </row>
    <row r="16" spans="1:19" s="48" customFormat="1" ht="15.2" customHeight="1">
      <c r="A16" s="54" t="s">
        <v>539</v>
      </c>
      <c r="B16" s="54" t="s">
        <v>580</v>
      </c>
      <c r="C16" s="54" t="s">
        <v>521</v>
      </c>
      <c r="D16" s="54" t="s">
        <v>521</v>
      </c>
      <c r="E16" s="54" t="s">
        <v>13</v>
      </c>
      <c r="F16" s="54"/>
      <c r="G16" s="54" t="s">
        <v>391</v>
      </c>
      <c r="H16" s="54" t="s">
        <v>392</v>
      </c>
      <c r="I16" s="51">
        <v>12168.39</v>
      </c>
      <c r="J16" s="51">
        <v>12168.39</v>
      </c>
      <c r="K16" s="51">
        <v>1378409</v>
      </c>
      <c r="L16" s="51">
        <v>1378409</v>
      </c>
      <c r="M16" s="51">
        <v>1</v>
      </c>
      <c r="N16" s="51">
        <v>1</v>
      </c>
      <c r="O16" s="55">
        <v>1366240.61</v>
      </c>
      <c r="P16" s="56">
        <f t="shared" si="0"/>
        <v>12168.389999999898</v>
      </c>
      <c r="Q16" s="49"/>
      <c r="R16" s="49"/>
    </row>
    <row r="17" spans="1:18" s="48" customFormat="1" ht="15.2" customHeight="1">
      <c r="A17" s="54" t="s">
        <v>539</v>
      </c>
      <c r="B17" s="54" t="s">
        <v>580</v>
      </c>
      <c r="C17" s="54" t="s">
        <v>299</v>
      </c>
      <c r="D17" s="54" t="s">
        <v>299</v>
      </c>
      <c r="E17" s="54" t="s">
        <v>13</v>
      </c>
      <c r="F17" s="54"/>
      <c r="G17" s="54" t="s">
        <v>380</v>
      </c>
      <c r="H17" s="54" t="s">
        <v>17</v>
      </c>
      <c r="I17" s="51">
        <v>4.63</v>
      </c>
      <c r="J17" s="51">
        <v>4.63</v>
      </c>
      <c r="K17" s="51">
        <v>8.89</v>
      </c>
      <c r="L17" s="51">
        <v>8.89</v>
      </c>
      <c r="M17" s="51">
        <v>1</v>
      </c>
      <c r="N17" s="51">
        <v>1</v>
      </c>
      <c r="O17" s="55">
        <v>4.26</v>
      </c>
      <c r="P17" s="56">
        <f t="shared" si="0"/>
        <v>4.6300000000000008</v>
      </c>
      <c r="Q17" s="49"/>
      <c r="R17" s="49"/>
    </row>
    <row r="18" spans="1:18" s="48" customFormat="1" ht="15.2" customHeight="1">
      <c r="A18" s="54" t="s">
        <v>539</v>
      </c>
      <c r="B18" s="54" t="s">
        <v>580</v>
      </c>
      <c r="C18" s="54" t="s">
        <v>299</v>
      </c>
      <c r="D18" s="54" t="s">
        <v>299</v>
      </c>
      <c r="E18" s="54" t="s">
        <v>13</v>
      </c>
      <c r="F18" s="54"/>
      <c r="G18" s="54" t="s">
        <v>391</v>
      </c>
      <c r="H18" s="54" t="s">
        <v>392</v>
      </c>
      <c r="I18" s="51" t="s">
        <v>510</v>
      </c>
      <c r="J18" s="51" t="s">
        <v>510</v>
      </c>
      <c r="K18" s="51">
        <v>25038.78</v>
      </c>
      <c r="L18" s="51">
        <v>25038.78</v>
      </c>
      <c r="M18" s="51">
        <v>1</v>
      </c>
      <c r="N18" s="51">
        <v>1</v>
      </c>
      <c r="O18" s="55">
        <v>25038.78</v>
      </c>
      <c r="P18" s="56">
        <f t="shared" si="0"/>
        <v>0</v>
      </c>
      <c r="Q18" s="49"/>
      <c r="R18" s="49"/>
    </row>
    <row r="19" spans="1:18" s="48" customFormat="1" ht="15.2" customHeight="1">
      <c r="A19" s="54" t="s">
        <v>539</v>
      </c>
      <c r="B19" s="54" t="s">
        <v>580</v>
      </c>
      <c r="C19" s="54" t="s">
        <v>523</v>
      </c>
      <c r="D19" s="54" t="s">
        <v>523</v>
      </c>
      <c r="E19" s="54" t="s">
        <v>13</v>
      </c>
      <c r="F19" s="54"/>
      <c r="G19" s="54" t="s">
        <v>366</v>
      </c>
      <c r="H19" s="54" t="s">
        <v>367</v>
      </c>
      <c r="I19" s="51" t="s">
        <v>510</v>
      </c>
      <c r="J19" s="51" t="s">
        <v>510</v>
      </c>
      <c r="K19" s="51">
        <v>0</v>
      </c>
      <c r="L19" s="51">
        <v>0</v>
      </c>
      <c r="M19" s="51">
        <v>1</v>
      </c>
      <c r="N19" s="51">
        <v>1</v>
      </c>
      <c r="O19" s="55">
        <v>0</v>
      </c>
      <c r="P19" s="56">
        <f t="shared" si="0"/>
        <v>0</v>
      </c>
      <c r="Q19" s="49"/>
      <c r="R19" s="49"/>
    </row>
    <row r="20" spans="1:18" s="48" customFormat="1" ht="15.2" customHeight="1">
      <c r="A20" s="54" t="s">
        <v>539</v>
      </c>
      <c r="B20" s="54" t="s">
        <v>580</v>
      </c>
      <c r="C20" s="54" t="s">
        <v>523</v>
      </c>
      <c r="D20" s="54" t="s">
        <v>523</v>
      </c>
      <c r="E20" s="54" t="s">
        <v>13</v>
      </c>
      <c r="F20" s="54"/>
      <c r="G20" s="54" t="s">
        <v>368</v>
      </c>
      <c r="H20" s="54" t="s">
        <v>369</v>
      </c>
      <c r="I20" s="51" t="s">
        <v>510</v>
      </c>
      <c r="J20" s="51" t="s">
        <v>510</v>
      </c>
      <c r="K20" s="51">
        <v>0</v>
      </c>
      <c r="L20" s="51">
        <v>0</v>
      </c>
      <c r="M20" s="51">
        <v>1</v>
      </c>
      <c r="N20" s="51">
        <v>1</v>
      </c>
      <c r="O20" s="55">
        <v>0</v>
      </c>
      <c r="P20" s="56">
        <f t="shared" si="0"/>
        <v>0</v>
      </c>
      <c r="Q20" s="49"/>
      <c r="R20" s="49"/>
    </row>
    <row r="21" spans="1:18" s="48" customFormat="1" ht="15.2" customHeight="1">
      <c r="A21" s="54" t="s">
        <v>539</v>
      </c>
      <c r="B21" s="54" t="s">
        <v>580</v>
      </c>
      <c r="C21" s="54" t="s">
        <v>523</v>
      </c>
      <c r="D21" s="54" t="s">
        <v>523</v>
      </c>
      <c r="E21" s="54" t="s">
        <v>13</v>
      </c>
      <c r="F21" s="54"/>
      <c r="G21" s="54" t="s">
        <v>370</v>
      </c>
      <c r="H21" s="54" t="s">
        <v>371</v>
      </c>
      <c r="I21" s="51" t="s">
        <v>510</v>
      </c>
      <c r="J21" s="51" t="s">
        <v>510</v>
      </c>
      <c r="K21" s="51">
        <v>0</v>
      </c>
      <c r="L21" s="51">
        <v>0</v>
      </c>
      <c r="M21" s="51">
        <v>1</v>
      </c>
      <c r="N21" s="51">
        <v>1</v>
      </c>
      <c r="O21" s="55">
        <v>0</v>
      </c>
      <c r="P21" s="56">
        <f t="shared" si="0"/>
        <v>0</v>
      </c>
      <c r="Q21" s="49"/>
      <c r="R21" s="49"/>
    </row>
    <row r="22" spans="1:18" s="48" customFormat="1" ht="15.2" customHeight="1">
      <c r="A22" s="54" t="s">
        <v>539</v>
      </c>
      <c r="B22" s="54" t="s">
        <v>580</v>
      </c>
      <c r="C22" s="54" t="s">
        <v>523</v>
      </c>
      <c r="D22" s="54" t="s">
        <v>523</v>
      </c>
      <c r="E22" s="54" t="s">
        <v>13</v>
      </c>
      <c r="F22" s="54"/>
      <c r="G22" s="54" t="s">
        <v>372</v>
      </c>
      <c r="H22" s="54" t="s">
        <v>373</v>
      </c>
      <c r="I22" s="51" t="s">
        <v>510</v>
      </c>
      <c r="J22" s="51" t="s">
        <v>510</v>
      </c>
      <c r="K22" s="51">
        <v>0</v>
      </c>
      <c r="L22" s="51">
        <v>0</v>
      </c>
      <c r="M22" s="51">
        <v>1</v>
      </c>
      <c r="N22" s="51">
        <v>1</v>
      </c>
      <c r="O22" s="55">
        <v>0</v>
      </c>
      <c r="P22" s="56">
        <f t="shared" si="0"/>
        <v>0</v>
      </c>
      <c r="Q22" s="49"/>
      <c r="R22" s="49"/>
    </row>
    <row r="23" spans="1:18" s="48" customFormat="1" ht="15.2" customHeight="1">
      <c r="A23" s="54" t="s">
        <v>539</v>
      </c>
      <c r="B23" s="54" t="s">
        <v>580</v>
      </c>
      <c r="C23" s="54" t="s">
        <v>523</v>
      </c>
      <c r="D23" s="54" t="s">
        <v>523</v>
      </c>
      <c r="E23" s="54" t="s">
        <v>13</v>
      </c>
      <c r="F23" s="54"/>
      <c r="G23" s="54" t="s">
        <v>374</v>
      </c>
      <c r="H23" s="54" t="s">
        <v>375</v>
      </c>
      <c r="I23" s="51" t="s">
        <v>510</v>
      </c>
      <c r="J23" s="51" t="s">
        <v>510</v>
      </c>
      <c r="K23" s="51">
        <v>0</v>
      </c>
      <c r="L23" s="51">
        <v>0</v>
      </c>
      <c r="M23" s="51">
        <v>1</v>
      </c>
      <c r="N23" s="51">
        <v>1</v>
      </c>
      <c r="O23" s="55">
        <v>0</v>
      </c>
      <c r="P23" s="56">
        <f t="shared" si="0"/>
        <v>0</v>
      </c>
      <c r="Q23" s="49"/>
      <c r="R23" s="49"/>
    </row>
    <row r="24" spans="1:18" s="48" customFormat="1" ht="15.2" customHeight="1">
      <c r="A24" s="54" t="s">
        <v>539</v>
      </c>
      <c r="B24" s="54" t="s">
        <v>580</v>
      </c>
      <c r="C24" s="54" t="s">
        <v>523</v>
      </c>
      <c r="D24" s="54" t="s">
        <v>523</v>
      </c>
      <c r="E24" s="54" t="s">
        <v>13</v>
      </c>
      <c r="F24" s="54"/>
      <c r="G24" s="54" t="s">
        <v>389</v>
      </c>
      <c r="H24" s="54" t="s">
        <v>390</v>
      </c>
      <c r="I24" s="51" t="s">
        <v>510</v>
      </c>
      <c r="J24" s="51" t="s">
        <v>510</v>
      </c>
      <c r="K24" s="51">
        <v>0</v>
      </c>
      <c r="L24" s="51">
        <v>0</v>
      </c>
      <c r="M24" s="51">
        <v>1</v>
      </c>
      <c r="N24" s="51">
        <v>1</v>
      </c>
      <c r="O24" s="55">
        <v>0</v>
      </c>
      <c r="P24" s="56">
        <f t="shared" si="0"/>
        <v>0</v>
      </c>
      <c r="Q24" s="49"/>
      <c r="R24" s="49"/>
    </row>
    <row r="25" spans="1:18" s="48" customFormat="1" ht="15.2" customHeight="1">
      <c r="A25" s="54" t="s">
        <v>539</v>
      </c>
      <c r="B25" s="54" t="s">
        <v>580</v>
      </c>
      <c r="C25" s="54" t="s">
        <v>523</v>
      </c>
      <c r="D25" s="54" t="s">
        <v>523</v>
      </c>
      <c r="E25" s="54" t="s">
        <v>13</v>
      </c>
      <c r="F25" s="54"/>
      <c r="G25" s="54" t="s">
        <v>397</v>
      </c>
      <c r="H25" s="54" t="s">
        <v>35</v>
      </c>
      <c r="I25" s="51" t="s">
        <v>510</v>
      </c>
      <c r="J25" s="51" t="s">
        <v>510</v>
      </c>
      <c r="K25" s="51">
        <v>0</v>
      </c>
      <c r="L25" s="51">
        <v>0</v>
      </c>
      <c r="M25" s="51">
        <v>1</v>
      </c>
      <c r="N25" s="51">
        <v>1</v>
      </c>
      <c r="O25" s="55">
        <v>0</v>
      </c>
      <c r="P25" s="56">
        <f t="shared" si="0"/>
        <v>0</v>
      </c>
      <c r="Q25" s="49"/>
      <c r="R25" s="49"/>
    </row>
    <row r="26" spans="1:18" s="48" customFormat="1" ht="15.2" customHeight="1">
      <c r="A26" s="54" t="s">
        <v>539</v>
      </c>
      <c r="B26" s="54" t="s">
        <v>580</v>
      </c>
      <c r="C26" s="54" t="s">
        <v>523</v>
      </c>
      <c r="D26" s="54" t="s">
        <v>523</v>
      </c>
      <c r="E26" s="54" t="s">
        <v>13</v>
      </c>
      <c r="F26" s="54"/>
      <c r="G26" s="54" t="s">
        <v>376</v>
      </c>
      <c r="H26" s="54" t="s">
        <v>377</v>
      </c>
      <c r="I26" s="51" t="s">
        <v>510</v>
      </c>
      <c r="J26" s="51" t="s">
        <v>510</v>
      </c>
      <c r="K26" s="51">
        <v>0</v>
      </c>
      <c r="L26" s="51">
        <v>0</v>
      </c>
      <c r="M26" s="51">
        <v>1</v>
      </c>
      <c r="N26" s="51">
        <v>1</v>
      </c>
      <c r="O26" s="55">
        <v>0</v>
      </c>
      <c r="P26" s="56">
        <f t="shared" si="0"/>
        <v>0</v>
      </c>
      <c r="Q26" s="49"/>
      <c r="R26" s="49"/>
    </row>
    <row r="27" spans="1:18" s="48" customFormat="1" ht="15.2" customHeight="1">
      <c r="A27" s="54" t="s">
        <v>539</v>
      </c>
      <c r="B27" s="54" t="s">
        <v>580</v>
      </c>
      <c r="C27" s="54" t="s">
        <v>523</v>
      </c>
      <c r="D27" s="54" t="s">
        <v>523</v>
      </c>
      <c r="E27" s="54" t="s">
        <v>13</v>
      </c>
      <c r="F27" s="54"/>
      <c r="G27" s="54" t="s">
        <v>378</v>
      </c>
      <c r="H27" s="54" t="s">
        <v>379</v>
      </c>
      <c r="I27" s="51" t="s">
        <v>510</v>
      </c>
      <c r="J27" s="51" t="s">
        <v>510</v>
      </c>
      <c r="K27" s="51">
        <v>0</v>
      </c>
      <c r="L27" s="51">
        <v>0</v>
      </c>
      <c r="M27" s="51">
        <v>1</v>
      </c>
      <c r="N27" s="51">
        <v>1</v>
      </c>
      <c r="O27" s="55">
        <v>0</v>
      </c>
      <c r="P27" s="56">
        <f t="shared" si="0"/>
        <v>0</v>
      </c>
      <c r="Q27" s="49"/>
      <c r="R27" s="49"/>
    </row>
    <row r="28" spans="1:18" s="48" customFormat="1" ht="15.2" customHeight="1">
      <c r="A28" s="54" t="s">
        <v>539</v>
      </c>
      <c r="B28" s="54" t="s">
        <v>580</v>
      </c>
      <c r="C28" s="54" t="s">
        <v>523</v>
      </c>
      <c r="D28" s="54" t="s">
        <v>523</v>
      </c>
      <c r="E28" s="54" t="s">
        <v>13</v>
      </c>
      <c r="F28" s="54"/>
      <c r="G28" s="54" t="s">
        <v>380</v>
      </c>
      <c r="H28" s="54" t="s">
        <v>17</v>
      </c>
      <c r="I28" s="51">
        <v>149.72</v>
      </c>
      <c r="J28" s="51">
        <v>149.72</v>
      </c>
      <c r="K28" s="51">
        <v>284.83</v>
      </c>
      <c r="L28" s="51">
        <v>284.83000000000004</v>
      </c>
      <c r="M28" s="51">
        <v>1</v>
      </c>
      <c r="N28" s="51">
        <v>1</v>
      </c>
      <c r="O28" s="55">
        <v>135.11000000000001</v>
      </c>
      <c r="P28" s="56">
        <f t="shared" si="0"/>
        <v>149.72000000000003</v>
      </c>
      <c r="Q28" s="49"/>
      <c r="R28" s="49"/>
    </row>
    <row r="29" spans="1:18" s="48" customFormat="1" ht="15.2" customHeight="1">
      <c r="A29" s="54" t="s">
        <v>539</v>
      </c>
      <c r="B29" s="54" t="s">
        <v>580</v>
      </c>
      <c r="C29" s="54" t="s">
        <v>523</v>
      </c>
      <c r="D29" s="54" t="s">
        <v>523</v>
      </c>
      <c r="E29" s="54" t="s">
        <v>13</v>
      </c>
      <c r="F29" s="54"/>
      <c r="G29" s="54" t="s">
        <v>381</v>
      </c>
      <c r="H29" s="54" t="s">
        <v>382</v>
      </c>
      <c r="I29" s="51" t="s">
        <v>510</v>
      </c>
      <c r="J29" s="51" t="s">
        <v>510</v>
      </c>
      <c r="K29" s="51">
        <v>0</v>
      </c>
      <c r="L29" s="51">
        <v>0</v>
      </c>
      <c r="M29" s="51">
        <v>1</v>
      </c>
      <c r="N29" s="51">
        <v>1</v>
      </c>
      <c r="O29" s="55">
        <v>0</v>
      </c>
      <c r="P29" s="56">
        <f t="shared" si="0"/>
        <v>0</v>
      </c>
      <c r="Q29" s="49"/>
      <c r="R29" s="49"/>
    </row>
    <row r="30" spans="1:18" s="48" customFormat="1" ht="15.2" customHeight="1">
      <c r="A30" s="54" t="s">
        <v>539</v>
      </c>
      <c r="B30" s="54" t="s">
        <v>580</v>
      </c>
      <c r="C30" s="54" t="s">
        <v>523</v>
      </c>
      <c r="D30" s="54" t="s">
        <v>523</v>
      </c>
      <c r="E30" s="54" t="s">
        <v>13</v>
      </c>
      <c r="F30" s="54"/>
      <c r="G30" s="54" t="s">
        <v>391</v>
      </c>
      <c r="H30" s="54" t="s">
        <v>392</v>
      </c>
      <c r="I30" s="51">
        <v>4852.46</v>
      </c>
      <c r="J30" s="51">
        <v>4852.46</v>
      </c>
      <c r="K30" s="51">
        <v>819322.47</v>
      </c>
      <c r="L30" s="51">
        <v>819322.47</v>
      </c>
      <c r="M30" s="51">
        <v>1</v>
      </c>
      <c r="N30" s="51">
        <v>1</v>
      </c>
      <c r="O30" s="55">
        <v>814470.01</v>
      </c>
      <c r="P30" s="56">
        <f t="shared" si="0"/>
        <v>4852.4599999999627</v>
      </c>
      <c r="Q30" s="49"/>
      <c r="R30" s="49"/>
    </row>
    <row r="31" spans="1:18" s="48" customFormat="1" ht="15.2" customHeight="1">
      <c r="A31" s="54" t="s">
        <v>539</v>
      </c>
      <c r="B31" s="54" t="s">
        <v>580</v>
      </c>
      <c r="C31" s="54" t="s">
        <v>549</v>
      </c>
      <c r="D31" s="54" t="s">
        <v>549</v>
      </c>
      <c r="E31" s="54" t="s">
        <v>13</v>
      </c>
      <c r="F31" s="54"/>
      <c r="G31" s="54" t="s">
        <v>380</v>
      </c>
      <c r="H31" s="54" t="s">
        <v>17</v>
      </c>
      <c r="I31" s="51">
        <v>10.73</v>
      </c>
      <c r="J31" s="51">
        <v>10.73</v>
      </c>
      <c r="K31" s="51">
        <v>21.03</v>
      </c>
      <c r="L31" s="51">
        <v>21.03</v>
      </c>
      <c r="M31" s="51">
        <v>0</v>
      </c>
      <c r="N31" s="51">
        <v>0</v>
      </c>
      <c r="O31" s="55">
        <v>10.3</v>
      </c>
      <c r="P31" s="56">
        <f t="shared" si="0"/>
        <v>10.73</v>
      </c>
      <c r="Q31" s="49"/>
      <c r="R31" s="49"/>
    </row>
    <row r="32" spans="1:18" s="48" customFormat="1" ht="15.2" customHeight="1">
      <c r="A32" s="54" t="s">
        <v>539</v>
      </c>
      <c r="B32" s="54" t="s">
        <v>580</v>
      </c>
      <c r="C32" s="54" t="s">
        <v>549</v>
      </c>
      <c r="D32" s="54" t="s">
        <v>549</v>
      </c>
      <c r="E32" s="54" t="s">
        <v>13</v>
      </c>
      <c r="F32" s="54"/>
      <c r="G32" s="54" t="s">
        <v>391</v>
      </c>
      <c r="H32" s="54" t="s">
        <v>392</v>
      </c>
      <c r="I32" s="51" t="s">
        <v>510</v>
      </c>
      <c r="J32" s="51" t="s">
        <v>510</v>
      </c>
      <c r="K32" s="51">
        <v>61366.1</v>
      </c>
      <c r="L32" s="51">
        <v>61366.1</v>
      </c>
      <c r="M32" s="51">
        <v>1</v>
      </c>
      <c r="N32" s="51">
        <v>0</v>
      </c>
      <c r="O32" s="55">
        <v>61366.100000000006</v>
      </c>
      <c r="P32" s="56">
        <f t="shared" si="0"/>
        <v>0</v>
      </c>
      <c r="Q32" s="49"/>
      <c r="R32" s="49"/>
    </row>
    <row r="33" spans="1:18" s="48" customFormat="1" ht="15.2" customHeight="1">
      <c r="A33" s="54" t="s">
        <v>539</v>
      </c>
      <c r="B33" s="54" t="s">
        <v>580</v>
      </c>
      <c r="C33" s="54" t="s">
        <v>508</v>
      </c>
      <c r="D33" s="54" t="s">
        <v>508</v>
      </c>
      <c r="E33" s="54" t="s">
        <v>13</v>
      </c>
      <c r="F33" s="54"/>
      <c r="G33" s="54" t="s">
        <v>366</v>
      </c>
      <c r="H33" s="54" t="s">
        <v>367</v>
      </c>
      <c r="I33" s="51">
        <v>1548.63</v>
      </c>
      <c r="J33" s="51">
        <v>1548.63</v>
      </c>
      <c r="K33" s="51">
        <v>126881.39</v>
      </c>
      <c r="L33" s="51">
        <v>126881.38999999998</v>
      </c>
      <c r="M33" s="51">
        <v>1</v>
      </c>
      <c r="N33" s="51">
        <v>1</v>
      </c>
      <c r="O33" s="55">
        <v>125332.75999999998</v>
      </c>
      <c r="P33" s="56">
        <f t="shared" si="0"/>
        <v>1548.6300000000047</v>
      </c>
      <c r="Q33" s="49"/>
      <c r="R33" s="49"/>
    </row>
    <row r="34" spans="1:18" s="48" customFormat="1" ht="15.2" customHeight="1">
      <c r="A34" s="54" t="s">
        <v>539</v>
      </c>
      <c r="B34" s="54" t="s">
        <v>580</v>
      </c>
      <c r="C34" s="54" t="s">
        <v>508</v>
      </c>
      <c r="D34" s="54" t="s">
        <v>508</v>
      </c>
      <c r="E34" s="54" t="s">
        <v>13</v>
      </c>
      <c r="F34" s="54"/>
      <c r="G34" s="54" t="s">
        <v>368</v>
      </c>
      <c r="H34" s="54" t="s">
        <v>369</v>
      </c>
      <c r="I34" s="51">
        <v>11.75</v>
      </c>
      <c r="J34" s="51">
        <v>11.75</v>
      </c>
      <c r="K34" s="51">
        <v>7582.35</v>
      </c>
      <c r="L34" s="51">
        <v>7582.35</v>
      </c>
      <c r="M34" s="51">
        <v>1</v>
      </c>
      <c r="N34" s="51">
        <v>1</v>
      </c>
      <c r="O34" s="55">
        <v>7570.6</v>
      </c>
      <c r="P34" s="56">
        <f t="shared" si="0"/>
        <v>11.75</v>
      </c>
      <c r="Q34" s="49"/>
      <c r="R34" s="49"/>
    </row>
    <row r="35" spans="1:18" s="48" customFormat="1" ht="15.2" customHeight="1">
      <c r="A35" s="54" t="s">
        <v>539</v>
      </c>
      <c r="B35" s="54" t="s">
        <v>580</v>
      </c>
      <c r="C35" s="54" t="s">
        <v>508</v>
      </c>
      <c r="D35" s="54" t="s">
        <v>508</v>
      </c>
      <c r="E35" s="54" t="s">
        <v>13</v>
      </c>
      <c r="F35" s="54"/>
      <c r="G35" s="54" t="s">
        <v>370</v>
      </c>
      <c r="H35" s="54" t="s">
        <v>371</v>
      </c>
      <c r="I35" s="51">
        <v>2519.62</v>
      </c>
      <c r="J35" s="51">
        <v>2519.62</v>
      </c>
      <c r="K35" s="51">
        <v>2519.62</v>
      </c>
      <c r="L35" s="51">
        <v>2519.62</v>
      </c>
      <c r="M35" s="51">
        <v>1</v>
      </c>
      <c r="N35" s="51">
        <v>1</v>
      </c>
      <c r="O35" s="55">
        <v>0</v>
      </c>
      <c r="P35" s="56">
        <f t="shared" si="0"/>
        <v>2519.62</v>
      </c>
      <c r="Q35" s="49"/>
      <c r="R35" s="49"/>
    </row>
    <row r="36" spans="1:18" s="48" customFormat="1" ht="15.2" customHeight="1">
      <c r="A36" s="54" t="s">
        <v>539</v>
      </c>
      <c r="B36" s="54" t="s">
        <v>580</v>
      </c>
      <c r="C36" s="54" t="s">
        <v>508</v>
      </c>
      <c r="D36" s="54" t="s">
        <v>508</v>
      </c>
      <c r="E36" s="54" t="s">
        <v>13</v>
      </c>
      <c r="F36" s="54"/>
      <c r="G36" s="54" t="s">
        <v>372</v>
      </c>
      <c r="H36" s="54" t="s">
        <v>373</v>
      </c>
      <c r="I36" s="51">
        <v>110.89</v>
      </c>
      <c r="J36" s="51">
        <v>110.89</v>
      </c>
      <c r="K36" s="51">
        <v>231.85</v>
      </c>
      <c r="L36" s="51">
        <v>231.85000000000002</v>
      </c>
      <c r="M36" s="51">
        <v>1</v>
      </c>
      <c r="N36" s="51">
        <v>1</v>
      </c>
      <c r="O36" s="55">
        <v>120.96</v>
      </c>
      <c r="P36" s="56">
        <f t="shared" si="0"/>
        <v>110.89000000000003</v>
      </c>
      <c r="Q36" s="49"/>
      <c r="R36" s="49"/>
    </row>
    <row r="37" spans="1:18" s="48" customFormat="1" ht="15.2" customHeight="1">
      <c r="A37" s="54" t="s">
        <v>539</v>
      </c>
      <c r="B37" s="54" t="s">
        <v>580</v>
      </c>
      <c r="C37" s="54" t="s">
        <v>508</v>
      </c>
      <c r="D37" s="54" t="s">
        <v>508</v>
      </c>
      <c r="E37" s="54" t="s">
        <v>13</v>
      </c>
      <c r="F37" s="54"/>
      <c r="G37" s="54" t="s">
        <v>374</v>
      </c>
      <c r="H37" s="54" t="s">
        <v>375</v>
      </c>
      <c r="I37" s="51">
        <v>688.81</v>
      </c>
      <c r="J37" s="51">
        <v>688.81</v>
      </c>
      <c r="K37" s="51">
        <v>2247.4499999999998</v>
      </c>
      <c r="L37" s="51">
        <v>2247.4499999999998</v>
      </c>
      <c r="M37" s="51">
        <v>1</v>
      </c>
      <c r="N37" s="51">
        <v>1</v>
      </c>
      <c r="O37" s="55">
        <v>1558.64</v>
      </c>
      <c r="P37" s="56">
        <f t="shared" si="0"/>
        <v>688.80999999999972</v>
      </c>
      <c r="Q37" s="49"/>
      <c r="R37" s="49"/>
    </row>
    <row r="38" spans="1:18" s="48" customFormat="1" ht="15.2" customHeight="1">
      <c r="A38" s="54" t="s">
        <v>539</v>
      </c>
      <c r="B38" s="54" t="s">
        <v>580</v>
      </c>
      <c r="C38" s="54" t="s">
        <v>508</v>
      </c>
      <c r="D38" s="54" t="s">
        <v>508</v>
      </c>
      <c r="E38" s="54" t="s">
        <v>13</v>
      </c>
      <c r="F38" s="54"/>
      <c r="G38" s="54" t="s">
        <v>389</v>
      </c>
      <c r="H38" s="54" t="s">
        <v>390</v>
      </c>
      <c r="I38" s="51">
        <v>220.99</v>
      </c>
      <c r="J38" s="51">
        <v>220.99</v>
      </c>
      <c r="K38" s="51">
        <v>235.7</v>
      </c>
      <c r="L38" s="51">
        <v>235.7</v>
      </c>
      <c r="M38" s="51">
        <v>1</v>
      </c>
      <c r="N38" s="51">
        <v>1</v>
      </c>
      <c r="O38" s="55">
        <v>14.71</v>
      </c>
      <c r="P38" s="56">
        <f t="shared" si="0"/>
        <v>220.98999999999998</v>
      </c>
      <c r="Q38" s="49"/>
      <c r="R38" s="49"/>
    </row>
    <row r="39" spans="1:18" s="48" customFormat="1" ht="15.2" customHeight="1">
      <c r="A39" s="54" t="s">
        <v>539</v>
      </c>
      <c r="B39" s="54" t="s">
        <v>580</v>
      </c>
      <c r="C39" s="54" t="s">
        <v>508</v>
      </c>
      <c r="D39" s="54" t="s">
        <v>508</v>
      </c>
      <c r="E39" s="54" t="s">
        <v>13</v>
      </c>
      <c r="F39" s="54"/>
      <c r="G39" s="54" t="s">
        <v>376</v>
      </c>
      <c r="H39" s="54" t="s">
        <v>377</v>
      </c>
      <c r="I39" s="51" t="s">
        <v>510</v>
      </c>
      <c r="J39" s="51" t="s">
        <v>510</v>
      </c>
      <c r="K39" s="51">
        <v>3301</v>
      </c>
      <c r="L39" s="51">
        <v>3301</v>
      </c>
      <c r="M39" s="51">
        <v>1</v>
      </c>
      <c r="N39" s="51">
        <v>1</v>
      </c>
      <c r="O39" s="55">
        <v>3301</v>
      </c>
      <c r="P39" s="56">
        <f t="shared" si="0"/>
        <v>0</v>
      </c>
      <c r="Q39" s="49"/>
      <c r="R39" s="49"/>
    </row>
    <row r="40" spans="1:18" s="48" customFormat="1" ht="15.2" customHeight="1">
      <c r="A40" s="54" t="s">
        <v>539</v>
      </c>
      <c r="B40" s="54" t="s">
        <v>580</v>
      </c>
      <c r="C40" s="54" t="s">
        <v>508</v>
      </c>
      <c r="D40" s="54" t="s">
        <v>508</v>
      </c>
      <c r="E40" s="54" t="s">
        <v>13</v>
      </c>
      <c r="F40" s="54"/>
      <c r="G40" s="54" t="s">
        <v>378</v>
      </c>
      <c r="H40" s="54" t="s">
        <v>379</v>
      </c>
      <c r="I40" s="51" t="s">
        <v>510</v>
      </c>
      <c r="J40" s="51" t="s">
        <v>510</v>
      </c>
      <c r="K40" s="51">
        <v>13108</v>
      </c>
      <c r="L40" s="51">
        <v>13108</v>
      </c>
      <c r="M40" s="51">
        <v>1</v>
      </c>
      <c r="N40" s="51">
        <v>1</v>
      </c>
      <c r="O40" s="55">
        <v>13108</v>
      </c>
      <c r="P40" s="56">
        <f t="shared" si="0"/>
        <v>0</v>
      </c>
      <c r="Q40" s="49"/>
      <c r="R40" s="49"/>
    </row>
    <row r="41" spans="1:18" s="48" customFormat="1" ht="15.2" customHeight="1">
      <c r="A41" s="54" t="s">
        <v>539</v>
      </c>
      <c r="B41" s="54" t="s">
        <v>580</v>
      </c>
      <c r="C41" s="54" t="s">
        <v>508</v>
      </c>
      <c r="D41" s="54" t="s">
        <v>508</v>
      </c>
      <c r="E41" s="54" t="s">
        <v>13</v>
      </c>
      <c r="F41" s="54"/>
      <c r="G41" s="54" t="s">
        <v>380</v>
      </c>
      <c r="H41" s="54" t="s">
        <v>17</v>
      </c>
      <c r="I41" s="51">
        <v>182.43</v>
      </c>
      <c r="J41" s="51">
        <v>182.43</v>
      </c>
      <c r="K41" s="51">
        <v>232.3</v>
      </c>
      <c r="L41" s="51">
        <v>232.3</v>
      </c>
      <c r="M41" s="51">
        <v>1</v>
      </c>
      <c r="N41" s="51">
        <v>1</v>
      </c>
      <c r="O41" s="55">
        <v>49.87</v>
      </c>
      <c r="P41" s="56">
        <f t="shared" si="0"/>
        <v>182.43</v>
      </c>
      <c r="Q41" s="49"/>
      <c r="R41" s="49"/>
    </row>
    <row r="42" spans="1:18" s="48" customFormat="1" ht="15.2" customHeight="1">
      <c r="A42" s="54" t="s">
        <v>539</v>
      </c>
      <c r="B42" s="54" t="s">
        <v>580</v>
      </c>
      <c r="C42" s="54" t="s">
        <v>508</v>
      </c>
      <c r="D42" s="54" t="s">
        <v>508</v>
      </c>
      <c r="E42" s="54" t="s">
        <v>13</v>
      </c>
      <c r="F42" s="54"/>
      <c r="G42" s="54" t="s">
        <v>381</v>
      </c>
      <c r="H42" s="54" t="s">
        <v>382</v>
      </c>
      <c r="I42" s="51">
        <v>596</v>
      </c>
      <c r="J42" s="51">
        <v>596</v>
      </c>
      <c r="K42" s="51">
        <v>1192</v>
      </c>
      <c r="L42" s="51">
        <v>1192</v>
      </c>
      <c r="M42" s="51">
        <v>1</v>
      </c>
      <c r="N42" s="51">
        <v>1</v>
      </c>
      <c r="O42" s="55">
        <v>596</v>
      </c>
      <c r="P42" s="56">
        <f t="shared" si="0"/>
        <v>596</v>
      </c>
      <c r="Q42" s="49"/>
      <c r="R42" s="49"/>
    </row>
    <row r="43" spans="1:18" s="48" customFormat="1" ht="15.2" customHeight="1">
      <c r="A43" s="54" t="s">
        <v>539</v>
      </c>
      <c r="B43" s="54" t="s">
        <v>580</v>
      </c>
      <c r="C43" s="54" t="s">
        <v>12</v>
      </c>
      <c r="D43" s="54" t="s">
        <v>12</v>
      </c>
      <c r="E43" s="54" t="s">
        <v>13</v>
      </c>
      <c r="F43" s="54"/>
      <c r="G43" s="54" t="s">
        <v>366</v>
      </c>
      <c r="H43" s="54" t="s">
        <v>367</v>
      </c>
      <c r="I43" s="51" t="s">
        <v>510</v>
      </c>
      <c r="J43" s="51" t="s">
        <v>510</v>
      </c>
      <c r="K43" s="51">
        <v>0</v>
      </c>
      <c r="L43" s="51">
        <v>0</v>
      </c>
      <c r="M43" s="51">
        <v>1</v>
      </c>
      <c r="N43" s="51">
        <v>1</v>
      </c>
      <c r="O43" s="55">
        <v>0</v>
      </c>
      <c r="P43" s="56">
        <f t="shared" si="0"/>
        <v>0</v>
      </c>
      <c r="Q43" s="49"/>
      <c r="R43" s="49"/>
    </row>
    <row r="44" spans="1:18" s="48" customFormat="1" ht="15.2" customHeight="1">
      <c r="A44" s="54" t="s">
        <v>539</v>
      </c>
      <c r="B44" s="54" t="s">
        <v>580</v>
      </c>
      <c r="C44" s="54" t="s">
        <v>12</v>
      </c>
      <c r="D44" s="54" t="s">
        <v>12</v>
      </c>
      <c r="E44" s="54" t="s">
        <v>13</v>
      </c>
      <c r="F44" s="54"/>
      <c r="G44" s="54" t="s">
        <v>368</v>
      </c>
      <c r="H44" s="54" t="s">
        <v>369</v>
      </c>
      <c r="I44" s="51" t="s">
        <v>510</v>
      </c>
      <c r="J44" s="51" t="s">
        <v>510</v>
      </c>
      <c r="K44" s="51">
        <v>0</v>
      </c>
      <c r="L44" s="51">
        <v>0</v>
      </c>
      <c r="M44" s="51">
        <v>1</v>
      </c>
      <c r="N44" s="51">
        <v>1</v>
      </c>
      <c r="O44" s="55">
        <v>0</v>
      </c>
      <c r="P44" s="56">
        <f t="shared" si="0"/>
        <v>0</v>
      </c>
      <c r="Q44" s="49"/>
      <c r="R44" s="49"/>
    </row>
    <row r="45" spans="1:18" s="48" customFormat="1" ht="15.2" customHeight="1">
      <c r="A45" s="54" t="s">
        <v>539</v>
      </c>
      <c r="B45" s="54" t="s">
        <v>580</v>
      </c>
      <c r="C45" s="54" t="s">
        <v>12</v>
      </c>
      <c r="D45" s="54" t="s">
        <v>12</v>
      </c>
      <c r="E45" s="54" t="s">
        <v>13</v>
      </c>
      <c r="F45" s="54"/>
      <c r="G45" s="54" t="s">
        <v>370</v>
      </c>
      <c r="H45" s="54" t="s">
        <v>371</v>
      </c>
      <c r="I45" s="51" t="s">
        <v>510</v>
      </c>
      <c r="J45" s="51" t="s">
        <v>510</v>
      </c>
      <c r="K45" s="51">
        <v>0</v>
      </c>
      <c r="L45" s="51">
        <v>0</v>
      </c>
      <c r="M45" s="51">
        <v>1</v>
      </c>
      <c r="N45" s="51">
        <v>1</v>
      </c>
      <c r="O45" s="55">
        <v>0</v>
      </c>
      <c r="P45" s="56">
        <f t="shared" si="0"/>
        <v>0</v>
      </c>
      <c r="Q45" s="49"/>
      <c r="R45" s="49"/>
    </row>
    <row r="46" spans="1:18" s="48" customFormat="1" ht="15.2" customHeight="1">
      <c r="A46" s="54" t="s">
        <v>539</v>
      </c>
      <c r="B46" s="54" t="s">
        <v>580</v>
      </c>
      <c r="C46" s="54" t="s">
        <v>12</v>
      </c>
      <c r="D46" s="54" t="s">
        <v>12</v>
      </c>
      <c r="E46" s="54" t="s">
        <v>13</v>
      </c>
      <c r="F46" s="54"/>
      <c r="G46" s="54" t="s">
        <v>372</v>
      </c>
      <c r="H46" s="54" t="s">
        <v>373</v>
      </c>
      <c r="I46" s="51" t="s">
        <v>510</v>
      </c>
      <c r="J46" s="51" t="s">
        <v>510</v>
      </c>
      <c r="K46" s="51">
        <v>0</v>
      </c>
      <c r="L46" s="51">
        <v>0</v>
      </c>
      <c r="M46" s="51">
        <v>1</v>
      </c>
      <c r="N46" s="51">
        <v>1</v>
      </c>
      <c r="O46" s="55">
        <v>0</v>
      </c>
      <c r="P46" s="56">
        <f t="shared" si="0"/>
        <v>0</v>
      </c>
      <c r="Q46" s="49"/>
      <c r="R46" s="49"/>
    </row>
    <row r="47" spans="1:18" s="48" customFormat="1" ht="15.2" customHeight="1">
      <c r="A47" s="54" t="s">
        <v>539</v>
      </c>
      <c r="B47" s="54" t="s">
        <v>580</v>
      </c>
      <c r="C47" s="54" t="s">
        <v>12</v>
      </c>
      <c r="D47" s="54" t="s">
        <v>12</v>
      </c>
      <c r="E47" s="54" t="s">
        <v>13</v>
      </c>
      <c r="F47" s="54"/>
      <c r="G47" s="54" t="s">
        <v>374</v>
      </c>
      <c r="H47" s="54" t="s">
        <v>375</v>
      </c>
      <c r="I47" s="51" t="s">
        <v>510</v>
      </c>
      <c r="J47" s="51" t="s">
        <v>510</v>
      </c>
      <c r="K47" s="51">
        <v>0</v>
      </c>
      <c r="L47" s="51">
        <v>0</v>
      </c>
      <c r="M47" s="51">
        <v>1</v>
      </c>
      <c r="N47" s="51">
        <v>1</v>
      </c>
      <c r="O47" s="55">
        <v>0</v>
      </c>
      <c r="P47" s="56">
        <f t="shared" si="0"/>
        <v>0</v>
      </c>
      <c r="Q47" s="49"/>
      <c r="R47" s="49"/>
    </row>
    <row r="48" spans="1:18" s="48" customFormat="1" ht="15.2" customHeight="1">
      <c r="A48" s="54" t="s">
        <v>539</v>
      </c>
      <c r="B48" s="54" t="s">
        <v>580</v>
      </c>
      <c r="C48" s="54" t="s">
        <v>12</v>
      </c>
      <c r="D48" s="54" t="s">
        <v>12</v>
      </c>
      <c r="E48" s="54" t="s">
        <v>13</v>
      </c>
      <c r="F48" s="54"/>
      <c r="G48" s="54" t="s">
        <v>376</v>
      </c>
      <c r="H48" s="54" t="s">
        <v>377</v>
      </c>
      <c r="I48" s="51" t="s">
        <v>510</v>
      </c>
      <c r="J48" s="51" t="s">
        <v>510</v>
      </c>
      <c r="K48" s="51">
        <v>0</v>
      </c>
      <c r="L48" s="51">
        <v>0</v>
      </c>
      <c r="M48" s="51">
        <v>1</v>
      </c>
      <c r="N48" s="51">
        <v>1</v>
      </c>
      <c r="O48" s="55">
        <v>0</v>
      </c>
      <c r="P48" s="56">
        <f t="shared" si="0"/>
        <v>0</v>
      </c>
      <c r="Q48" s="49"/>
      <c r="R48" s="49"/>
    </row>
    <row r="49" spans="1:18" s="48" customFormat="1" ht="15.2" customHeight="1">
      <c r="A49" s="54" t="s">
        <v>539</v>
      </c>
      <c r="B49" s="54" t="s">
        <v>580</v>
      </c>
      <c r="C49" s="54" t="s">
        <v>12</v>
      </c>
      <c r="D49" s="54" t="s">
        <v>12</v>
      </c>
      <c r="E49" s="54" t="s">
        <v>13</v>
      </c>
      <c r="F49" s="54"/>
      <c r="G49" s="54" t="s">
        <v>378</v>
      </c>
      <c r="H49" s="54" t="s">
        <v>379</v>
      </c>
      <c r="I49" s="51" t="s">
        <v>510</v>
      </c>
      <c r="J49" s="51" t="s">
        <v>510</v>
      </c>
      <c r="K49" s="51">
        <v>0</v>
      </c>
      <c r="L49" s="51">
        <v>0</v>
      </c>
      <c r="M49" s="51">
        <v>1</v>
      </c>
      <c r="N49" s="51">
        <v>1</v>
      </c>
      <c r="O49" s="55">
        <v>0</v>
      </c>
      <c r="P49" s="56">
        <f t="shared" si="0"/>
        <v>0</v>
      </c>
      <c r="Q49" s="49"/>
      <c r="R49" s="49"/>
    </row>
    <row r="50" spans="1:18" s="48" customFormat="1" ht="15.2" customHeight="1">
      <c r="A50" s="54" t="s">
        <v>539</v>
      </c>
      <c r="B50" s="54" t="s">
        <v>580</v>
      </c>
      <c r="C50" s="54" t="s">
        <v>12</v>
      </c>
      <c r="D50" s="54" t="s">
        <v>12</v>
      </c>
      <c r="E50" s="54" t="s">
        <v>13</v>
      </c>
      <c r="F50" s="54"/>
      <c r="G50" s="54" t="s">
        <v>380</v>
      </c>
      <c r="H50" s="54" t="s">
        <v>17</v>
      </c>
      <c r="I50" s="51" t="s">
        <v>510</v>
      </c>
      <c r="J50" s="51" t="s">
        <v>510</v>
      </c>
      <c r="K50" s="51">
        <v>0</v>
      </c>
      <c r="L50" s="51">
        <v>0</v>
      </c>
      <c r="M50" s="51">
        <v>1</v>
      </c>
      <c r="N50" s="51">
        <v>1</v>
      </c>
      <c r="O50" s="55">
        <v>0</v>
      </c>
      <c r="P50" s="56">
        <f t="shared" si="0"/>
        <v>0</v>
      </c>
      <c r="Q50" s="49"/>
      <c r="R50" s="49"/>
    </row>
    <row r="51" spans="1:18" s="48" customFormat="1" ht="15.2" customHeight="1">
      <c r="A51" s="54" t="s">
        <v>539</v>
      </c>
      <c r="B51" s="54" t="s">
        <v>580</v>
      </c>
      <c r="C51" s="54" t="s">
        <v>12</v>
      </c>
      <c r="D51" s="54" t="s">
        <v>12</v>
      </c>
      <c r="E51" s="54" t="s">
        <v>13</v>
      </c>
      <c r="F51" s="54"/>
      <c r="G51" s="54" t="s">
        <v>381</v>
      </c>
      <c r="H51" s="54" t="s">
        <v>382</v>
      </c>
      <c r="I51" s="51" t="s">
        <v>510</v>
      </c>
      <c r="J51" s="51" t="s">
        <v>510</v>
      </c>
      <c r="K51" s="51">
        <v>0</v>
      </c>
      <c r="L51" s="51">
        <v>0</v>
      </c>
      <c r="M51" s="51">
        <v>1</v>
      </c>
      <c r="N51" s="51">
        <v>1</v>
      </c>
      <c r="O51" s="55">
        <v>0</v>
      </c>
      <c r="P51" s="56">
        <f t="shared" si="0"/>
        <v>0</v>
      </c>
      <c r="Q51" s="49"/>
      <c r="R51" s="49"/>
    </row>
    <row r="52" spans="1:18" s="48" customFormat="1" ht="15.2" customHeight="1">
      <c r="A52" s="54" t="s">
        <v>539</v>
      </c>
      <c r="B52" s="54" t="s">
        <v>580</v>
      </c>
      <c r="C52" s="54" t="s">
        <v>18</v>
      </c>
      <c r="D52" s="54" t="s">
        <v>18</v>
      </c>
      <c r="E52" s="54" t="s">
        <v>13</v>
      </c>
      <c r="F52" s="54"/>
      <c r="G52" s="54" t="s">
        <v>366</v>
      </c>
      <c r="H52" s="54" t="s">
        <v>367</v>
      </c>
      <c r="I52" s="51" t="s">
        <v>510</v>
      </c>
      <c r="J52" s="51" t="s">
        <v>510</v>
      </c>
      <c r="K52" s="51">
        <v>0</v>
      </c>
      <c r="L52" s="51">
        <v>0</v>
      </c>
      <c r="M52" s="51">
        <v>1</v>
      </c>
      <c r="N52" s="51">
        <v>1</v>
      </c>
      <c r="O52" s="55">
        <v>0</v>
      </c>
      <c r="P52" s="56">
        <f t="shared" si="0"/>
        <v>0</v>
      </c>
      <c r="Q52" s="49"/>
      <c r="R52" s="49"/>
    </row>
    <row r="53" spans="1:18" s="48" customFormat="1" ht="15.2" customHeight="1">
      <c r="A53" s="54" t="s">
        <v>539</v>
      </c>
      <c r="B53" s="54" t="s">
        <v>580</v>
      </c>
      <c r="C53" s="54" t="s">
        <v>18</v>
      </c>
      <c r="D53" s="54" t="s">
        <v>18</v>
      </c>
      <c r="E53" s="54" t="s">
        <v>13</v>
      </c>
      <c r="F53" s="54"/>
      <c r="G53" s="54" t="s">
        <v>368</v>
      </c>
      <c r="H53" s="54" t="s">
        <v>369</v>
      </c>
      <c r="I53" s="51" t="s">
        <v>510</v>
      </c>
      <c r="J53" s="51" t="s">
        <v>510</v>
      </c>
      <c r="K53" s="51">
        <v>0</v>
      </c>
      <c r="L53" s="51">
        <v>0</v>
      </c>
      <c r="M53" s="51">
        <v>1</v>
      </c>
      <c r="N53" s="51">
        <v>1</v>
      </c>
      <c r="O53" s="55">
        <v>0</v>
      </c>
      <c r="P53" s="56">
        <f t="shared" si="0"/>
        <v>0</v>
      </c>
      <c r="Q53" s="49"/>
      <c r="R53" s="49"/>
    </row>
    <row r="54" spans="1:18" s="48" customFormat="1" ht="15.2" customHeight="1">
      <c r="A54" s="54" t="s">
        <v>539</v>
      </c>
      <c r="B54" s="54" t="s">
        <v>580</v>
      </c>
      <c r="C54" s="54" t="s">
        <v>18</v>
      </c>
      <c r="D54" s="54" t="s">
        <v>18</v>
      </c>
      <c r="E54" s="54" t="s">
        <v>13</v>
      </c>
      <c r="F54" s="54"/>
      <c r="G54" s="54" t="s">
        <v>370</v>
      </c>
      <c r="H54" s="54" t="s">
        <v>371</v>
      </c>
      <c r="I54" s="51" t="s">
        <v>510</v>
      </c>
      <c r="J54" s="51" t="s">
        <v>510</v>
      </c>
      <c r="K54" s="51">
        <v>0</v>
      </c>
      <c r="L54" s="51">
        <v>0</v>
      </c>
      <c r="M54" s="51">
        <v>1</v>
      </c>
      <c r="N54" s="51">
        <v>1</v>
      </c>
      <c r="O54" s="55">
        <v>0</v>
      </c>
      <c r="P54" s="56">
        <f t="shared" si="0"/>
        <v>0</v>
      </c>
      <c r="Q54" s="49"/>
      <c r="R54" s="49"/>
    </row>
    <row r="55" spans="1:18" s="48" customFormat="1" ht="15.2" customHeight="1">
      <c r="A55" s="54" t="s">
        <v>539</v>
      </c>
      <c r="B55" s="54" t="s">
        <v>580</v>
      </c>
      <c r="C55" s="54" t="s">
        <v>18</v>
      </c>
      <c r="D55" s="54" t="s">
        <v>18</v>
      </c>
      <c r="E55" s="54" t="s">
        <v>13</v>
      </c>
      <c r="F55" s="54"/>
      <c r="G55" s="54" t="s">
        <v>372</v>
      </c>
      <c r="H55" s="54" t="s">
        <v>373</v>
      </c>
      <c r="I55" s="51" t="s">
        <v>510</v>
      </c>
      <c r="J55" s="51" t="s">
        <v>510</v>
      </c>
      <c r="K55" s="51">
        <v>0</v>
      </c>
      <c r="L55" s="51">
        <v>0</v>
      </c>
      <c r="M55" s="51">
        <v>1</v>
      </c>
      <c r="N55" s="51">
        <v>1</v>
      </c>
      <c r="O55" s="55">
        <v>0</v>
      </c>
      <c r="P55" s="56">
        <f t="shared" si="0"/>
        <v>0</v>
      </c>
      <c r="Q55" s="49"/>
      <c r="R55" s="49"/>
    </row>
    <row r="56" spans="1:18" s="48" customFormat="1" ht="15.2" customHeight="1">
      <c r="A56" s="54" t="s">
        <v>539</v>
      </c>
      <c r="B56" s="54" t="s">
        <v>580</v>
      </c>
      <c r="C56" s="54" t="s">
        <v>18</v>
      </c>
      <c r="D56" s="54" t="s">
        <v>18</v>
      </c>
      <c r="E56" s="54" t="s">
        <v>13</v>
      </c>
      <c r="F56" s="54"/>
      <c r="G56" s="54" t="s">
        <v>374</v>
      </c>
      <c r="H56" s="54" t="s">
        <v>375</v>
      </c>
      <c r="I56" s="51" t="s">
        <v>510</v>
      </c>
      <c r="J56" s="51" t="s">
        <v>510</v>
      </c>
      <c r="K56" s="51">
        <v>0</v>
      </c>
      <c r="L56" s="51">
        <v>0</v>
      </c>
      <c r="M56" s="51">
        <v>1</v>
      </c>
      <c r="N56" s="51">
        <v>1</v>
      </c>
      <c r="O56" s="55">
        <v>0</v>
      </c>
      <c r="P56" s="56">
        <f t="shared" si="0"/>
        <v>0</v>
      </c>
      <c r="Q56" s="49"/>
      <c r="R56" s="49"/>
    </row>
    <row r="57" spans="1:18" s="48" customFormat="1" ht="15.2" customHeight="1">
      <c r="A57" s="54" t="s">
        <v>539</v>
      </c>
      <c r="B57" s="54" t="s">
        <v>580</v>
      </c>
      <c r="C57" s="54" t="s">
        <v>18</v>
      </c>
      <c r="D57" s="54" t="s">
        <v>18</v>
      </c>
      <c r="E57" s="54" t="s">
        <v>13</v>
      </c>
      <c r="F57" s="54"/>
      <c r="G57" s="54" t="s">
        <v>376</v>
      </c>
      <c r="H57" s="54" t="s">
        <v>377</v>
      </c>
      <c r="I57" s="51" t="s">
        <v>510</v>
      </c>
      <c r="J57" s="51" t="s">
        <v>510</v>
      </c>
      <c r="K57" s="51">
        <v>0</v>
      </c>
      <c r="L57" s="51">
        <v>0</v>
      </c>
      <c r="M57" s="51">
        <v>1</v>
      </c>
      <c r="N57" s="51">
        <v>1</v>
      </c>
      <c r="O57" s="55">
        <v>0</v>
      </c>
      <c r="P57" s="56">
        <f t="shared" si="0"/>
        <v>0</v>
      </c>
      <c r="Q57" s="49"/>
      <c r="R57" s="49"/>
    </row>
    <row r="58" spans="1:18" s="48" customFormat="1" ht="15.2" customHeight="1">
      <c r="A58" s="54" t="s">
        <v>539</v>
      </c>
      <c r="B58" s="54" t="s">
        <v>580</v>
      </c>
      <c r="C58" s="54" t="s">
        <v>18</v>
      </c>
      <c r="D58" s="54" t="s">
        <v>18</v>
      </c>
      <c r="E58" s="54" t="s">
        <v>13</v>
      </c>
      <c r="F58" s="54"/>
      <c r="G58" s="54" t="s">
        <v>378</v>
      </c>
      <c r="H58" s="54" t="s">
        <v>379</v>
      </c>
      <c r="I58" s="51" t="s">
        <v>510</v>
      </c>
      <c r="J58" s="51" t="s">
        <v>510</v>
      </c>
      <c r="K58" s="51">
        <v>0</v>
      </c>
      <c r="L58" s="51">
        <v>0</v>
      </c>
      <c r="M58" s="51">
        <v>1</v>
      </c>
      <c r="N58" s="51">
        <v>1</v>
      </c>
      <c r="O58" s="55">
        <v>0</v>
      </c>
      <c r="P58" s="56">
        <f t="shared" si="0"/>
        <v>0</v>
      </c>
      <c r="Q58" s="49"/>
      <c r="R58" s="49"/>
    </row>
    <row r="59" spans="1:18" s="48" customFormat="1" ht="15.2" customHeight="1">
      <c r="A59" s="54" t="s">
        <v>539</v>
      </c>
      <c r="B59" s="54" t="s">
        <v>580</v>
      </c>
      <c r="C59" s="54" t="s">
        <v>18</v>
      </c>
      <c r="D59" s="54" t="s">
        <v>18</v>
      </c>
      <c r="E59" s="54" t="s">
        <v>13</v>
      </c>
      <c r="F59" s="54"/>
      <c r="G59" s="54" t="s">
        <v>380</v>
      </c>
      <c r="H59" s="54" t="s">
        <v>17</v>
      </c>
      <c r="I59" s="51" t="s">
        <v>510</v>
      </c>
      <c r="J59" s="51" t="s">
        <v>510</v>
      </c>
      <c r="K59" s="51">
        <v>0</v>
      </c>
      <c r="L59" s="51">
        <v>0</v>
      </c>
      <c r="M59" s="51">
        <v>1</v>
      </c>
      <c r="N59" s="51">
        <v>1</v>
      </c>
      <c r="O59" s="55">
        <v>0</v>
      </c>
      <c r="P59" s="56">
        <f t="shared" si="0"/>
        <v>0</v>
      </c>
      <c r="Q59" s="49"/>
      <c r="R59" s="49"/>
    </row>
    <row r="60" spans="1:18" s="48" customFormat="1" ht="15.2" customHeight="1">
      <c r="A60" s="54" t="s">
        <v>539</v>
      </c>
      <c r="B60" s="54" t="s">
        <v>580</v>
      </c>
      <c r="C60" s="54" t="s">
        <v>18</v>
      </c>
      <c r="D60" s="54" t="s">
        <v>18</v>
      </c>
      <c r="E60" s="54" t="s">
        <v>13</v>
      </c>
      <c r="F60" s="54"/>
      <c r="G60" s="54" t="s">
        <v>381</v>
      </c>
      <c r="H60" s="54" t="s">
        <v>382</v>
      </c>
      <c r="I60" s="51" t="s">
        <v>510</v>
      </c>
      <c r="J60" s="51" t="s">
        <v>510</v>
      </c>
      <c r="K60" s="51">
        <v>0</v>
      </c>
      <c r="L60" s="51">
        <v>0</v>
      </c>
      <c r="M60" s="51">
        <v>1</v>
      </c>
      <c r="N60" s="51">
        <v>1</v>
      </c>
      <c r="O60" s="55">
        <v>0</v>
      </c>
      <c r="P60" s="56">
        <f t="shared" si="0"/>
        <v>0</v>
      </c>
      <c r="Q60" s="49"/>
      <c r="R60" s="49"/>
    </row>
    <row r="61" spans="1:18" s="48" customFormat="1" ht="15.2" customHeight="1">
      <c r="A61" s="54" t="s">
        <v>539</v>
      </c>
      <c r="B61" s="54" t="s">
        <v>580</v>
      </c>
      <c r="C61" s="54" t="s">
        <v>19</v>
      </c>
      <c r="D61" s="54" t="s">
        <v>19</v>
      </c>
      <c r="E61" s="54" t="s">
        <v>13</v>
      </c>
      <c r="F61" s="54"/>
      <c r="G61" s="54" t="s">
        <v>383</v>
      </c>
      <c r="H61" s="54" t="s">
        <v>384</v>
      </c>
      <c r="I61" s="51" t="s">
        <v>510</v>
      </c>
      <c r="J61" s="51" t="s">
        <v>510</v>
      </c>
      <c r="K61" s="51">
        <v>0</v>
      </c>
      <c r="L61" s="51">
        <v>0</v>
      </c>
      <c r="M61" s="51">
        <v>1</v>
      </c>
      <c r="N61" s="51">
        <v>1</v>
      </c>
      <c r="O61" s="55">
        <v>0</v>
      </c>
      <c r="P61" s="56">
        <f t="shared" si="0"/>
        <v>0</v>
      </c>
      <c r="Q61" s="49"/>
      <c r="R61" s="49"/>
    </row>
    <row r="62" spans="1:18" s="48" customFormat="1" ht="15.2" customHeight="1">
      <c r="A62" s="54" t="s">
        <v>539</v>
      </c>
      <c r="B62" s="54" t="s">
        <v>580</v>
      </c>
      <c r="C62" s="54" t="s">
        <v>19</v>
      </c>
      <c r="D62" s="54" t="s">
        <v>19</v>
      </c>
      <c r="E62" s="54" t="s">
        <v>13</v>
      </c>
      <c r="F62" s="54"/>
      <c r="G62" s="54" t="s">
        <v>380</v>
      </c>
      <c r="H62" s="54" t="s">
        <v>17</v>
      </c>
      <c r="I62" s="51" t="s">
        <v>510</v>
      </c>
      <c r="J62" s="51" t="s">
        <v>510</v>
      </c>
      <c r="K62" s="51">
        <v>0</v>
      </c>
      <c r="L62" s="51">
        <v>0</v>
      </c>
      <c r="M62" s="51">
        <v>1</v>
      </c>
      <c r="N62" s="51">
        <v>1</v>
      </c>
      <c r="O62" s="55">
        <v>0</v>
      </c>
      <c r="P62" s="56">
        <f t="shared" si="0"/>
        <v>0</v>
      </c>
      <c r="Q62" s="49"/>
      <c r="R62" s="49"/>
    </row>
    <row r="63" spans="1:18" s="48" customFormat="1" ht="15.2" customHeight="1">
      <c r="A63" s="54" t="s">
        <v>539</v>
      </c>
      <c r="B63" s="54" t="s">
        <v>580</v>
      </c>
      <c r="C63" s="54" t="s">
        <v>20</v>
      </c>
      <c r="D63" s="54" t="s">
        <v>20</v>
      </c>
      <c r="E63" s="54" t="s">
        <v>13</v>
      </c>
      <c r="F63" s="54"/>
      <c r="G63" s="54" t="s">
        <v>385</v>
      </c>
      <c r="H63" s="54" t="s">
        <v>386</v>
      </c>
      <c r="I63" s="51" t="s">
        <v>510</v>
      </c>
      <c r="J63" s="51" t="s">
        <v>510</v>
      </c>
      <c r="K63" s="51">
        <v>81235495</v>
      </c>
      <c r="L63" s="51">
        <v>81235495</v>
      </c>
      <c r="M63" s="51">
        <v>1</v>
      </c>
      <c r="N63" s="51">
        <v>1</v>
      </c>
      <c r="O63" s="55">
        <v>0</v>
      </c>
      <c r="P63" s="56">
        <f t="shared" si="0"/>
        <v>81235495</v>
      </c>
      <c r="Q63" s="49"/>
      <c r="R63" s="49"/>
    </row>
    <row r="64" spans="1:18" s="48" customFormat="1" ht="15.2" customHeight="1">
      <c r="A64" s="54" t="s">
        <v>539</v>
      </c>
      <c r="B64" s="54" t="s">
        <v>580</v>
      </c>
      <c r="C64" s="54" t="s">
        <v>22</v>
      </c>
      <c r="D64" s="54" t="s">
        <v>22</v>
      </c>
      <c r="E64" s="54" t="s">
        <v>13</v>
      </c>
      <c r="F64" s="54"/>
      <c r="G64" s="54" t="s">
        <v>366</v>
      </c>
      <c r="H64" s="54" t="s">
        <v>367</v>
      </c>
      <c r="I64" s="51">
        <v>1128.1600000000001</v>
      </c>
      <c r="J64" s="51">
        <v>1128.1600000000001</v>
      </c>
      <c r="K64" s="51">
        <v>92281.600000000006</v>
      </c>
      <c r="L64" s="51">
        <v>92281.600000000006</v>
      </c>
      <c r="M64" s="51">
        <v>1</v>
      </c>
      <c r="N64" s="51">
        <v>1</v>
      </c>
      <c r="O64" s="55">
        <v>91153.440000000017</v>
      </c>
      <c r="P64" s="56">
        <f t="shared" si="0"/>
        <v>1128.1599999999889</v>
      </c>
      <c r="Q64" s="49"/>
      <c r="R64" s="49"/>
    </row>
    <row r="65" spans="1:18" s="48" customFormat="1" ht="15.2" customHeight="1">
      <c r="A65" s="54" t="s">
        <v>539</v>
      </c>
      <c r="B65" s="54" t="s">
        <v>580</v>
      </c>
      <c r="C65" s="54" t="s">
        <v>22</v>
      </c>
      <c r="D65" s="54" t="s">
        <v>22</v>
      </c>
      <c r="E65" s="54" t="s">
        <v>13</v>
      </c>
      <c r="F65" s="54"/>
      <c r="G65" s="54" t="s">
        <v>387</v>
      </c>
      <c r="H65" s="54" t="s">
        <v>388</v>
      </c>
      <c r="I65" s="51" t="s">
        <v>510</v>
      </c>
      <c r="J65" s="51" t="s">
        <v>510</v>
      </c>
      <c r="K65" s="51">
        <v>0</v>
      </c>
      <c r="L65" s="51">
        <v>0</v>
      </c>
      <c r="M65" s="51">
        <v>1</v>
      </c>
      <c r="N65" s="51">
        <v>1</v>
      </c>
      <c r="O65" s="55">
        <v>0</v>
      </c>
      <c r="P65" s="56">
        <f t="shared" si="0"/>
        <v>0</v>
      </c>
      <c r="Q65" s="49"/>
      <c r="R65" s="49"/>
    </row>
    <row r="66" spans="1:18" s="48" customFormat="1" ht="15.2" customHeight="1">
      <c r="A66" s="54" t="s">
        <v>539</v>
      </c>
      <c r="B66" s="54" t="s">
        <v>580</v>
      </c>
      <c r="C66" s="54" t="s">
        <v>22</v>
      </c>
      <c r="D66" s="54" t="s">
        <v>22</v>
      </c>
      <c r="E66" s="54" t="s">
        <v>13</v>
      </c>
      <c r="F66" s="54"/>
      <c r="G66" s="54" t="s">
        <v>368</v>
      </c>
      <c r="H66" s="54" t="s">
        <v>369</v>
      </c>
      <c r="I66" s="51">
        <v>8.6</v>
      </c>
      <c r="J66" s="51">
        <v>8.6</v>
      </c>
      <c r="K66" s="51">
        <v>5546.18</v>
      </c>
      <c r="L66" s="51">
        <v>5546.18</v>
      </c>
      <c r="M66" s="51">
        <v>1</v>
      </c>
      <c r="N66" s="51">
        <v>1</v>
      </c>
      <c r="O66" s="55">
        <v>5537.58</v>
      </c>
      <c r="P66" s="56">
        <f t="shared" si="0"/>
        <v>8.6000000000003638</v>
      </c>
      <c r="Q66" s="49"/>
      <c r="R66" s="49"/>
    </row>
    <row r="67" spans="1:18" s="48" customFormat="1" ht="15.2" customHeight="1">
      <c r="A67" s="54" t="s">
        <v>539</v>
      </c>
      <c r="B67" s="54" t="s">
        <v>580</v>
      </c>
      <c r="C67" s="54" t="s">
        <v>22</v>
      </c>
      <c r="D67" s="54" t="s">
        <v>22</v>
      </c>
      <c r="E67" s="54" t="s">
        <v>13</v>
      </c>
      <c r="F67" s="54"/>
      <c r="G67" s="54" t="s">
        <v>370</v>
      </c>
      <c r="H67" s="54" t="s">
        <v>371</v>
      </c>
      <c r="I67" s="51">
        <v>1688.34</v>
      </c>
      <c r="J67" s="51">
        <v>1688.34</v>
      </c>
      <c r="K67" s="51">
        <v>1688.34</v>
      </c>
      <c r="L67" s="51">
        <v>1688.34</v>
      </c>
      <c r="M67" s="51">
        <v>1</v>
      </c>
      <c r="N67" s="51">
        <v>1</v>
      </c>
      <c r="O67" s="55">
        <v>0</v>
      </c>
      <c r="P67" s="56">
        <f t="shared" ref="P67:P130" si="1">L67-O67</f>
        <v>1688.34</v>
      </c>
      <c r="Q67" s="49"/>
      <c r="R67" s="49"/>
    </row>
    <row r="68" spans="1:18" s="48" customFormat="1" ht="15.2" customHeight="1">
      <c r="A68" s="54" t="s">
        <v>539</v>
      </c>
      <c r="B68" s="54" t="s">
        <v>580</v>
      </c>
      <c r="C68" s="54" t="s">
        <v>22</v>
      </c>
      <c r="D68" s="54" t="s">
        <v>22</v>
      </c>
      <c r="E68" s="54" t="s">
        <v>13</v>
      </c>
      <c r="F68" s="54"/>
      <c r="G68" s="54" t="s">
        <v>372</v>
      </c>
      <c r="H68" s="54" t="s">
        <v>373</v>
      </c>
      <c r="I68" s="51">
        <v>74.31</v>
      </c>
      <c r="J68" s="51">
        <v>74.31</v>
      </c>
      <c r="K68" s="51">
        <v>155.36000000000001</v>
      </c>
      <c r="L68" s="51">
        <v>155.36000000000001</v>
      </c>
      <c r="M68" s="51">
        <v>1</v>
      </c>
      <c r="N68" s="51">
        <v>1</v>
      </c>
      <c r="O68" s="55">
        <v>81.05</v>
      </c>
      <c r="P68" s="56">
        <f t="shared" si="1"/>
        <v>74.310000000000016</v>
      </c>
      <c r="Q68" s="49"/>
      <c r="R68" s="49"/>
    </row>
    <row r="69" spans="1:18" s="48" customFormat="1" ht="15.2" customHeight="1">
      <c r="A69" s="54" t="s">
        <v>539</v>
      </c>
      <c r="B69" s="54" t="s">
        <v>580</v>
      </c>
      <c r="C69" s="54" t="s">
        <v>22</v>
      </c>
      <c r="D69" s="54" t="s">
        <v>22</v>
      </c>
      <c r="E69" s="54" t="s">
        <v>13</v>
      </c>
      <c r="F69" s="54"/>
      <c r="G69" s="54" t="s">
        <v>374</v>
      </c>
      <c r="H69" s="54" t="s">
        <v>375</v>
      </c>
      <c r="I69" s="51">
        <v>413.2</v>
      </c>
      <c r="J69" s="51">
        <v>413.2</v>
      </c>
      <c r="K69" s="51">
        <v>1295.46</v>
      </c>
      <c r="L69" s="51">
        <v>1295.46</v>
      </c>
      <c r="M69" s="51">
        <v>1</v>
      </c>
      <c r="N69" s="51">
        <v>1</v>
      </c>
      <c r="O69" s="55">
        <v>882.26</v>
      </c>
      <c r="P69" s="56">
        <f t="shared" si="1"/>
        <v>413.20000000000005</v>
      </c>
      <c r="Q69" s="49"/>
      <c r="R69" s="49"/>
    </row>
    <row r="70" spans="1:18" s="48" customFormat="1" ht="15.2" customHeight="1">
      <c r="A70" s="54" t="s">
        <v>539</v>
      </c>
      <c r="B70" s="54" t="s">
        <v>580</v>
      </c>
      <c r="C70" s="54" t="s">
        <v>22</v>
      </c>
      <c r="D70" s="54" t="s">
        <v>22</v>
      </c>
      <c r="E70" s="54" t="s">
        <v>13</v>
      </c>
      <c r="F70" s="54"/>
      <c r="G70" s="54" t="s">
        <v>389</v>
      </c>
      <c r="H70" s="54" t="s">
        <v>390</v>
      </c>
      <c r="I70" s="51">
        <v>90.46</v>
      </c>
      <c r="J70" s="51">
        <v>90.46</v>
      </c>
      <c r="K70" s="51">
        <v>97.22</v>
      </c>
      <c r="L70" s="51">
        <v>97.22</v>
      </c>
      <c r="M70" s="51">
        <v>1</v>
      </c>
      <c r="N70" s="51">
        <v>1</v>
      </c>
      <c r="O70" s="55">
        <v>6.76</v>
      </c>
      <c r="P70" s="56">
        <f t="shared" si="1"/>
        <v>90.46</v>
      </c>
      <c r="Q70" s="49"/>
      <c r="R70" s="49"/>
    </row>
    <row r="71" spans="1:18" s="48" customFormat="1" ht="15.2" customHeight="1">
      <c r="A71" s="54" t="s">
        <v>539</v>
      </c>
      <c r="B71" s="54" t="s">
        <v>580</v>
      </c>
      <c r="C71" s="54" t="s">
        <v>22</v>
      </c>
      <c r="D71" s="54" t="s">
        <v>22</v>
      </c>
      <c r="E71" s="54" t="s">
        <v>13</v>
      </c>
      <c r="F71" s="54"/>
      <c r="G71" s="54" t="s">
        <v>376</v>
      </c>
      <c r="H71" s="54" t="s">
        <v>377</v>
      </c>
      <c r="I71" s="51" t="s">
        <v>510</v>
      </c>
      <c r="J71" s="51" t="s">
        <v>510</v>
      </c>
      <c r="K71" s="51">
        <v>0</v>
      </c>
      <c r="L71" s="51">
        <v>0</v>
      </c>
      <c r="M71" s="51">
        <v>1</v>
      </c>
      <c r="N71" s="51">
        <v>1</v>
      </c>
      <c r="O71" s="55">
        <v>0</v>
      </c>
      <c r="P71" s="56">
        <f t="shared" si="1"/>
        <v>0</v>
      </c>
      <c r="Q71" s="49"/>
      <c r="R71" s="49"/>
    </row>
    <row r="72" spans="1:18" s="48" customFormat="1" ht="15.2" customHeight="1">
      <c r="A72" s="54" t="s">
        <v>539</v>
      </c>
      <c r="B72" s="54" t="s">
        <v>580</v>
      </c>
      <c r="C72" s="54" t="s">
        <v>22</v>
      </c>
      <c r="D72" s="54" t="s">
        <v>22</v>
      </c>
      <c r="E72" s="54" t="s">
        <v>13</v>
      </c>
      <c r="F72" s="54"/>
      <c r="G72" s="54" t="s">
        <v>378</v>
      </c>
      <c r="H72" s="54" t="s">
        <v>379</v>
      </c>
      <c r="I72" s="51" t="s">
        <v>510</v>
      </c>
      <c r="J72" s="51" t="s">
        <v>510</v>
      </c>
      <c r="K72" s="51">
        <v>0</v>
      </c>
      <c r="L72" s="51">
        <v>0</v>
      </c>
      <c r="M72" s="51">
        <v>1</v>
      </c>
      <c r="N72" s="51">
        <v>1</v>
      </c>
      <c r="O72" s="55">
        <v>0</v>
      </c>
      <c r="P72" s="56">
        <f t="shared" si="1"/>
        <v>0</v>
      </c>
      <c r="Q72" s="49"/>
      <c r="R72" s="49"/>
    </row>
    <row r="73" spans="1:18" s="48" customFormat="1" ht="15.2" customHeight="1">
      <c r="A73" s="54" t="s">
        <v>539</v>
      </c>
      <c r="B73" s="54" t="s">
        <v>580</v>
      </c>
      <c r="C73" s="54" t="s">
        <v>22</v>
      </c>
      <c r="D73" s="54" t="s">
        <v>22</v>
      </c>
      <c r="E73" s="54" t="s">
        <v>13</v>
      </c>
      <c r="F73" s="54"/>
      <c r="G73" s="54" t="s">
        <v>380</v>
      </c>
      <c r="H73" s="54" t="s">
        <v>17</v>
      </c>
      <c r="I73" s="51">
        <v>141</v>
      </c>
      <c r="J73" s="51">
        <v>141</v>
      </c>
      <c r="K73" s="51">
        <v>179.9</v>
      </c>
      <c r="L73" s="51">
        <v>179.89999999999998</v>
      </c>
      <c r="M73" s="51">
        <v>1</v>
      </c>
      <c r="N73" s="51">
        <v>1</v>
      </c>
      <c r="O73" s="55">
        <v>38.899999999999991</v>
      </c>
      <c r="P73" s="56">
        <f t="shared" si="1"/>
        <v>141</v>
      </c>
      <c r="Q73" s="49"/>
      <c r="R73" s="49"/>
    </row>
    <row r="74" spans="1:18" s="48" customFormat="1" ht="15.2" customHeight="1">
      <c r="A74" s="54" t="s">
        <v>539</v>
      </c>
      <c r="B74" s="54" t="s">
        <v>580</v>
      </c>
      <c r="C74" s="54" t="s">
        <v>22</v>
      </c>
      <c r="D74" s="54" t="s">
        <v>22</v>
      </c>
      <c r="E74" s="54" t="s">
        <v>13</v>
      </c>
      <c r="F74" s="54"/>
      <c r="G74" s="54" t="s">
        <v>381</v>
      </c>
      <c r="H74" s="54" t="s">
        <v>382</v>
      </c>
      <c r="I74" s="51">
        <v>434.84</v>
      </c>
      <c r="J74" s="51">
        <v>434.84</v>
      </c>
      <c r="K74" s="51">
        <v>869.68</v>
      </c>
      <c r="L74" s="51">
        <v>869.68</v>
      </c>
      <c r="M74" s="51">
        <v>1</v>
      </c>
      <c r="N74" s="51">
        <v>1</v>
      </c>
      <c r="O74" s="55">
        <v>434.84</v>
      </c>
      <c r="P74" s="56">
        <f t="shared" si="1"/>
        <v>434.84</v>
      </c>
      <c r="Q74" s="49"/>
      <c r="R74" s="49"/>
    </row>
    <row r="75" spans="1:18" s="48" customFormat="1" ht="15.2" customHeight="1">
      <c r="A75" s="54" t="s">
        <v>539</v>
      </c>
      <c r="B75" s="54" t="s">
        <v>580</v>
      </c>
      <c r="C75" s="54" t="s">
        <v>22</v>
      </c>
      <c r="D75" s="54" t="s">
        <v>22</v>
      </c>
      <c r="E75" s="54" t="s">
        <v>13</v>
      </c>
      <c r="F75" s="54"/>
      <c r="G75" s="54" t="s">
        <v>391</v>
      </c>
      <c r="H75" s="54" t="s">
        <v>392</v>
      </c>
      <c r="I75" s="51" t="s">
        <v>510</v>
      </c>
      <c r="J75" s="51" t="s">
        <v>510</v>
      </c>
      <c r="K75" s="51">
        <v>0</v>
      </c>
      <c r="L75" s="51">
        <v>0</v>
      </c>
      <c r="M75" s="51">
        <v>1</v>
      </c>
      <c r="N75" s="51">
        <v>1</v>
      </c>
      <c r="O75" s="55">
        <v>0</v>
      </c>
      <c r="P75" s="56">
        <f t="shared" si="1"/>
        <v>0</v>
      </c>
      <c r="Q75" s="49"/>
      <c r="R75" s="49"/>
    </row>
    <row r="76" spans="1:18" s="48" customFormat="1" ht="15.2" customHeight="1">
      <c r="A76" s="54" t="s">
        <v>539</v>
      </c>
      <c r="B76" s="54" t="s">
        <v>580</v>
      </c>
      <c r="C76" s="54" t="s">
        <v>23</v>
      </c>
      <c r="D76" s="54" t="s">
        <v>23</v>
      </c>
      <c r="E76" s="54" t="s">
        <v>13</v>
      </c>
      <c r="F76" s="54"/>
      <c r="G76" s="54" t="s">
        <v>366</v>
      </c>
      <c r="H76" s="54" t="s">
        <v>367</v>
      </c>
      <c r="I76" s="51" t="s">
        <v>510</v>
      </c>
      <c r="J76" s="51" t="s">
        <v>510</v>
      </c>
      <c r="K76" s="51">
        <v>0</v>
      </c>
      <c r="L76" s="51">
        <v>0</v>
      </c>
      <c r="M76" s="51">
        <v>1</v>
      </c>
      <c r="N76" s="51">
        <v>1</v>
      </c>
      <c r="O76" s="55">
        <v>0</v>
      </c>
      <c r="P76" s="56">
        <f t="shared" si="1"/>
        <v>0</v>
      </c>
      <c r="Q76" s="49"/>
      <c r="R76" s="49"/>
    </row>
    <row r="77" spans="1:18" s="48" customFormat="1" ht="15.2" customHeight="1">
      <c r="A77" s="54" t="s">
        <v>539</v>
      </c>
      <c r="B77" s="54" t="s">
        <v>580</v>
      </c>
      <c r="C77" s="54" t="s">
        <v>23</v>
      </c>
      <c r="D77" s="54" t="s">
        <v>23</v>
      </c>
      <c r="E77" s="54" t="s">
        <v>13</v>
      </c>
      <c r="F77" s="54"/>
      <c r="G77" s="54" t="s">
        <v>368</v>
      </c>
      <c r="H77" s="54" t="s">
        <v>369</v>
      </c>
      <c r="I77" s="51" t="s">
        <v>510</v>
      </c>
      <c r="J77" s="51" t="s">
        <v>510</v>
      </c>
      <c r="K77" s="51">
        <v>0</v>
      </c>
      <c r="L77" s="51">
        <v>0</v>
      </c>
      <c r="M77" s="51">
        <v>1</v>
      </c>
      <c r="N77" s="51">
        <v>1</v>
      </c>
      <c r="O77" s="55">
        <v>0</v>
      </c>
      <c r="P77" s="56">
        <f t="shared" si="1"/>
        <v>0</v>
      </c>
      <c r="Q77" s="49"/>
      <c r="R77" s="49"/>
    </row>
    <row r="78" spans="1:18" s="48" customFormat="1" ht="15.2" customHeight="1">
      <c r="A78" s="54" t="s">
        <v>539</v>
      </c>
      <c r="B78" s="54" t="s">
        <v>580</v>
      </c>
      <c r="C78" s="54" t="s">
        <v>23</v>
      </c>
      <c r="D78" s="54" t="s">
        <v>23</v>
      </c>
      <c r="E78" s="54" t="s">
        <v>13</v>
      </c>
      <c r="F78" s="54"/>
      <c r="G78" s="54" t="s">
        <v>370</v>
      </c>
      <c r="H78" s="54" t="s">
        <v>371</v>
      </c>
      <c r="I78" s="51" t="s">
        <v>510</v>
      </c>
      <c r="J78" s="51" t="s">
        <v>510</v>
      </c>
      <c r="K78" s="51">
        <v>0</v>
      </c>
      <c r="L78" s="51">
        <v>0</v>
      </c>
      <c r="M78" s="51">
        <v>1</v>
      </c>
      <c r="N78" s="51">
        <v>1</v>
      </c>
      <c r="O78" s="55">
        <v>0</v>
      </c>
      <c r="P78" s="56">
        <f t="shared" si="1"/>
        <v>0</v>
      </c>
      <c r="Q78" s="49"/>
      <c r="R78" s="49"/>
    </row>
    <row r="79" spans="1:18" s="48" customFormat="1" ht="15.2" customHeight="1">
      <c r="A79" s="54" t="s">
        <v>539</v>
      </c>
      <c r="B79" s="54" t="s">
        <v>580</v>
      </c>
      <c r="C79" s="54" t="s">
        <v>23</v>
      </c>
      <c r="D79" s="54" t="s">
        <v>23</v>
      </c>
      <c r="E79" s="54" t="s">
        <v>13</v>
      </c>
      <c r="F79" s="54"/>
      <c r="G79" s="54" t="s">
        <v>372</v>
      </c>
      <c r="H79" s="54" t="s">
        <v>373</v>
      </c>
      <c r="I79" s="51" t="s">
        <v>510</v>
      </c>
      <c r="J79" s="51" t="s">
        <v>510</v>
      </c>
      <c r="K79" s="51">
        <v>0</v>
      </c>
      <c r="L79" s="51">
        <v>0</v>
      </c>
      <c r="M79" s="51">
        <v>1</v>
      </c>
      <c r="N79" s="51">
        <v>1</v>
      </c>
      <c r="O79" s="55">
        <v>0</v>
      </c>
      <c r="P79" s="56">
        <f t="shared" si="1"/>
        <v>0</v>
      </c>
      <c r="Q79" s="49"/>
      <c r="R79" s="49"/>
    </row>
    <row r="80" spans="1:18" s="48" customFormat="1" ht="15.2" customHeight="1">
      <c r="A80" s="54" t="s">
        <v>539</v>
      </c>
      <c r="B80" s="54" t="s">
        <v>580</v>
      </c>
      <c r="C80" s="54" t="s">
        <v>23</v>
      </c>
      <c r="D80" s="54" t="s">
        <v>23</v>
      </c>
      <c r="E80" s="54" t="s">
        <v>13</v>
      </c>
      <c r="F80" s="54"/>
      <c r="G80" s="54" t="s">
        <v>374</v>
      </c>
      <c r="H80" s="54" t="s">
        <v>375</v>
      </c>
      <c r="I80" s="51" t="s">
        <v>510</v>
      </c>
      <c r="J80" s="51" t="s">
        <v>510</v>
      </c>
      <c r="K80" s="51">
        <v>0</v>
      </c>
      <c r="L80" s="51">
        <v>0</v>
      </c>
      <c r="M80" s="51">
        <v>1</v>
      </c>
      <c r="N80" s="51">
        <v>1</v>
      </c>
      <c r="O80" s="55">
        <v>0</v>
      </c>
      <c r="P80" s="56">
        <f t="shared" si="1"/>
        <v>0</v>
      </c>
      <c r="Q80" s="49"/>
      <c r="R80" s="49"/>
    </row>
    <row r="81" spans="1:18" s="48" customFormat="1" ht="15.2" customHeight="1">
      <c r="A81" s="54" t="s">
        <v>539</v>
      </c>
      <c r="B81" s="54" t="s">
        <v>580</v>
      </c>
      <c r="C81" s="54" t="s">
        <v>23</v>
      </c>
      <c r="D81" s="54" t="s">
        <v>23</v>
      </c>
      <c r="E81" s="54" t="s">
        <v>13</v>
      </c>
      <c r="F81" s="54"/>
      <c r="G81" s="54" t="s">
        <v>389</v>
      </c>
      <c r="H81" s="54" t="s">
        <v>390</v>
      </c>
      <c r="I81" s="51" t="s">
        <v>510</v>
      </c>
      <c r="J81" s="51" t="s">
        <v>510</v>
      </c>
      <c r="K81" s="51">
        <v>0</v>
      </c>
      <c r="L81" s="51">
        <v>0</v>
      </c>
      <c r="M81" s="51">
        <v>1</v>
      </c>
      <c r="N81" s="51">
        <v>1</v>
      </c>
      <c r="O81" s="55">
        <v>0</v>
      </c>
      <c r="P81" s="56">
        <f t="shared" si="1"/>
        <v>0</v>
      </c>
      <c r="Q81" s="49"/>
      <c r="R81" s="49"/>
    </row>
    <row r="82" spans="1:18" s="48" customFormat="1" ht="15.2" customHeight="1">
      <c r="A82" s="54" t="s">
        <v>539</v>
      </c>
      <c r="B82" s="54" t="s">
        <v>580</v>
      </c>
      <c r="C82" s="54" t="s">
        <v>23</v>
      </c>
      <c r="D82" s="54" t="s">
        <v>23</v>
      </c>
      <c r="E82" s="54" t="s">
        <v>13</v>
      </c>
      <c r="F82" s="54"/>
      <c r="G82" s="54" t="s">
        <v>376</v>
      </c>
      <c r="H82" s="54" t="s">
        <v>377</v>
      </c>
      <c r="I82" s="51" t="s">
        <v>510</v>
      </c>
      <c r="J82" s="51" t="s">
        <v>510</v>
      </c>
      <c r="K82" s="51">
        <v>0</v>
      </c>
      <c r="L82" s="51">
        <v>0</v>
      </c>
      <c r="M82" s="51">
        <v>1</v>
      </c>
      <c r="N82" s="51">
        <v>1</v>
      </c>
      <c r="O82" s="55">
        <v>0</v>
      </c>
      <c r="P82" s="56">
        <f t="shared" si="1"/>
        <v>0</v>
      </c>
      <c r="Q82" s="49"/>
      <c r="R82" s="49"/>
    </row>
    <row r="83" spans="1:18" s="48" customFormat="1" ht="15.2" customHeight="1">
      <c r="A83" s="54" t="s">
        <v>539</v>
      </c>
      <c r="B83" s="54" t="s">
        <v>580</v>
      </c>
      <c r="C83" s="54" t="s">
        <v>23</v>
      </c>
      <c r="D83" s="54" t="s">
        <v>23</v>
      </c>
      <c r="E83" s="54" t="s">
        <v>13</v>
      </c>
      <c r="F83" s="54"/>
      <c r="G83" s="54" t="s">
        <v>378</v>
      </c>
      <c r="H83" s="54" t="s">
        <v>379</v>
      </c>
      <c r="I83" s="51" t="s">
        <v>510</v>
      </c>
      <c r="J83" s="51" t="s">
        <v>510</v>
      </c>
      <c r="K83" s="51">
        <v>0</v>
      </c>
      <c r="L83" s="51">
        <v>0</v>
      </c>
      <c r="M83" s="51">
        <v>1</v>
      </c>
      <c r="N83" s="51">
        <v>1</v>
      </c>
      <c r="O83" s="55">
        <v>0</v>
      </c>
      <c r="P83" s="56">
        <f t="shared" si="1"/>
        <v>0</v>
      </c>
      <c r="Q83" s="49"/>
      <c r="R83" s="49"/>
    </row>
    <row r="84" spans="1:18" s="48" customFormat="1" ht="15.2" customHeight="1">
      <c r="A84" s="54" t="s">
        <v>539</v>
      </c>
      <c r="B84" s="54" t="s">
        <v>580</v>
      </c>
      <c r="C84" s="54" t="s">
        <v>23</v>
      </c>
      <c r="D84" s="54" t="s">
        <v>23</v>
      </c>
      <c r="E84" s="54" t="s">
        <v>13</v>
      </c>
      <c r="F84" s="54"/>
      <c r="G84" s="54" t="s">
        <v>380</v>
      </c>
      <c r="H84" s="54" t="s">
        <v>17</v>
      </c>
      <c r="I84" s="51" t="s">
        <v>510</v>
      </c>
      <c r="J84" s="51" t="s">
        <v>510</v>
      </c>
      <c r="K84" s="51">
        <v>0</v>
      </c>
      <c r="L84" s="51">
        <v>0</v>
      </c>
      <c r="M84" s="51">
        <v>1</v>
      </c>
      <c r="N84" s="51">
        <v>1</v>
      </c>
      <c r="O84" s="55">
        <v>0</v>
      </c>
      <c r="P84" s="56">
        <f t="shared" si="1"/>
        <v>0</v>
      </c>
      <c r="Q84" s="49"/>
      <c r="R84" s="49"/>
    </row>
    <row r="85" spans="1:18" s="48" customFormat="1" ht="15.2" customHeight="1">
      <c r="A85" s="54" t="s">
        <v>539</v>
      </c>
      <c r="B85" s="54" t="s">
        <v>580</v>
      </c>
      <c r="C85" s="54" t="s">
        <v>23</v>
      </c>
      <c r="D85" s="54" t="s">
        <v>23</v>
      </c>
      <c r="E85" s="54" t="s">
        <v>13</v>
      </c>
      <c r="F85" s="54"/>
      <c r="G85" s="54" t="s">
        <v>381</v>
      </c>
      <c r="H85" s="54" t="s">
        <v>382</v>
      </c>
      <c r="I85" s="51" t="s">
        <v>510</v>
      </c>
      <c r="J85" s="51" t="s">
        <v>510</v>
      </c>
      <c r="K85" s="51">
        <v>0</v>
      </c>
      <c r="L85" s="51">
        <v>0</v>
      </c>
      <c r="M85" s="51">
        <v>1</v>
      </c>
      <c r="N85" s="51">
        <v>1</v>
      </c>
      <c r="O85" s="55">
        <v>0</v>
      </c>
      <c r="P85" s="56">
        <f t="shared" si="1"/>
        <v>0</v>
      </c>
      <c r="Q85" s="49"/>
      <c r="R85" s="49"/>
    </row>
    <row r="86" spans="1:18" s="48" customFormat="1" ht="15.2" customHeight="1">
      <c r="A86" s="54" t="s">
        <v>539</v>
      </c>
      <c r="B86" s="54" t="s">
        <v>580</v>
      </c>
      <c r="C86" s="54" t="s">
        <v>24</v>
      </c>
      <c r="D86" s="54" t="s">
        <v>24</v>
      </c>
      <c r="E86" s="54" t="s">
        <v>13</v>
      </c>
      <c r="F86" s="54"/>
      <c r="G86" s="54" t="s">
        <v>366</v>
      </c>
      <c r="H86" s="54" t="s">
        <v>367</v>
      </c>
      <c r="I86" s="51" t="s">
        <v>510</v>
      </c>
      <c r="J86" s="51" t="s">
        <v>510</v>
      </c>
      <c r="K86" s="51">
        <v>0</v>
      </c>
      <c r="L86" s="51">
        <v>0</v>
      </c>
      <c r="M86" s="51">
        <v>1</v>
      </c>
      <c r="N86" s="51">
        <v>1</v>
      </c>
      <c r="O86" s="55">
        <v>0</v>
      </c>
      <c r="P86" s="56">
        <f t="shared" si="1"/>
        <v>0</v>
      </c>
      <c r="Q86" s="49"/>
      <c r="R86" s="49"/>
    </row>
    <row r="87" spans="1:18" s="48" customFormat="1" ht="15.2" customHeight="1">
      <c r="A87" s="54" t="s">
        <v>539</v>
      </c>
      <c r="B87" s="54" t="s">
        <v>580</v>
      </c>
      <c r="C87" s="54" t="s">
        <v>24</v>
      </c>
      <c r="D87" s="54" t="s">
        <v>24</v>
      </c>
      <c r="E87" s="54" t="s">
        <v>13</v>
      </c>
      <c r="F87" s="54"/>
      <c r="G87" s="54" t="s">
        <v>368</v>
      </c>
      <c r="H87" s="54" t="s">
        <v>369</v>
      </c>
      <c r="I87" s="51" t="s">
        <v>510</v>
      </c>
      <c r="J87" s="51" t="s">
        <v>510</v>
      </c>
      <c r="K87" s="51">
        <v>0</v>
      </c>
      <c r="L87" s="51">
        <v>0</v>
      </c>
      <c r="M87" s="51">
        <v>1</v>
      </c>
      <c r="N87" s="51">
        <v>1</v>
      </c>
      <c r="O87" s="55">
        <v>0</v>
      </c>
      <c r="P87" s="56">
        <f t="shared" si="1"/>
        <v>0</v>
      </c>
      <c r="Q87" s="49"/>
      <c r="R87" s="49"/>
    </row>
    <row r="88" spans="1:18" s="48" customFormat="1" ht="15.2" customHeight="1">
      <c r="A88" s="54" t="s">
        <v>539</v>
      </c>
      <c r="B88" s="54" t="s">
        <v>580</v>
      </c>
      <c r="C88" s="54" t="s">
        <v>24</v>
      </c>
      <c r="D88" s="54" t="s">
        <v>24</v>
      </c>
      <c r="E88" s="54" t="s">
        <v>13</v>
      </c>
      <c r="F88" s="54"/>
      <c r="G88" s="54" t="s">
        <v>370</v>
      </c>
      <c r="H88" s="54" t="s">
        <v>371</v>
      </c>
      <c r="I88" s="51" t="s">
        <v>510</v>
      </c>
      <c r="J88" s="51" t="s">
        <v>510</v>
      </c>
      <c r="K88" s="51">
        <v>0</v>
      </c>
      <c r="L88" s="51">
        <v>0</v>
      </c>
      <c r="M88" s="51">
        <v>1</v>
      </c>
      <c r="N88" s="51">
        <v>1</v>
      </c>
      <c r="O88" s="55">
        <v>0</v>
      </c>
      <c r="P88" s="56">
        <f t="shared" si="1"/>
        <v>0</v>
      </c>
      <c r="Q88" s="49"/>
      <c r="R88" s="49"/>
    </row>
    <row r="89" spans="1:18" s="48" customFormat="1" ht="15.2" customHeight="1">
      <c r="A89" s="54" t="s">
        <v>539</v>
      </c>
      <c r="B89" s="54" t="s">
        <v>580</v>
      </c>
      <c r="C89" s="54" t="s">
        <v>24</v>
      </c>
      <c r="D89" s="54" t="s">
        <v>24</v>
      </c>
      <c r="E89" s="54" t="s">
        <v>13</v>
      </c>
      <c r="F89" s="54"/>
      <c r="G89" s="54" t="s">
        <v>372</v>
      </c>
      <c r="H89" s="54" t="s">
        <v>373</v>
      </c>
      <c r="I89" s="51" t="s">
        <v>510</v>
      </c>
      <c r="J89" s="51" t="s">
        <v>510</v>
      </c>
      <c r="K89" s="51">
        <v>0</v>
      </c>
      <c r="L89" s="51">
        <v>0</v>
      </c>
      <c r="M89" s="51">
        <v>1</v>
      </c>
      <c r="N89" s="51">
        <v>1</v>
      </c>
      <c r="O89" s="55">
        <v>0</v>
      </c>
      <c r="P89" s="56">
        <f t="shared" si="1"/>
        <v>0</v>
      </c>
      <c r="Q89" s="49"/>
      <c r="R89" s="49"/>
    </row>
    <row r="90" spans="1:18" s="48" customFormat="1" ht="15.2" customHeight="1">
      <c r="A90" s="54" t="s">
        <v>539</v>
      </c>
      <c r="B90" s="54" t="s">
        <v>580</v>
      </c>
      <c r="C90" s="54" t="s">
        <v>24</v>
      </c>
      <c r="D90" s="54" t="s">
        <v>24</v>
      </c>
      <c r="E90" s="54" t="s">
        <v>13</v>
      </c>
      <c r="F90" s="54"/>
      <c r="G90" s="54" t="s">
        <v>374</v>
      </c>
      <c r="H90" s="54" t="s">
        <v>375</v>
      </c>
      <c r="I90" s="51" t="s">
        <v>510</v>
      </c>
      <c r="J90" s="51" t="s">
        <v>510</v>
      </c>
      <c r="K90" s="51">
        <v>0</v>
      </c>
      <c r="L90" s="51">
        <v>0</v>
      </c>
      <c r="M90" s="51">
        <v>1</v>
      </c>
      <c r="N90" s="51">
        <v>1</v>
      </c>
      <c r="O90" s="55">
        <v>0</v>
      </c>
      <c r="P90" s="56">
        <f t="shared" si="1"/>
        <v>0</v>
      </c>
      <c r="Q90" s="49"/>
      <c r="R90" s="49"/>
    </row>
    <row r="91" spans="1:18" s="48" customFormat="1" ht="15.2" customHeight="1">
      <c r="A91" s="54" t="s">
        <v>539</v>
      </c>
      <c r="B91" s="54" t="s">
        <v>580</v>
      </c>
      <c r="C91" s="54" t="s">
        <v>24</v>
      </c>
      <c r="D91" s="54" t="s">
        <v>24</v>
      </c>
      <c r="E91" s="54" t="s">
        <v>13</v>
      </c>
      <c r="F91" s="54"/>
      <c r="G91" s="54" t="s">
        <v>389</v>
      </c>
      <c r="H91" s="54" t="s">
        <v>390</v>
      </c>
      <c r="I91" s="51" t="s">
        <v>510</v>
      </c>
      <c r="J91" s="51" t="s">
        <v>510</v>
      </c>
      <c r="K91" s="51">
        <v>0</v>
      </c>
      <c r="L91" s="51">
        <v>0</v>
      </c>
      <c r="M91" s="51">
        <v>1</v>
      </c>
      <c r="N91" s="51">
        <v>1</v>
      </c>
      <c r="O91" s="55">
        <v>0</v>
      </c>
      <c r="P91" s="56">
        <f t="shared" si="1"/>
        <v>0</v>
      </c>
      <c r="Q91" s="49"/>
      <c r="R91" s="49"/>
    </row>
    <row r="92" spans="1:18" s="48" customFormat="1" ht="15.2" customHeight="1">
      <c r="A92" s="54" t="s">
        <v>539</v>
      </c>
      <c r="B92" s="54" t="s">
        <v>580</v>
      </c>
      <c r="C92" s="54" t="s">
        <v>24</v>
      </c>
      <c r="D92" s="54" t="s">
        <v>24</v>
      </c>
      <c r="E92" s="54" t="s">
        <v>13</v>
      </c>
      <c r="F92" s="54"/>
      <c r="G92" s="54" t="s">
        <v>393</v>
      </c>
      <c r="H92" s="54" t="s">
        <v>25</v>
      </c>
      <c r="I92" s="51" t="s">
        <v>510</v>
      </c>
      <c r="J92" s="51" t="s">
        <v>510</v>
      </c>
      <c r="K92" s="51">
        <v>0</v>
      </c>
      <c r="L92" s="51">
        <v>0</v>
      </c>
      <c r="M92" s="51">
        <v>1</v>
      </c>
      <c r="N92" s="51">
        <v>1</v>
      </c>
      <c r="O92" s="55">
        <v>0</v>
      </c>
      <c r="P92" s="56">
        <f t="shared" si="1"/>
        <v>0</v>
      </c>
      <c r="Q92" s="49"/>
      <c r="R92" s="49"/>
    </row>
    <row r="93" spans="1:18" s="48" customFormat="1" ht="15.2" customHeight="1">
      <c r="A93" s="54" t="s">
        <v>539</v>
      </c>
      <c r="B93" s="54" t="s">
        <v>580</v>
      </c>
      <c r="C93" s="54" t="s">
        <v>24</v>
      </c>
      <c r="D93" s="54" t="s">
        <v>24</v>
      </c>
      <c r="E93" s="54" t="s">
        <v>13</v>
      </c>
      <c r="F93" s="54"/>
      <c r="G93" s="54" t="s">
        <v>376</v>
      </c>
      <c r="H93" s="54" t="s">
        <v>377</v>
      </c>
      <c r="I93" s="51" t="s">
        <v>510</v>
      </c>
      <c r="J93" s="51" t="s">
        <v>510</v>
      </c>
      <c r="K93" s="51">
        <v>0</v>
      </c>
      <c r="L93" s="51">
        <v>0</v>
      </c>
      <c r="M93" s="51">
        <v>1</v>
      </c>
      <c r="N93" s="51">
        <v>1</v>
      </c>
      <c r="O93" s="55">
        <v>0</v>
      </c>
      <c r="P93" s="56">
        <f t="shared" si="1"/>
        <v>0</v>
      </c>
      <c r="Q93" s="49"/>
      <c r="R93" s="49"/>
    </row>
    <row r="94" spans="1:18" s="48" customFormat="1" ht="15.2" customHeight="1">
      <c r="A94" s="54" t="s">
        <v>539</v>
      </c>
      <c r="B94" s="54" t="s">
        <v>580</v>
      </c>
      <c r="C94" s="54" t="s">
        <v>24</v>
      </c>
      <c r="D94" s="54" t="s">
        <v>24</v>
      </c>
      <c r="E94" s="54" t="s">
        <v>13</v>
      </c>
      <c r="F94" s="54"/>
      <c r="G94" s="54" t="s">
        <v>378</v>
      </c>
      <c r="H94" s="54" t="s">
        <v>379</v>
      </c>
      <c r="I94" s="51" t="s">
        <v>510</v>
      </c>
      <c r="J94" s="51" t="s">
        <v>510</v>
      </c>
      <c r="K94" s="51">
        <v>0</v>
      </c>
      <c r="L94" s="51">
        <v>0</v>
      </c>
      <c r="M94" s="51">
        <v>1</v>
      </c>
      <c r="N94" s="51">
        <v>1</v>
      </c>
      <c r="O94" s="55">
        <v>0</v>
      </c>
      <c r="P94" s="56">
        <f t="shared" si="1"/>
        <v>0</v>
      </c>
      <c r="Q94" s="49"/>
      <c r="R94" s="49"/>
    </row>
    <row r="95" spans="1:18" s="48" customFormat="1" ht="15.2" customHeight="1">
      <c r="A95" s="54" t="s">
        <v>539</v>
      </c>
      <c r="B95" s="54" t="s">
        <v>580</v>
      </c>
      <c r="C95" s="54" t="s">
        <v>24</v>
      </c>
      <c r="D95" s="54" t="s">
        <v>24</v>
      </c>
      <c r="E95" s="54" t="s">
        <v>13</v>
      </c>
      <c r="F95" s="54"/>
      <c r="G95" s="54" t="s">
        <v>380</v>
      </c>
      <c r="H95" s="54" t="s">
        <v>17</v>
      </c>
      <c r="I95" s="51" t="s">
        <v>510</v>
      </c>
      <c r="J95" s="51" t="s">
        <v>510</v>
      </c>
      <c r="K95" s="51">
        <v>0</v>
      </c>
      <c r="L95" s="51">
        <v>0</v>
      </c>
      <c r="M95" s="51">
        <v>1</v>
      </c>
      <c r="N95" s="51">
        <v>1</v>
      </c>
      <c r="O95" s="55">
        <v>0</v>
      </c>
      <c r="P95" s="56">
        <f t="shared" si="1"/>
        <v>0</v>
      </c>
      <c r="Q95" s="49"/>
      <c r="R95" s="49"/>
    </row>
    <row r="96" spans="1:18" s="48" customFormat="1" ht="15.2" customHeight="1">
      <c r="A96" s="54" t="s">
        <v>539</v>
      </c>
      <c r="B96" s="54" t="s">
        <v>580</v>
      </c>
      <c r="C96" s="54" t="s">
        <v>24</v>
      </c>
      <c r="D96" s="54" t="s">
        <v>24</v>
      </c>
      <c r="E96" s="54" t="s">
        <v>13</v>
      </c>
      <c r="F96" s="54"/>
      <c r="G96" s="54" t="s">
        <v>381</v>
      </c>
      <c r="H96" s="54" t="s">
        <v>382</v>
      </c>
      <c r="I96" s="51" t="s">
        <v>510</v>
      </c>
      <c r="J96" s="51" t="s">
        <v>510</v>
      </c>
      <c r="K96" s="51">
        <v>0</v>
      </c>
      <c r="L96" s="51">
        <v>0</v>
      </c>
      <c r="M96" s="51">
        <v>1</v>
      </c>
      <c r="N96" s="51">
        <v>1</v>
      </c>
      <c r="O96" s="55">
        <v>0</v>
      </c>
      <c r="P96" s="56">
        <f t="shared" si="1"/>
        <v>0</v>
      </c>
      <c r="Q96" s="49"/>
      <c r="R96" s="49"/>
    </row>
    <row r="97" spans="1:18" s="48" customFormat="1" ht="15.2" customHeight="1">
      <c r="A97" s="54" t="s">
        <v>539</v>
      </c>
      <c r="B97" s="54" t="s">
        <v>580</v>
      </c>
      <c r="C97" s="54" t="s">
        <v>26</v>
      </c>
      <c r="D97" s="54" t="s">
        <v>26</v>
      </c>
      <c r="E97" s="54" t="s">
        <v>13</v>
      </c>
      <c r="F97" s="54"/>
      <c r="G97" s="54" t="s">
        <v>366</v>
      </c>
      <c r="H97" s="54" t="s">
        <v>367</v>
      </c>
      <c r="I97" s="51" t="s">
        <v>510</v>
      </c>
      <c r="J97" s="51" t="s">
        <v>510</v>
      </c>
      <c r="K97" s="51">
        <v>0</v>
      </c>
      <c r="L97" s="51">
        <v>0</v>
      </c>
      <c r="M97" s="51">
        <v>1</v>
      </c>
      <c r="N97" s="51">
        <v>1</v>
      </c>
      <c r="O97" s="55">
        <v>0</v>
      </c>
      <c r="P97" s="56">
        <f t="shared" si="1"/>
        <v>0</v>
      </c>
      <c r="Q97" s="49"/>
      <c r="R97" s="49"/>
    </row>
    <row r="98" spans="1:18" s="48" customFormat="1" ht="15.2" customHeight="1">
      <c r="A98" s="54" t="s">
        <v>539</v>
      </c>
      <c r="B98" s="54" t="s">
        <v>580</v>
      </c>
      <c r="C98" s="54" t="s">
        <v>26</v>
      </c>
      <c r="D98" s="54" t="s">
        <v>26</v>
      </c>
      <c r="E98" s="54" t="s">
        <v>13</v>
      </c>
      <c r="F98" s="54"/>
      <c r="G98" s="54" t="s">
        <v>368</v>
      </c>
      <c r="H98" s="54" t="s">
        <v>369</v>
      </c>
      <c r="I98" s="51" t="s">
        <v>510</v>
      </c>
      <c r="J98" s="51" t="s">
        <v>510</v>
      </c>
      <c r="K98" s="51">
        <v>0</v>
      </c>
      <c r="L98" s="51">
        <v>0</v>
      </c>
      <c r="M98" s="51">
        <v>1</v>
      </c>
      <c r="N98" s="51">
        <v>1</v>
      </c>
      <c r="O98" s="55">
        <v>0</v>
      </c>
      <c r="P98" s="56">
        <f t="shared" si="1"/>
        <v>0</v>
      </c>
      <c r="Q98" s="49"/>
      <c r="R98" s="49"/>
    </row>
    <row r="99" spans="1:18" s="48" customFormat="1" ht="15.2" customHeight="1">
      <c r="A99" s="54" t="s">
        <v>539</v>
      </c>
      <c r="B99" s="54" t="s">
        <v>580</v>
      </c>
      <c r="C99" s="54" t="s">
        <v>26</v>
      </c>
      <c r="D99" s="54" t="s">
        <v>26</v>
      </c>
      <c r="E99" s="54" t="s">
        <v>13</v>
      </c>
      <c r="F99" s="54"/>
      <c r="G99" s="54" t="s">
        <v>370</v>
      </c>
      <c r="H99" s="54" t="s">
        <v>371</v>
      </c>
      <c r="I99" s="51" t="s">
        <v>510</v>
      </c>
      <c r="J99" s="51" t="s">
        <v>510</v>
      </c>
      <c r="K99" s="51">
        <v>0</v>
      </c>
      <c r="L99" s="51">
        <v>0</v>
      </c>
      <c r="M99" s="51">
        <v>1</v>
      </c>
      <c r="N99" s="51">
        <v>1</v>
      </c>
      <c r="O99" s="55">
        <v>0</v>
      </c>
      <c r="P99" s="56">
        <f t="shared" si="1"/>
        <v>0</v>
      </c>
      <c r="Q99" s="49"/>
      <c r="R99" s="49"/>
    </row>
    <row r="100" spans="1:18" s="48" customFormat="1" ht="15.2" customHeight="1">
      <c r="A100" s="54" t="s">
        <v>539</v>
      </c>
      <c r="B100" s="54" t="s">
        <v>580</v>
      </c>
      <c r="C100" s="54" t="s">
        <v>26</v>
      </c>
      <c r="D100" s="54" t="s">
        <v>26</v>
      </c>
      <c r="E100" s="54" t="s">
        <v>13</v>
      </c>
      <c r="F100" s="54"/>
      <c r="G100" s="54" t="s">
        <v>372</v>
      </c>
      <c r="H100" s="54" t="s">
        <v>373</v>
      </c>
      <c r="I100" s="51" t="s">
        <v>510</v>
      </c>
      <c r="J100" s="51" t="s">
        <v>510</v>
      </c>
      <c r="K100" s="51">
        <v>0</v>
      </c>
      <c r="L100" s="51">
        <v>0</v>
      </c>
      <c r="M100" s="51">
        <v>1</v>
      </c>
      <c r="N100" s="51">
        <v>1</v>
      </c>
      <c r="O100" s="55">
        <v>0</v>
      </c>
      <c r="P100" s="56">
        <f t="shared" si="1"/>
        <v>0</v>
      </c>
      <c r="Q100" s="49"/>
      <c r="R100" s="49"/>
    </row>
    <row r="101" spans="1:18" s="48" customFormat="1" ht="15.2" customHeight="1">
      <c r="A101" s="54" t="s">
        <v>539</v>
      </c>
      <c r="B101" s="54" t="s">
        <v>580</v>
      </c>
      <c r="C101" s="54" t="s">
        <v>26</v>
      </c>
      <c r="D101" s="54" t="s">
        <v>26</v>
      </c>
      <c r="E101" s="54" t="s">
        <v>13</v>
      </c>
      <c r="F101" s="54"/>
      <c r="G101" s="54" t="s">
        <v>374</v>
      </c>
      <c r="H101" s="54" t="s">
        <v>375</v>
      </c>
      <c r="I101" s="51" t="s">
        <v>510</v>
      </c>
      <c r="J101" s="51" t="s">
        <v>510</v>
      </c>
      <c r="K101" s="51">
        <v>0</v>
      </c>
      <c r="L101" s="51">
        <v>0</v>
      </c>
      <c r="M101" s="51">
        <v>1</v>
      </c>
      <c r="N101" s="51">
        <v>1</v>
      </c>
      <c r="O101" s="55">
        <v>0</v>
      </c>
      <c r="P101" s="56">
        <f t="shared" si="1"/>
        <v>0</v>
      </c>
      <c r="Q101" s="49"/>
      <c r="R101" s="49"/>
    </row>
    <row r="102" spans="1:18" s="48" customFormat="1" ht="15.2" customHeight="1">
      <c r="A102" s="54" t="s">
        <v>539</v>
      </c>
      <c r="B102" s="54" t="s">
        <v>580</v>
      </c>
      <c r="C102" s="54" t="s">
        <v>26</v>
      </c>
      <c r="D102" s="54" t="s">
        <v>26</v>
      </c>
      <c r="E102" s="54" t="s">
        <v>13</v>
      </c>
      <c r="F102" s="54"/>
      <c r="G102" s="54" t="s">
        <v>389</v>
      </c>
      <c r="H102" s="54" t="s">
        <v>390</v>
      </c>
      <c r="I102" s="51" t="s">
        <v>510</v>
      </c>
      <c r="J102" s="51" t="s">
        <v>510</v>
      </c>
      <c r="K102" s="51">
        <v>0</v>
      </c>
      <c r="L102" s="51">
        <v>0</v>
      </c>
      <c r="M102" s="51">
        <v>1</v>
      </c>
      <c r="N102" s="51">
        <v>1</v>
      </c>
      <c r="O102" s="55">
        <v>0</v>
      </c>
      <c r="P102" s="56">
        <f t="shared" si="1"/>
        <v>0</v>
      </c>
      <c r="Q102" s="49"/>
      <c r="R102" s="49"/>
    </row>
    <row r="103" spans="1:18" s="48" customFormat="1" ht="15.2" customHeight="1">
      <c r="A103" s="54" t="s">
        <v>539</v>
      </c>
      <c r="B103" s="54" t="s">
        <v>580</v>
      </c>
      <c r="C103" s="54" t="s">
        <v>26</v>
      </c>
      <c r="D103" s="54" t="s">
        <v>26</v>
      </c>
      <c r="E103" s="54" t="s">
        <v>13</v>
      </c>
      <c r="F103" s="54"/>
      <c r="G103" s="54" t="s">
        <v>393</v>
      </c>
      <c r="H103" s="54" t="s">
        <v>25</v>
      </c>
      <c r="I103" s="51" t="s">
        <v>510</v>
      </c>
      <c r="J103" s="51" t="s">
        <v>510</v>
      </c>
      <c r="K103" s="51">
        <v>0</v>
      </c>
      <c r="L103" s="51">
        <v>0</v>
      </c>
      <c r="M103" s="51">
        <v>1</v>
      </c>
      <c r="N103" s="51">
        <v>1</v>
      </c>
      <c r="O103" s="55">
        <v>0</v>
      </c>
      <c r="P103" s="56">
        <f t="shared" si="1"/>
        <v>0</v>
      </c>
      <c r="Q103" s="49"/>
      <c r="R103" s="49"/>
    </row>
    <row r="104" spans="1:18" s="48" customFormat="1" ht="15.2" customHeight="1">
      <c r="A104" s="54" t="s">
        <v>539</v>
      </c>
      <c r="B104" s="54" t="s">
        <v>580</v>
      </c>
      <c r="C104" s="54" t="s">
        <v>26</v>
      </c>
      <c r="D104" s="54" t="s">
        <v>26</v>
      </c>
      <c r="E104" s="54" t="s">
        <v>13</v>
      </c>
      <c r="F104" s="54"/>
      <c r="G104" s="54" t="s">
        <v>376</v>
      </c>
      <c r="H104" s="54" t="s">
        <v>377</v>
      </c>
      <c r="I104" s="51" t="s">
        <v>510</v>
      </c>
      <c r="J104" s="51" t="s">
        <v>510</v>
      </c>
      <c r="K104" s="51">
        <v>0</v>
      </c>
      <c r="L104" s="51">
        <v>0</v>
      </c>
      <c r="M104" s="51">
        <v>1</v>
      </c>
      <c r="N104" s="51">
        <v>1</v>
      </c>
      <c r="O104" s="55">
        <v>0</v>
      </c>
      <c r="P104" s="56">
        <f t="shared" si="1"/>
        <v>0</v>
      </c>
      <c r="Q104" s="49"/>
      <c r="R104" s="49"/>
    </row>
    <row r="105" spans="1:18" s="48" customFormat="1" ht="15.2" customHeight="1">
      <c r="A105" s="54" t="s">
        <v>539</v>
      </c>
      <c r="B105" s="54" t="s">
        <v>580</v>
      </c>
      <c r="C105" s="54" t="s">
        <v>26</v>
      </c>
      <c r="D105" s="54" t="s">
        <v>26</v>
      </c>
      <c r="E105" s="54" t="s">
        <v>13</v>
      </c>
      <c r="F105" s="54"/>
      <c r="G105" s="54" t="s">
        <v>378</v>
      </c>
      <c r="H105" s="54" t="s">
        <v>379</v>
      </c>
      <c r="I105" s="51" t="s">
        <v>510</v>
      </c>
      <c r="J105" s="51" t="s">
        <v>510</v>
      </c>
      <c r="K105" s="51">
        <v>0</v>
      </c>
      <c r="L105" s="51">
        <v>0</v>
      </c>
      <c r="M105" s="51">
        <v>1</v>
      </c>
      <c r="N105" s="51">
        <v>1</v>
      </c>
      <c r="O105" s="55">
        <v>0</v>
      </c>
      <c r="P105" s="56">
        <f t="shared" si="1"/>
        <v>0</v>
      </c>
      <c r="Q105" s="49"/>
      <c r="R105" s="49"/>
    </row>
    <row r="106" spans="1:18" s="48" customFormat="1" ht="15.2" customHeight="1">
      <c r="A106" s="54" t="s">
        <v>539</v>
      </c>
      <c r="B106" s="54" t="s">
        <v>580</v>
      </c>
      <c r="C106" s="54" t="s">
        <v>26</v>
      </c>
      <c r="D106" s="54" t="s">
        <v>26</v>
      </c>
      <c r="E106" s="54" t="s">
        <v>13</v>
      </c>
      <c r="F106" s="54"/>
      <c r="G106" s="54" t="s">
        <v>380</v>
      </c>
      <c r="H106" s="54" t="s">
        <v>17</v>
      </c>
      <c r="I106" s="51" t="s">
        <v>510</v>
      </c>
      <c r="J106" s="51" t="s">
        <v>510</v>
      </c>
      <c r="K106" s="51">
        <v>0</v>
      </c>
      <c r="L106" s="51">
        <v>0</v>
      </c>
      <c r="M106" s="51">
        <v>1</v>
      </c>
      <c r="N106" s="51">
        <v>1</v>
      </c>
      <c r="O106" s="55">
        <v>0</v>
      </c>
      <c r="P106" s="56">
        <f t="shared" si="1"/>
        <v>0</v>
      </c>
      <c r="Q106" s="49"/>
      <c r="R106" s="49"/>
    </row>
    <row r="107" spans="1:18" s="48" customFormat="1" ht="15.2" customHeight="1">
      <c r="A107" s="54" t="s">
        <v>539</v>
      </c>
      <c r="B107" s="54" t="s">
        <v>580</v>
      </c>
      <c r="C107" s="54" t="s">
        <v>26</v>
      </c>
      <c r="D107" s="54" t="s">
        <v>26</v>
      </c>
      <c r="E107" s="54" t="s">
        <v>13</v>
      </c>
      <c r="F107" s="54"/>
      <c r="G107" s="54" t="s">
        <v>381</v>
      </c>
      <c r="H107" s="54" t="s">
        <v>382</v>
      </c>
      <c r="I107" s="51" t="s">
        <v>510</v>
      </c>
      <c r="J107" s="51" t="s">
        <v>510</v>
      </c>
      <c r="K107" s="51">
        <v>0</v>
      </c>
      <c r="L107" s="51">
        <v>0</v>
      </c>
      <c r="M107" s="51">
        <v>1</v>
      </c>
      <c r="N107" s="51">
        <v>1</v>
      </c>
      <c r="O107" s="55">
        <v>0</v>
      </c>
      <c r="P107" s="56">
        <f t="shared" si="1"/>
        <v>0</v>
      </c>
      <c r="Q107" s="49"/>
      <c r="R107" s="49"/>
    </row>
    <row r="108" spans="1:18" s="48" customFormat="1" ht="15.2" customHeight="1">
      <c r="A108" s="54" t="s">
        <v>539</v>
      </c>
      <c r="B108" s="54" t="s">
        <v>580</v>
      </c>
      <c r="C108" s="54" t="s">
        <v>28</v>
      </c>
      <c r="D108" s="54" t="s">
        <v>28</v>
      </c>
      <c r="E108" s="54" t="s">
        <v>13</v>
      </c>
      <c r="F108" s="54"/>
      <c r="G108" s="54" t="s">
        <v>366</v>
      </c>
      <c r="H108" s="54" t="s">
        <v>367</v>
      </c>
      <c r="I108" s="51">
        <v>49782.720000000001</v>
      </c>
      <c r="J108" s="51">
        <v>49782.720000000001</v>
      </c>
      <c r="K108" s="51">
        <v>4057393.87</v>
      </c>
      <c r="L108" s="51">
        <v>4057393.87</v>
      </c>
      <c r="M108" s="51">
        <v>1</v>
      </c>
      <c r="N108" s="51">
        <v>1</v>
      </c>
      <c r="O108" s="55">
        <v>4007611.1500000004</v>
      </c>
      <c r="P108" s="56">
        <f t="shared" si="1"/>
        <v>49782.719999999739</v>
      </c>
      <c r="Q108" s="49"/>
      <c r="R108" s="49"/>
    </row>
    <row r="109" spans="1:18" s="48" customFormat="1" ht="15.2" customHeight="1">
      <c r="A109" s="54" t="s">
        <v>539</v>
      </c>
      <c r="B109" s="54" t="s">
        <v>580</v>
      </c>
      <c r="C109" s="54" t="s">
        <v>28</v>
      </c>
      <c r="D109" s="54" t="s">
        <v>28</v>
      </c>
      <c r="E109" s="54" t="s">
        <v>13</v>
      </c>
      <c r="F109" s="54"/>
      <c r="G109" s="54" t="s">
        <v>387</v>
      </c>
      <c r="H109" s="54" t="s">
        <v>388</v>
      </c>
      <c r="I109" s="51" t="s">
        <v>510</v>
      </c>
      <c r="J109" s="51" t="s">
        <v>510</v>
      </c>
      <c r="K109" s="51">
        <v>0</v>
      </c>
      <c r="L109" s="51">
        <v>0</v>
      </c>
      <c r="M109" s="51">
        <v>1</v>
      </c>
      <c r="N109" s="51">
        <v>1</v>
      </c>
      <c r="O109" s="55">
        <v>0</v>
      </c>
      <c r="P109" s="56">
        <f t="shared" si="1"/>
        <v>0</v>
      </c>
      <c r="Q109" s="49"/>
      <c r="R109" s="49"/>
    </row>
    <row r="110" spans="1:18" s="48" customFormat="1" ht="15.2" customHeight="1">
      <c r="A110" s="54" t="s">
        <v>539</v>
      </c>
      <c r="B110" s="54" t="s">
        <v>580</v>
      </c>
      <c r="C110" s="54" t="s">
        <v>28</v>
      </c>
      <c r="D110" s="54" t="s">
        <v>28</v>
      </c>
      <c r="E110" s="54" t="s">
        <v>13</v>
      </c>
      <c r="F110" s="54"/>
      <c r="G110" s="54" t="s">
        <v>368</v>
      </c>
      <c r="H110" s="54" t="s">
        <v>369</v>
      </c>
      <c r="I110" s="51">
        <v>379.42</v>
      </c>
      <c r="J110" s="51">
        <v>379.42</v>
      </c>
      <c r="K110" s="51">
        <v>244787.84</v>
      </c>
      <c r="L110" s="51">
        <v>244787.84000000003</v>
      </c>
      <c r="M110" s="51">
        <v>1</v>
      </c>
      <c r="N110" s="51">
        <v>1</v>
      </c>
      <c r="O110" s="55">
        <v>244408.42</v>
      </c>
      <c r="P110" s="56">
        <f t="shared" si="1"/>
        <v>379.42000000001281</v>
      </c>
      <c r="Q110" s="49"/>
      <c r="R110" s="49"/>
    </row>
    <row r="111" spans="1:18" s="48" customFormat="1" ht="15.2" customHeight="1">
      <c r="A111" s="54" t="s">
        <v>539</v>
      </c>
      <c r="B111" s="54" t="s">
        <v>580</v>
      </c>
      <c r="C111" s="54" t="s">
        <v>28</v>
      </c>
      <c r="D111" s="54" t="s">
        <v>28</v>
      </c>
      <c r="E111" s="54" t="s">
        <v>13</v>
      </c>
      <c r="F111" s="54"/>
      <c r="G111" s="54" t="s">
        <v>370</v>
      </c>
      <c r="H111" s="54" t="s">
        <v>371</v>
      </c>
      <c r="I111" s="51">
        <v>81014.399999999994</v>
      </c>
      <c r="J111" s="51">
        <v>81014.399999999994</v>
      </c>
      <c r="K111" s="51">
        <v>81014.399999999994</v>
      </c>
      <c r="L111" s="51">
        <v>81014.399999999994</v>
      </c>
      <c r="M111" s="51">
        <v>1</v>
      </c>
      <c r="N111" s="51">
        <v>1</v>
      </c>
      <c r="O111" s="55">
        <v>0</v>
      </c>
      <c r="P111" s="56">
        <f t="shared" si="1"/>
        <v>81014.399999999994</v>
      </c>
      <c r="Q111" s="49"/>
      <c r="R111" s="49"/>
    </row>
    <row r="112" spans="1:18" s="48" customFormat="1" ht="15.2" customHeight="1">
      <c r="A112" s="54" t="s">
        <v>539</v>
      </c>
      <c r="B112" s="54" t="s">
        <v>580</v>
      </c>
      <c r="C112" s="54" t="s">
        <v>28</v>
      </c>
      <c r="D112" s="54" t="s">
        <v>28</v>
      </c>
      <c r="E112" s="54" t="s">
        <v>13</v>
      </c>
      <c r="F112" s="54"/>
      <c r="G112" s="54" t="s">
        <v>372</v>
      </c>
      <c r="H112" s="54" t="s">
        <v>373</v>
      </c>
      <c r="I112" s="51">
        <v>3565.62</v>
      </c>
      <c r="J112" s="51">
        <v>3565.62</v>
      </c>
      <c r="K112" s="51">
        <v>7455.1</v>
      </c>
      <c r="L112" s="51">
        <v>7455.1</v>
      </c>
      <c r="M112" s="51">
        <v>1</v>
      </c>
      <c r="N112" s="51">
        <v>1</v>
      </c>
      <c r="O112" s="55">
        <v>3889.48</v>
      </c>
      <c r="P112" s="56">
        <f t="shared" si="1"/>
        <v>3565.6200000000003</v>
      </c>
      <c r="Q112" s="49"/>
      <c r="R112" s="49"/>
    </row>
    <row r="113" spans="1:18" s="48" customFormat="1" ht="15.2" customHeight="1">
      <c r="A113" s="54" t="s">
        <v>539</v>
      </c>
      <c r="B113" s="54" t="s">
        <v>580</v>
      </c>
      <c r="C113" s="54" t="s">
        <v>28</v>
      </c>
      <c r="D113" s="54" t="s">
        <v>28</v>
      </c>
      <c r="E113" s="54" t="s">
        <v>13</v>
      </c>
      <c r="F113" s="54"/>
      <c r="G113" s="54" t="s">
        <v>16</v>
      </c>
      <c r="H113" s="54" t="s">
        <v>394</v>
      </c>
      <c r="I113" s="51" t="s">
        <v>510</v>
      </c>
      <c r="J113" s="51" t="s">
        <v>510</v>
      </c>
      <c r="K113" s="51">
        <v>0</v>
      </c>
      <c r="L113" s="51">
        <v>0</v>
      </c>
      <c r="M113" s="51">
        <v>1</v>
      </c>
      <c r="N113" s="51">
        <v>1</v>
      </c>
      <c r="O113" s="55">
        <v>0</v>
      </c>
      <c r="P113" s="56">
        <f t="shared" si="1"/>
        <v>0</v>
      </c>
      <c r="Q113" s="49"/>
      <c r="R113" s="49"/>
    </row>
    <row r="114" spans="1:18" s="48" customFormat="1" ht="15.2" customHeight="1">
      <c r="A114" s="54" t="s">
        <v>539</v>
      </c>
      <c r="B114" s="54" t="s">
        <v>580</v>
      </c>
      <c r="C114" s="54" t="s">
        <v>28</v>
      </c>
      <c r="D114" s="54" t="s">
        <v>28</v>
      </c>
      <c r="E114" s="54" t="s">
        <v>13</v>
      </c>
      <c r="F114" s="54"/>
      <c r="G114" s="54" t="s">
        <v>374</v>
      </c>
      <c r="H114" s="54" t="s">
        <v>375</v>
      </c>
      <c r="I114" s="51">
        <v>21310.32</v>
      </c>
      <c r="J114" s="51">
        <v>21310.32</v>
      </c>
      <c r="K114" s="51">
        <v>69498.570000000007</v>
      </c>
      <c r="L114" s="51">
        <v>69498.570000000007</v>
      </c>
      <c r="M114" s="51">
        <v>1</v>
      </c>
      <c r="N114" s="51">
        <v>1</v>
      </c>
      <c r="O114" s="55">
        <v>48188.25</v>
      </c>
      <c r="P114" s="56">
        <f t="shared" si="1"/>
        <v>21310.320000000007</v>
      </c>
      <c r="Q114" s="49"/>
      <c r="R114" s="49"/>
    </row>
    <row r="115" spans="1:18" s="48" customFormat="1" ht="15.2" customHeight="1">
      <c r="A115" s="54" t="s">
        <v>539</v>
      </c>
      <c r="B115" s="54" t="s">
        <v>580</v>
      </c>
      <c r="C115" s="54" t="s">
        <v>28</v>
      </c>
      <c r="D115" s="54" t="s">
        <v>28</v>
      </c>
      <c r="E115" s="54" t="s">
        <v>13</v>
      </c>
      <c r="F115" s="54"/>
      <c r="G115" s="54" t="s">
        <v>389</v>
      </c>
      <c r="H115" s="54" t="s">
        <v>390</v>
      </c>
      <c r="I115" s="51">
        <v>6842.76</v>
      </c>
      <c r="J115" s="51">
        <v>6842.76</v>
      </c>
      <c r="K115" s="51">
        <v>7299.05</v>
      </c>
      <c r="L115" s="51">
        <v>7299.05</v>
      </c>
      <c r="M115" s="51">
        <v>1</v>
      </c>
      <c r="N115" s="51">
        <v>1</v>
      </c>
      <c r="O115" s="55">
        <v>456.29</v>
      </c>
      <c r="P115" s="56">
        <f t="shared" si="1"/>
        <v>6842.76</v>
      </c>
      <c r="Q115" s="49"/>
      <c r="R115" s="49"/>
    </row>
    <row r="116" spans="1:18" s="48" customFormat="1" ht="15.2" customHeight="1">
      <c r="A116" s="54" t="s">
        <v>539</v>
      </c>
      <c r="B116" s="54" t="s">
        <v>580</v>
      </c>
      <c r="C116" s="54" t="s">
        <v>28</v>
      </c>
      <c r="D116" s="54" t="s">
        <v>28</v>
      </c>
      <c r="E116" s="54" t="s">
        <v>13</v>
      </c>
      <c r="F116" s="54"/>
      <c r="G116" s="54" t="s">
        <v>393</v>
      </c>
      <c r="H116" s="54" t="s">
        <v>25</v>
      </c>
      <c r="I116" s="51" t="s">
        <v>510</v>
      </c>
      <c r="J116" s="51" t="s">
        <v>510</v>
      </c>
      <c r="K116" s="51">
        <v>0</v>
      </c>
      <c r="L116" s="51">
        <v>0</v>
      </c>
      <c r="M116" s="51">
        <v>1</v>
      </c>
      <c r="N116" s="51">
        <v>1</v>
      </c>
      <c r="O116" s="55">
        <v>0</v>
      </c>
      <c r="P116" s="56">
        <f t="shared" si="1"/>
        <v>0</v>
      </c>
      <c r="Q116" s="49"/>
      <c r="R116" s="49"/>
    </row>
    <row r="117" spans="1:18" s="48" customFormat="1" ht="15.2" customHeight="1">
      <c r="A117" s="54" t="s">
        <v>539</v>
      </c>
      <c r="B117" s="54" t="s">
        <v>580</v>
      </c>
      <c r="C117" s="54" t="s">
        <v>28</v>
      </c>
      <c r="D117" s="54" t="s">
        <v>28</v>
      </c>
      <c r="E117" s="54" t="s">
        <v>13</v>
      </c>
      <c r="F117" s="54"/>
      <c r="G117" s="54" t="s">
        <v>395</v>
      </c>
      <c r="H117" s="54" t="s">
        <v>29</v>
      </c>
      <c r="I117" s="51">
        <v>0</v>
      </c>
      <c r="J117" s="51">
        <v>0</v>
      </c>
      <c r="K117" s="51">
        <v>0.03</v>
      </c>
      <c r="L117" s="51">
        <v>0.03</v>
      </c>
      <c r="M117" s="51">
        <v>1</v>
      </c>
      <c r="N117" s="51">
        <v>1</v>
      </c>
      <c r="O117" s="55">
        <v>0.02</v>
      </c>
      <c r="P117" s="56">
        <f t="shared" si="1"/>
        <v>9.9999999999999985E-3</v>
      </c>
      <c r="Q117" s="49"/>
      <c r="R117" s="49"/>
    </row>
    <row r="118" spans="1:18" s="48" customFormat="1" ht="15.2" customHeight="1">
      <c r="A118" s="54" t="s">
        <v>539</v>
      </c>
      <c r="B118" s="54" t="s">
        <v>580</v>
      </c>
      <c r="C118" s="54" t="s">
        <v>28</v>
      </c>
      <c r="D118" s="54" t="s">
        <v>28</v>
      </c>
      <c r="E118" s="54" t="s">
        <v>13</v>
      </c>
      <c r="F118" s="54"/>
      <c r="G118" s="54" t="s">
        <v>376</v>
      </c>
      <c r="H118" s="54" t="s">
        <v>377</v>
      </c>
      <c r="I118" s="51" t="s">
        <v>510</v>
      </c>
      <c r="J118" s="51" t="s">
        <v>510</v>
      </c>
      <c r="K118" s="51">
        <v>178243</v>
      </c>
      <c r="L118" s="51">
        <v>178243</v>
      </c>
      <c r="M118" s="51">
        <v>1</v>
      </c>
      <c r="N118" s="51">
        <v>1</v>
      </c>
      <c r="O118" s="55">
        <v>178243</v>
      </c>
      <c r="P118" s="56">
        <f t="shared" si="1"/>
        <v>0</v>
      </c>
      <c r="Q118" s="49"/>
      <c r="R118" s="49"/>
    </row>
    <row r="119" spans="1:18" s="48" customFormat="1" ht="15.2" customHeight="1">
      <c r="A119" s="54" t="s">
        <v>539</v>
      </c>
      <c r="B119" s="54" t="s">
        <v>580</v>
      </c>
      <c r="C119" s="54" t="s">
        <v>28</v>
      </c>
      <c r="D119" s="54" t="s">
        <v>28</v>
      </c>
      <c r="E119" s="54" t="s">
        <v>13</v>
      </c>
      <c r="F119" s="54"/>
      <c r="G119" s="54" t="s">
        <v>378</v>
      </c>
      <c r="H119" s="54" t="s">
        <v>379</v>
      </c>
      <c r="I119" s="51" t="s">
        <v>510</v>
      </c>
      <c r="J119" s="51" t="s">
        <v>510</v>
      </c>
      <c r="K119" s="51">
        <v>75147</v>
      </c>
      <c r="L119" s="51">
        <v>75147</v>
      </c>
      <c r="M119" s="51">
        <v>1</v>
      </c>
      <c r="N119" s="51">
        <v>1</v>
      </c>
      <c r="O119" s="55">
        <v>75147</v>
      </c>
      <c r="P119" s="56">
        <f t="shared" si="1"/>
        <v>0</v>
      </c>
      <c r="Q119" s="49"/>
      <c r="R119" s="49"/>
    </row>
    <row r="120" spans="1:18" s="48" customFormat="1" ht="15.2" customHeight="1">
      <c r="A120" s="54" t="s">
        <v>539</v>
      </c>
      <c r="B120" s="54" t="s">
        <v>580</v>
      </c>
      <c r="C120" s="54" t="s">
        <v>28</v>
      </c>
      <c r="D120" s="54" t="s">
        <v>28</v>
      </c>
      <c r="E120" s="54" t="s">
        <v>13</v>
      </c>
      <c r="F120" s="54"/>
      <c r="G120" s="54" t="s">
        <v>494</v>
      </c>
      <c r="H120" s="54" t="s">
        <v>495</v>
      </c>
      <c r="I120" s="51" t="s">
        <v>510</v>
      </c>
      <c r="J120" s="51" t="s">
        <v>510</v>
      </c>
      <c r="K120" s="51">
        <v>0</v>
      </c>
      <c r="L120" s="51">
        <v>0</v>
      </c>
      <c r="M120" s="51">
        <v>1</v>
      </c>
      <c r="N120" s="51">
        <v>1</v>
      </c>
      <c r="O120" s="55">
        <v>0</v>
      </c>
      <c r="P120" s="56">
        <f t="shared" si="1"/>
        <v>0</v>
      </c>
      <c r="Q120" s="49"/>
      <c r="R120" s="49"/>
    </row>
    <row r="121" spans="1:18" s="48" customFormat="1" ht="15.2" customHeight="1">
      <c r="A121" s="54" t="s">
        <v>539</v>
      </c>
      <c r="B121" s="54" t="s">
        <v>580</v>
      </c>
      <c r="C121" s="54" t="s">
        <v>28</v>
      </c>
      <c r="D121" s="54" t="s">
        <v>28</v>
      </c>
      <c r="E121" s="54" t="s">
        <v>13</v>
      </c>
      <c r="F121" s="54"/>
      <c r="G121" s="54" t="s">
        <v>489</v>
      </c>
      <c r="H121" s="54" t="s">
        <v>490</v>
      </c>
      <c r="I121" s="51" t="s">
        <v>510</v>
      </c>
      <c r="J121" s="51" t="s">
        <v>510</v>
      </c>
      <c r="K121" s="51">
        <v>0</v>
      </c>
      <c r="L121" s="51">
        <v>0</v>
      </c>
      <c r="M121" s="51">
        <v>1</v>
      </c>
      <c r="N121" s="51">
        <v>1</v>
      </c>
      <c r="O121" s="55">
        <v>0</v>
      </c>
      <c r="P121" s="56">
        <f t="shared" si="1"/>
        <v>0</v>
      </c>
      <c r="Q121" s="49"/>
      <c r="R121" s="49"/>
    </row>
    <row r="122" spans="1:18" s="48" customFormat="1" ht="15.2" customHeight="1">
      <c r="A122" s="54" t="s">
        <v>539</v>
      </c>
      <c r="B122" s="54" t="s">
        <v>580</v>
      </c>
      <c r="C122" s="54" t="s">
        <v>28</v>
      </c>
      <c r="D122" s="54" t="s">
        <v>28</v>
      </c>
      <c r="E122" s="54" t="s">
        <v>13</v>
      </c>
      <c r="F122" s="54"/>
      <c r="G122" s="54" t="s">
        <v>380</v>
      </c>
      <c r="H122" s="54" t="s">
        <v>17</v>
      </c>
      <c r="I122" s="51">
        <v>5269.48</v>
      </c>
      <c r="J122" s="51">
        <v>5269.48</v>
      </c>
      <c r="K122" s="51">
        <v>10708.77</v>
      </c>
      <c r="L122" s="51">
        <v>10708.77</v>
      </c>
      <c r="M122" s="51">
        <v>1</v>
      </c>
      <c r="N122" s="51">
        <v>1</v>
      </c>
      <c r="O122" s="55">
        <v>5439.29</v>
      </c>
      <c r="P122" s="56">
        <f t="shared" si="1"/>
        <v>5269.4800000000005</v>
      </c>
      <c r="Q122" s="49"/>
      <c r="R122" s="49"/>
    </row>
    <row r="123" spans="1:18" s="48" customFormat="1" ht="15.2" customHeight="1">
      <c r="A123" s="54" t="s">
        <v>539</v>
      </c>
      <c r="B123" s="54" t="s">
        <v>580</v>
      </c>
      <c r="C123" s="54" t="s">
        <v>28</v>
      </c>
      <c r="D123" s="54" t="s">
        <v>28</v>
      </c>
      <c r="E123" s="54" t="s">
        <v>13</v>
      </c>
      <c r="F123" s="54"/>
      <c r="G123" s="54" t="s">
        <v>381</v>
      </c>
      <c r="H123" s="54" t="s">
        <v>382</v>
      </c>
      <c r="I123" s="51">
        <v>19214.990000000002</v>
      </c>
      <c r="J123" s="51">
        <v>19214.990000000002</v>
      </c>
      <c r="K123" s="51">
        <v>38429.980000000003</v>
      </c>
      <c r="L123" s="51">
        <v>38429.980000000003</v>
      </c>
      <c r="M123" s="51">
        <v>1</v>
      </c>
      <c r="N123" s="51">
        <v>1</v>
      </c>
      <c r="O123" s="55">
        <v>19214.990000000002</v>
      </c>
      <c r="P123" s="56">
        <f t="shared" si="1"/>
        <v>19214.990000000002</v>
      </c>
      <c r="Q123" s="49"/>
      <c r="R123" s="49"/>
    </row>
    <row r="124" spans="1:18" s="48" customFormat="1" ht="15.2" customHeight="1">
      <c r="A124" s="54" t="s">
        <v>539</v>
      </c>
      <c r="B124" s="54" t="s">
        <v>580</v>
      </c>
      <c r="C124" s="54" t="s">
        <v>28</v>
      </c>
      <c r="D124" s="54" t="s">
        <v>28</v>
      </c>
      <c r="E124" s="54" t="s">
        <v>13</v>
      </c>
      <c r="F124" s="54"/>
      <c r="G124" s="54" t="s">
        <v>396</v>
      </c>
      <c r="H124" s="54" t="s">
        <v>245</v>
      </c>
      <c r="I124" s="51" t="s">
        <v>510</v>
      </c>
      <c r="J124" s="51" t="s">
        <v>510</v>
      </c>
      <c r="K124" s="51">
        <v>0</v>
      </c>
      <c r="L124" s="51">
        <v>0</v>
      </c>
      <c r="M124" s="51">
        <v>1</v>
      </c>
      <c r="N124" s="51">
        <v>1</v>
      </c>
      <c r="O124" s="55">
        <v>0</v>
      </c>
      <c r="P124" s="56">
        <f t="shared" si="1"/>
        <v>0</v>
      </c>
      <c r="Q124" s="49"/>
      <c r="R124" s="49"/>
    </row>
    <row r="125" spans="1:18" s="48" customFormat="1" ht="15.2" customHeight="1">
      <c r="A125" s="54" t="s">
        <v>539</v>
      </c>
      <c r="B125" s="54" t="s">
        <v>580</v>
      </c>
      <c r="C125" s="54" t="s">
        <v>31</v>
      </c>
      <c r="D125" s="54" t="s">
        <v>31</v>
      </c>
      <c r="E125" s="54" t="s">
        <v>13</v>
      </c>
      <c r="F125" s="54"/>
      <c r="G125" s="54" t="s">
        <v>366</v>
      </c>
      <c r="H125" s="54" t="s">
        <v>367</v>
      </c>
      <c r="I125" s="51">
        <v>1537.47</v>
      </c>
      <c r="J125" s="51">
        <v>1537.47</v>
      </c>
      <c r="K125" s="51">
        <v>65236.01</v>
      </c>
      <c r="L125" s="51">
        <v>65236.01</v>
      </c>
      <c r="M125" s="51">
        <v>1</v>
      </c>
      <c r="N125" s="51">
        <v>1</v>
      </c>
      <c r="O125" s="55">
        <v>63698.539999999994</v>
      </c>
      <c r="P125" s="56">
        <f t="shared" si="1"/>
        <v>1537.4700000000084</v>
      </c>
      <c r="Q125" s="49"/>
      <c r="R125" s="49"/>
    </row>
    <row r="126" spans="1:18" s="48" customFormat="1" ht="15.2" customHeight="1">
      <c r="A126" s="54" t="s">
        <v>539</v>
      </c>
      <c r="B126" s="54" t="s">
        <v>580</v>
      </c>
      <c r="C126" s="54" t="s">
        <v>31</v>
      </c>
      <c r="D126" s="54" t="s">
        <v>31</v>
      </c>
      <c r="E126" s="54" t="s">
        <v>13</v>
      </c>
      <c r="F126" s="54"/>
      <c r="G126" s="54" t="s">
        <v>368</v>
      </c>
      <c r="H126" s="54" t="s">
        <v>369</v>
      </c>
      <c r="I126" s="51">
        <v>-31.38</v>
      </c>
      <c r="J126" s="51">
        <v>-31.38</v>
      </c>
      <c r="K126" s="51">
        <v>1457.76</v>
      </c>
      <c r="L126" s="51">
        <v>1457.7599999999998</v>
      </c>
      <c r="M126" s="51">
        <v>1</v>
      </c>
      <c r="N126" s="51">
        <v>1</v>
      </c>
      <c r="O126" s="55">
        <v>1489.14</v>
      </c>
      <c r="P126" s="56">
        <f t="shared" si="1"/>
        <v>-31.380000000000337</v>
      </c>
      <c r="Q126" s="49"/>
      <c r="R126" s="49"/>
    </row>
    <row r="127" spans="1:18" s="48" customFormat="1" ht="15.2" customHeight="1">
      <c r="A127" s="54" t="s">
        <v>539</v>
      </c>
      <c r="B127" s="54" t="s">
        <v>580</v>
      </c>
      <c r="C127" s="54" t="s">
        <v>31</v>
      </c>
      <c r="D127" s="54" t="s">
        <v>31</v>
      </c>
      <c r="E127" s="54" t="s">
        <v>13</v>
      </c>
      <c r="F127" s="54"/>
      <c r="G127" s="54" t="s">
        <v>370</v>
      </c>
      <c r="H127" s="54" t="s">
        <v>371</v>
      </c>
      <c r="I127" s="51">
        <v>886.42</v>
      </c>
      <c r="J127" s="51">
        <v>886.42</v>
      </c>
      <c r="K127" s="51">
        <v>886.42</v>
      </c>
      <c r="L127" s="51">
        <v>886.42</v>
      </c>
      <c r="M127" s="51">
        <v>1</v>
      </c>
      <c r="N127" s="51">
        <v>1</v>
      </c>
      <c r="O127" s="55">
        <v>0</v>
      </c>
      <c r="P127" s="56">
        <f t="shared" si="1"/>
        <v>886.42</v>
      </c>
      <c r="Q127" s="49"/>
      <c r="R127" s="49"/>
    </row>
    <row r="128" spans="1:18" s="48" customFormat="1" ht="15.2" customHeight="1">
      <c r="A128" s="54" t="s">
        <v>539</v>
      </c>
      <c r="B128" s="54" t="s">
        <v>580</v>
      </c>
      <c r="C128" s="54" t="s">
        <v>31</v>
      </c>
      <c r="D128" s="54" t="s">
        <v>31</v>
      </c>
      <c r="E128" s="54" t="s">
        <v>13</v>
      </c>
      <c r="F128" s="54"/>
      <c r="G128" s="54" t="s">
        <v>372</v>
      </c>
      <c r="H128" s="54" t="s">
        <v>373</v>
      </c>
      <c r="I128" s="51">
        <v>28.09</v>
      </c>
      <c r="J128" s="51">
        <v>28.09</v>
      </c>
      <c r="K128" s="51">
        <v>56.97</v>
      </c>
      <c r="L128" s="51">
        <v>56.97</v>
      </c>
      <c r="M128" s="51">
        <v>1</v>
      </c>
      <c r="N128" s="51">
        <v>1</v>
      </c>
      <c r="O128" s="55">
        <v>28.880000000000003</v>
      </c>
      <c r="P128" s="56">
        <f t="shared" si="1"/>
        <v>28.089999999999996</v>
      </c>
      <c r="Q128" s="49"/>
      <c r="R128" s="49"/>
    </row>
    <row r="129" spans="1:18" s="48" customFormat="1" ht="15.2" customHeight="1">
      <c r="A129" s="54" t="s">
        <v>539</v>
      </c>
      <c r="B129" s="54" t="s">
        <v>580</v>
      </c>
      <c r="C129" s="54" t="s">
        <v>31</v>
      </c>
      <c r="D129" s="54" t="s">
        <v>31</v>
      </c>
      <c r="E129" s="54" t="s">
        <v>13</v>
      </c>
      <c r="F129" s="54"/>
      <c r="G129" s="54" t="s">
        <v>374</v>
      </c>
      <c r="H129" s="54" t="s">
        <v>375</v>
      </c>
      <c r="I129" s="51">
        <v>438.31</v>
      </c>
      <c r="J129" s="51">
        <v>438.31</v>
      </c>
      <c r="K129" s="51">
        <v>1260.71</v>
      </c>
      <c r="L129" s="51">
        <v>1260.71</v>
      </c>
      <c r="M129" s="51">
        <v>1</v>
      </c>
      <c r="N129" s="51">
        <v>1</v>
      </c>
      <c r="O129" s="55">
        <v>822.40000000000009</v>
      </c>
      <c r="P129" s="56">
        <f t="shared" si="1"/>
        <v>438.30999999999995</v>
      </c>
      <c r="Q129" s="49"/>
      <c r="R129" s="49"/>
    </row>
    <row r="130" spans="1:18" s="48" customFormat="1" ht="15.2" customHeight="1">
      <c r="A130" s="54" t="s">
        <v>539</v>
      </c>
      <c r="B130" s="54" t="s">
        <v>580</v>
      </c>
      <c r="C130" s="54" t="s">
        <v>31</v>
      </c>
      <c r="D130" s="54" t="s">
        <v>31</v>
      </c>
      <c r="E130" s="54" t="s">
        <v>13</v>
      </c>
      <c r="F130" s="54"/>
      <c r="G130" s="54" t="s">
        <v>389</v>
      </c>
      <c r="H130" s="54" t="s">
        <v>390</v>
      </c>
      <c r="I130" s="51">
        <v>99.66</v>
      </c>
      <c r="J130" s="51">
        <v>99.66</v>
      </c>
      <c r="K130" s="51">
        <v>103.07</v>
      </c>
      <c r="L130" s="51">
        <v>103.07</v>
      </c>
      <c r="M130" s="51">
        <v>1</v>
      </c>
      <c r="N130" s="51">
        <v>1</v>
      </c>
      <c r="O130" s="55">
        <v>3.41</v>
      </c>
      <c r="P130" s="56">
        <f t="shared" si="1"/>
        <v>99.66</v>
      </c>
      <c r="Q130" s="49"/>
      <c r="R130" s="49"/>
    </row>
    <row r="131" spans="1:18" s="48" customFormat="1" ht="15.2" customHeight="1">
      <c r="A131" s="54" t="s">
        <v>539</v>
      </c>
      <c r="B131" s="54" t="s">
        <v>580</v>
      </c>
      <c r="C131" s="54" t="s">
        <v>31</v>
      </c>
      <c r="D131" s="54" t="s">
        <v>31</v>
      </c>
      <c r="E131" s="54" t="s">
        <v>13</v>
      </c>
      <c r="F131" s="54"/>
      <c r="G131" s="54" t="s">
        <v>393</v>
      </c>
      <c r="H131" s="54" t="s">
        <v>25</v>
      </c>
      <c r="I131" s="51" t="s">
        <v>510</v>
      </c>
      <c r="J131" s="51" t="s">
        <v>510</v>
      </c>
      <c r="K131" s="51">
        <v>0</v>
      </c>
      <c r="L131" s="51">
        <v>0</v>
      </c>
      <c r="M131" s="51">
        <v>1</v>
      </c>
      <c r="N131" s="51">
        <v>1</v>
      </c>
      <c r="O131" s="55">
        <v>0</v>
      </c>
      <c r="P131" s="56">
        <f t="shared" ref="P131:P194" si="2">L131-O131</f>
        <v>0</v>
      </c>
      <c r="Q131" s="49"/>
      <c r="R131" s="49"/>
    </row>
    <row r="132" spans="1:18" s="48" customFormat="1" ht="15.2" customHeight="1">
      <c r="A132" s="54" t="s">
        <v>539</v>
      </c>
      <c r="B132" s="54" t="s">
        <v>580</v>
      </c>
      <c r="C132" s="54" t="s">
        <v>31</v>
      </c>
      <c r="D132" s="54" t="s">
        <v>31</v>
      </c>
      <c r="E132" s="54" t="s">
        <v>13</v>
      </c>
      <c r="F132" s="54"/>
      <c r="G132" s="54" t="s">
        <v>380</v>
      </c>
      <c r="H132" s="54" t="s">
        <v>17</v>
      </c>
      <c r="I132" s="51">
        <v>10.28</v>
      </c>
      <c r="J132" s="51">
        <v>10.28</v>
      </c>
      <c r="K132" s="51">
        <v>97.38</v>
      </c>
      <c r="L132" s="51">
        <v>97.38</v>
      </c>
      <c r="M132" s="51">
        <v>1</v>
      </c>
      <c r="N132" s="51">
        <v>1</v>
      </c>
      <c r="O132" s="55">
        <v>87.1</v>
      </c>
      <c r="P132" s="56">
        <f t="shared" si="2"/>
        <v>10.280000000000001</v>
      </c>
      <c r="Q132" s="49"/>
      <c r="R132" s="49"/>
    </row>
    <row r="133" spans="1:18" s="48" customFormat="1" ht="15.2" customHeight="1">
      <c r="A133" s="54" t="s">
        <v>539</v>
      </c>
      <c r="B133" s="54" t="s">
        <v>580</v>
      </c>
      <c r="C133" s="54" t="s">
        <v>32</v>
      </c>
      <c r="D133" s="54" t="s">
        <v>32</v>
      </c>
      <c r="E133" s="54" t="s">
        <v>13</v>
      </c>
      <c r="F133" s="54"/>
      <c r="G133" s="54" t="s">
        <v>366</v>
      </c>
      <c r="H133" s="54" t="s">
        <v>367</v>
      </c>
      <c r="I133" s="51" t="s">
        <v>510</v>
      </c>
      <c r="J133" s="51" t="s">
        <v>510</v>
      </c>
      <c r="K133" s="51">
        <v>0</v>
      </c>
      <c r="L133" s="51">
        <v>0</v>
      </c>
      <c r="M133" s="51">
        <v>1</v>
      </c>
      <c r="N133" s="51">
        <v>1</v>
      </c>
      <c r="O133" s="55">
        <v>0</v>
      </c>
      <c r="P133" s="56">
        <f t="shared" si="2"/>
        <v>0</v>
      </c>
      <c r="Q133" s="49"/>
      <c r="R133" s="49"/>
    </row>
    <row r="134" spans="1:18" s="48" customFormat="1" ht="15.2" customHeight="1">
      <c r="A134" s="54" t="s">
        <v>539</v>
      </c>
      <c r="B134" s="54" t="s">
        <v>580</v>
      </c>
      <c r="C134" s="54" t="s">
        <v>32</v>
      </c>
      <c r="D134" s="54" t="s">
        <v>32</v>
      </c>
      <c r="E134" s="54" t="s">
        <v>13</v>
      </c>
      <c r="F134" s="54"/>
      <c r="G134" s="54" t="s">
        <v>368</v>
      </c>
      <c r="H134" s="54" t="s">
        <v>369</v>
      </c>
      <c r="I134" s="51" t="s">
        <v>510</v>
      </c>
      <c r="J134" s="51" t="s">
        <v>510</v>
      </c>
      <c r="K134" s="51">
        <v>0</v>
      </c>
      <c r="L134" s="51">
        <v>0</v>
      </c>
      <c r="M134" s="51">
        <v>1</v>
      </c>
      <c r="N134" s="51">
        <v>1</v>
      </c>
      <c r="O134" s="55">
        <v>0</v>
      </c>
      <c r="P134" s="56">
        <f t="shared" si="2"/>
        <v>0</v>
      </c>
      <c r="Q134" s="49"/>
      <c r="R134" s="49"/>
    </row>
    <row r="135" spans="1:18" s="48" customFormat="1" ht="15.2" customHeight="1">
      <c r="A135" s="54" t="s">
        <v>539</v>
      </c>
      <c r="B135" s="54" t="s">
        <v>580</v>
      </c>
      <c r="C135" s="54" t="s">
        <v>32</v>
      </c>
      <c r="D135" s="54" t="s">
        <v>32</v>
      </c>
      <c r="E135" s="54" t="s">
        <v>13</v>
      </c>
      <c r="F135" s="54"/>
      <c r="G135" s="54" t="s">
        <v>370</v>
      </c>
      <c r="H135" s="54" t="s">
        <v>371</v>
      </c>
      <c r="I135" s="51" t="s">
        <v>510</v>
      </c>
      <c r="J135" s="51" t="s">
        <v>510</v>
      </c>
      <c r="K135" s="51">
        <v>0</v>
      </c>
      <c r="L135" s="51">
        <v>0</v>
      </c>
      <c r="M135" s="51">
        <v>1</v>
      </c>
      <c r="N135" s="51">
        <v>1</v>
      </c>
      <c r="O135" s="55">
        <v>0</v>
      </c>
      <c r="P135" s="56">
        <f t="shared" si="2"/>
        <v>0</v>
      </c>
      <c r="Q135" s="49"/>
      <c r="R135" s="49"/>
    </row>
    <row r="136" spans="1:18" s="48" customFormat="1" ht="15.2" customHeight="1">
      <c r="A136" s="54" t="s">
        <v>539</v>
      </c>
      <c r="B136" s="54" t="s">
        <v>580</v>
      </c>
      <c r="C136" s="54" t="s">
        <v>32</v>
      </c>
      <c r="D136" s="54" t="s">
        <v>32</v>
      </c>
      <c r="E136" s="54" t="s">
        <v>13</v>
      </c>
      <c r="F136" s="54"/>
      <c r="G136" s="54" t="s">
        <v>372</v>
      </c>
      <c r="H136" s="54" t="s">
        <v>373</v>
      </c>
      <c r="I136" s="51" t="s">
        <v>510</v>
      </c>
      <c r="J136" s="51" t="s">
        <v>510</v>
      </c>
      <c r="K136" s="51">
        <v>0</v>
      </c>
      <c r="L136" s="51">
        <v>0</v>
      </c>
      <c r="M136" s="51">
        <v>1</v>
      </c>
      <c r="N136" s="51">
        <v>1</v>
      </c>
      <c r="O136" s="55">
        <v>0</v>
      </c>
      <c r="P136" s="56">
        <f t="shared" si="2"/>
        <v>0</v>
      </c>
      <c r="Q136" s="49"/>
      <c r="R136" s="49"/>
    </row>
    <row r="137" spans="1:18" s="48" customFormat="1" ht="15.2" customHeight="1">
      <c r="A137" s="54" t="s">
        <v>539</v>
      </c>
      <c r="B137" s="54" t="s">
        <v>580</v>
      </c>
      <c r="C137" s="54" t="s">
        <v>32</v>
      </c>
      <c r="D137" s="54" t="s">
        <v>32</v>
      </c>
      <c r="E137" s="54" t="s">
        <v>13</v>
      </c>
      <c r="F137" s="54"/>
      <c r="G137" s="54" t="s">
        <v>374</v>
      </c>
      <c r="H137" s="54" t="s">
        <v>375</v>
      </c>
      <c r="I137" s="51" t="s">
        <v>510</v>
      </c>
      <c r="J137" s="51" t="s">
        <v>510</v>
      </c>
      <c r="K137" s="51">
        <v>0</v>
      </c>
      <c r="L137" s="51">
        <v>0</v>
      </c>
      <c r="M137" s="51">
        <v>1</v>
      </c>
      <c r="N137" s="51">
        <v>1</v>
      </c>
      <c r="O137" s="55">
        <v>0</v>
      </c>
      <c r="P137" s="56">
        <f t="shared" si="2"/>
        <v>0</v>
      </c>
      <c r="Q137" s="49"/>
      <c r="R137" s="49"/>
    </row>
    <row r="138" spans="1:18" s="48" customFormat="1" ht="15.2" customHeight="1">
      <c r="A138" s="54" t="s">
        <v>539</v>
      </c>
      <c r="B138" s="54" t="s">
        <v>580</v>
      </c>
      <c r="C138" s="54" t="s">
        <v>32</v>
      </c>
      <c r="D138" s="54" t="s">
        <v>32</v>
      </c>
      <c r="E138" s="54" t="s">
        <v>13</v>
      </c>
      <c r="F138" s="54"/>
      <c r="G138" s="54" t="s">
        <v>389</v>
      </c>
      <c r="H138" s="54" t="s">
        <v>390</v>
      </c>
      <c r="I138" s="51" t="s">
        <v>510</v>
      </c>
      <c r="J138" s="51" t="s">
        <v>510</v>
      </c>
      <c r="K138" s="51">
        <v>0</v>
      </c>
      <c r="L138" s="51">
        <v>0</v>
      </c>
      <c r="M138" s="51">
        <v>1</v>
      </c>
      <c r="N138" s="51">
        <v>1</v>
      </c>
      <c r="O138" s="55">
        <v>0</v>
      </c>
      <c r="P138" s="56">
        <f t="shared" si="2"/>
        <v>0</v>
      </c>
      <c r="Q138" s="49"/>
      <c r="R138" s="49"/>
    </row>
    <row r="139" spans="1:18" s="48" customFormat="1" ht="15.2" customHeight="1">
      <c r="A139" s="54" t="s">
        <v>539</v>
      </c>
      <c r="B139" s="54" t="s">
        <v>580</v>
      </c>
      <c r="C139" s="54" t="s">
        <v>32</v>
      </c>
      <c r="D139" s="54" t="s">
        <v>32</v>
      </c>
      <c r="E139" s="54" t="s">
        <v>13</v>
      </c>
      <c r="F139" s="54"/>
      <c r="G139" s="54" t="s">
        <v>393</v>
      </c>
      <c r="H139" s="54" t="s">
        <v>25</v>
      </c>
      <c r="I139" s="51" t="s">
        <v>510</v>
      </c>
      <c r="J139" s="51" t="s">
        <v>510</v>
      </c>
      <c r="K139" s="51">
        <v>0</v>
      </c>
      <c r="L139" s="51">
        <v>0</v>
      </c>
      <c r="M139" s="51">
        <v>1</v>
      </c>
      <c r="N139" s="51">
        <v>1</v>
      </c>
      <c r="O139" s="55">
        <v>0</v>
      </c>
      <c r="P139" s="56">
        <f t="shared" si="2"/>
        <v>0</v>
      </c>
      <c r="Q139" s="49"/>
      <c r="R139" s="49"/>
    </row>
    <row r="140" spans="1:18" s="48" customFormat="1" ht="15.2" customHeight="1">
      <c r="A140" s="54" t="s">
        <v>539</v>
      </c>
      <c r="B140" s="54" t="s">
        <v>580</v>
      </c>
      <c r="C140" s="54" t="s">
        <v>32</v>
      </c>
      <c r="D140" s="54" t="s">
        <v>32</v>
      </c>
      <c r="E140" s="54" t="s">
        <v>13</v>
      </c>
      <c r="F140" s="54"/>
      <c r="G140" s="54" t="s">
        <v>376</v>
      </c>
      <c r="H140" s="54" t="s">
        <v>377</v>
      </c>
      <c r="I140" s="51" t="s">
        <v>510</v>
      </c>
      <c r="J140" s="51" t="s">
        <v>510</v>
      </c>
      <c r="K140" s="51">
        <v>0</v>
      </c>
      <c r="L140" s="51">
        <v>0</v>
      </c>
      <c r="M140" s="51">
        <v>1</v>
      </c>
      <c r="N140" s="51">
        <v>1</v>
      </c>
      <c r="O140" s="55">
        <v>0</v>
      </c>
      <c r="P140" s="56">
        <f t="shared" si="2"/>
        <v>0</v>
      </c>
      <c r="Q140" s="49"/>
      <c r="R140" s="49"/>
    </row>
    <row r="141" spans="1:18" s="48" customFormat="1" ht="15.2" customHeight="1">
      <c r="A141" s="54" t="s">
        <v>539</v>
      </c>
      <c r="B141" s="54" t="s">
        <v>580</v>
      </c>
      <c r="C141" s="54" t="s">
        <v>32</v>
      </c>
      <c r="D141" s="54" t="s">
        <v>32</v>
      </c>
      <c r="E141" s="54" t="s">
        <v>13</v>
      </c>
      <c r="F141" s="54"/>
      <c r="G141" s="54" t="s">
        <v>378</v>
      </c>
      <c r="H141" s="54" t="s">
        <v>379</v>
      </c>
      <c r="I141" s="51" t="s">
        <v>510</v>
      </c>
      <c r="J141" s="51" t="s">
        <v>510</v>
      </c>
      <c r="K141" s="51">
        <v>0</v>
      </c>
      <c r="L141" s="51">
        <v>0</v>
      </c>
      <c r="M141" s="51">
        <v>1</v>
      </c>
      <c r="N141" s="51">
        <v>1</v>
      </c>
      <c r="O141" s="55">
        <v>0</v>
      </c>
      <c r="P141" s="56">
        <f t="shared" si="2"/>
        <v>0</v>
      </c>
      <c r="Q141" s="49"/>
      <c r="R141" s="49"/>
    </row>
    <row r="142" spans="1:18" s="48" customFormat="1" ht="15.2" customHeight="1">
      <c r="A142" s="54" t="s">
        <v>539</v>
      </c>
      <c r="B142" s="54" t="s">
        <v>580</v>
      </c>
      <c r="C142" s="54" t="s">
        <v>32</v>
      </c>
      <c r="D142" s="54" t="s">
        <v>32</v>
      </c>
      <c r="E142" s="54" t="s">
        <v>13</v>
      </c>
      <c r="F142" s="54"/>
      <c r="G142" s="54" t="s">
        <v>380</v>
      </c>
      <c r="H142" s="54" t="s">
        <v>17</v>
      </c>
      <c r="I142" s="51" t="s">
        <v>510</v>
      </c>
      <c r="J142" s="51" t="s">
        <v>510</v>
      </c>
      <c r="K142" s="51">
        <v>0</v>
      </c>
      <c r="L142" s="51">
        <v>0</v>
      </c>
      <c r="M142" s="51">
        <v>1</v>
      </c>
      <c r="N142" s="51">
        <v>1</v>
      </c>
      <c r="O142" s="55">
        <v>0</v>
      </c>
      <c r="P142" s="56">
        <f t="shared" si="2"/>
        <v>0</v>
      </c>
      <c r="Q142" s="49"/>
      <c r="R142" s="49"/>
    </row>
    <row r="143" spans="1:18" s="48" customFormat="1" ht="15.2" customHeight="1">
      <c r="A143" s="54" t="s">
        <v>539</v>
      </c>
      <c r="B143" s="54" t="s">
        <v>580</v>
      </c>
      <c r="C143" s="54" t="s">
        <v>32</v>
      </c>
      <c r="D143" s="54" t="s">
        <v>32</v>
      </c>
      <c r="E143" s="54" t="s">
        <v>13</v>
      </c>
      <c r="F143" s="54"/>
      <c r="G143" s="54" t="s">
        <v>381</v>
      </c>
      <c r="H143" s="54" t="s">
        <v>382</v>
      </c>
      <c r="I143" s="51" t="s">
        <v>510</v>
      </c>
      <c r="J143" s="51" t="s">
        <v>510</v>
      </c>
      <c r="K143" s="51">
        <v>0</v>
      </c>
      <c r="L143" s="51">
        <v>0</v>
      </c>
      <c r="M143" s="51">
        <v>1</v>
      </c>
      <c r="N143" s="51">
        <v>1</v>
      </c>
      <c r="O143" s="55">
        <v>0</v>
      </c>
      <c r="P143" s="56">
        <f t="shared" si="2"/>
        <v>0</v>
      </c>
      <c r="Q143" s="49"/>
      <c r="R143" s="49"/>
    </row>
    <row r="144" spans="1:18" s="48" customFormat="1" ht="15.2" customHeight="1">
      <c r="A144" s="54" t="s">
        <v>539</v>
      </c>
      <c r="B144" s="54" t="s">
        <v>580</v>
      </c>
      <c r="C144" s="54" t="s">
        <v>33</v>
      </c>
      <c r="D144" s="54" t="s">
        <v>33</v>
      </c>
      <c r="E144" s="54" t="s">
        <v>13</v>
      </c>
      <c r="F144" s="54"/>
      <c r="G144" s="54" t="s">
        <v>366</v>
      </c>
      <c r="H144" s="54" t="s">
        <v>367</v>
      </c>
      <c r="I144" s="51" t="s">
        <v>510</v>
      </c>
      <c r="J144" s="51" t="s">
        <v>510</v>
      </c>
      <c r="K144" s="51">
        <v>0</v>
      </c>
      <c r="L144" s="51">
        <v>0</v>
      </c>
      <c r="M144" s="51">
        <v>1</v>
      </c>
      <c r="N144" s="51">
        <v>1</v>
      </c>
      <c r="O144" s="55">
        <v>0</v>
      </c>
      <c r="P144" s="56">
        <f t="shared" si="2"/>
        <v>0</v>
      </c>
      <c r="Q144" s="49"/>
      <c r="R144" s="49"/>
    </row>
    <row r="145" spans="1:18" s="48" customFormat="1" ht="15.2" customHeight="1">
      <c r="A145" s="54" t="s">
        <v>539</v>
      </c>
      <c r="B145" s="54" t="s">
        <v>580</v>
      </c>
      <c r="C145" s="54" t="s">
        <v>33</v>
      </c>
      <c r="D145" s="54" t="s">
        <v>33</v>
      </c>
      <c r="E145" s="54" t="s">
        <v>13</v>
      </c>
      <c r="F145" s="54"/>
      <c r="G145" s="54" t="s">
        <v>368</v>
      </c>
      <c r="H145" s="54" t="s">
        <v>369</v>
      </c>
      <c r="I145" s="51" t="s">
        <v>510</v>
      </c>
      <c r="J145" s="51" t="s">
        <v>510</v>
      </c>
      <c r="K145" s="51">
        <v>0</v>
      </c>
      <c r="L145" s="51">
        <v>0</v>
      </c>
      <c r="M145" s="51">
        <v>1</v>
      </c>
      <c r="N145" s="51">
        <v>1</v>
      </c>
      <c r="O145" s="55">
        <v>0</v>
      </c>
      <c r="P145" s="56">
        <f t="shared" si="2"/>
        <v>0</v>
      </c>
      <c r="Q145" s="49"/>
      <c r="R145" s="49"/>
    </row>
    <row r="146" spans="1:18" s="48" customFormat="1" ht="15.2" customHeight="1">
      <c r="A146" s="54" t="s">
        <v>539</v>
      </c>
      <c r="B146" s="54" t="s">
        <v>580</v>
      </c>
      <c r="C146" s="54" t="s">
        <v>33</v>
      </c>
      <c r="D146" s="54" t="s">
        <v>33</v>
      </c>
      <c r="E146" s="54" t="s">
        <v>13</v>
      </c>
      <c r="F146" s="54"/>
      <c r="G146" s="54" t="s">
        <v>370</v>
      </c>
      <c r="H146" s="54" t="s">
        <v>371</v>
      </c>
      <c r="I146" s="51" t="s">
        <v>510</v>
      </c>
      <c r="J146" s="51" t="s">
        <v>510</v>
      </c>
      <c r="K146" s="51">
        <v>0</v>
      </c>
      <c r="L146" s="51">
        <v>0</v>
      </c>
      <c r="M146" s="51">
        <v>1</v>
      </c>
      <c r="N146" s="51">
        <v>1</v>
      </c>
      <c r="O146" s="55">
        <v>0</v>
      </c>
      <c r="P146" s="56">
        <f t="shared" si="2"/>
        <v>0</v>
      </c>
      <c r="Q146" s="49"/>
      <c r="R146" s="49"/>
    </row>
    <row r="147" spans="1:18" s="48" customFormat="1" ht="15.2" customHeight="1">
      <c r="A147" s="54" t="s">
        <v>539</v>
      </c>
      <c r="B147" s="54" t="s">
        <v>580</v>
      </c>
      <c r="C147" s="54" t="s">
        <v>33</v>
      </c>
      <c r="D147" s="54" t="s">
        <v>33</v>
      </c>
      <c r="E147" s="54" t="s">
        <v>13</v>
      </c>
      <c r="F147" s="54"/>
      <c r="G147" s="54" t="s">
        <v>372</v>
      </c>
      <c r="H147" s="54" t="s">
        <v>373</v>
      </c>
      <c r="I147" s="51" t="s">
        <v>510</v>
      </c>
      <c r="J147" s="51" t="s">
        <v>510</v>
      </c>
      <c r="K147" s="51">
        <v>0</v>
      </c>
      <c r="L147" s="51">
        <v>0</v>
      </c>
      <c r="M147" s="51">
        <v>1</v>
      </c>
      <c r="N147" s="51">
        <v>1</v>
      </c>
      <c r="O147" s="55">
        <v>0</v>
      </c>
      <c r="P147" s="56">
        <f t="shared" si="2"/>
        <v>0</v>
      </c>
      <c r="Q147" s="49"/>
      <c r="R147" s="49"/>
    </row>
    <row r="148" spans="1:18" s="48" customFormat="1" ht="15.2" customHeight="1">
      <c r="A148" s="54" t="s">
        <v>539</v>
      </c>
      <c r="B148" s="54" t="s">
        <v>580</v>
      </c>
      <c r="C148" s="54" t="s">
        <v>33</v>
      </c>
      <c r="D148" s="54" t="s">
        <v>33</v>
      </c>
      <c r="E148" s="54" t="s">
        <v>13</v>
      </c>
      <c r="F148" s="54"/>
      <c r="G148" s="54" t="s">
        <v>374</v>
      </c>
      <c r="H148" s="54" t="s">
        <v>375</v>
      </c>
      <c r="I148" s="51" t="s">
        <v>510</v>
      </c>
      <c r="J148" s="51" t="s">
        <v>510</v>
      </c>
      <c r="K148" s="51">
        <v>0</v>
      </c>
      <c r="L148" s="51">
        <v>0</v>
      </c>
      <c r="M148" s="51">
        <v>1</v>
      </c>
      <c r="N148" s="51">
        <v>1</v>
      </c>
      <c r="O148" s="55">
        <v>0</v>
      </c>
      <c r="P148" s="56">
        <f t="shared" si="2"/>
        <v>0</v>
      </c>
      <c r="Q148" s="49"/>
      <c r="R148" s="49"/>
    </row>
    <row r="149" spans="1:18" s="48" customFormat="1" ht="15.2" customHeight="1">
      <c r="A149" s="54" t="s">
        <v>539</v>
      </c>
      <c r="B149" s="54" t="s">
        <v>580</v>
      </c>
      <c r="C149" s="54" t="s">
        <v>33</v>
      </c>
      <c r="D149" s="54" t="s">
        <v>33</v>
      </c>
      <c r="E149" s="54" t="s">
        <v>13</v>
      </c>
      <c r="F149" s="54"/>
      <c r="G149" s="54" t="s">
        <v>389</v>
      </c>
      <c r="H149" s="54" t="s">
        <v>390</v>
      </c>
      <c r="I149" s="51" t="s">
        <v>510</v>
      </c>
      <c r="J149" s="51" t="s">
        <v>510</v>
      </c>
      <c r="K149" s="51">
        <v>0</v>
      </c>
      <c r="L149" s="51">
        <v>0</v>
      </c>
      <c r="M149" s="51">
        <v>1</v>
      </c>
      <c r="N149" s="51">
        <v>1</v>
      </c>
      <c r="O149" s="55">
        <v>0</v>
      </c>
      <c r="P149" s="56">
        <f t="shared" si="2"/>
        <v>0</v>
      </c>
      <c r="Q149" s="49"/>
      <c r="R149" s="49"/>
    </row>
    <row r="150" spans="1:18" s="48" customFormat="1" ht="15.2" customHeight="1">
      <c r="A150" s="54" t="s">
        <v>539</v>
      </c>
      <c r="B150" s="54" t="s">
        <v>580</v>
      </c>
      <c r="C150" s="54" t="s">
        <v>33</v>
      </c>
      <c r="D150" s="54" t="s">
        <v>33</v>
      </c>
      <c r="E150" s="54" t="s">
        <v>13</v>
      </c>
      <c r="F150" s="54"/>
      <c r="G150" s="54" t="s">
        <v>393</v>
      </c>
      <c r="H150" s="54" t="s">
        <v>25</v>
      </c>
      <c r="I150" s="51" t="s">
        <v>510</v>
      </c>
      <c r="J150" s="51" t="s">
        <v>510</v>
      </c>
      <c r="K150" s="51">
        <v>0</v>
      </c>
      <c r="L150" s="51">
        <v>0</v>
      </c>
      <c r="M150" s="51">
        <v>1</v>
      </c>
      <c r="N150" s="51">
        <v>1</v>
      </c>
      <c r="O150" s="55">
        <v>0</v>
      </c>
      <c r="P150" s="56">
        <f t="shared" si="2"/>
        <v>0</v>
      </c>
      <c r="Q150" s="49"/>
      <c r="R150" s="49"/>
    </row>
    <row r="151" spans="1:18" s="48" customFormat="1" ht="15.2" customHeight="1">
      <c r="A151" s="54" t="s">
        <v>539</v>
      </c>
      <c r="B151" s="54" t="s">
        <v>580</v>
      </c>
      <c r="C151" s="54" t="s">
        <v>33</v>
      </c>
      <c r="D151" s="54" t="s">
        <v>33</v>
      </c>
      <c r="E151" s="54" t="s">
        <v>13</v>
      </c>
      <c r="F151" s="54"/>
      <c r="G151" s="54" t="s">
        <v>376</v>
      </c>
      <c r="H151" s="54" t="s">
        <v>377</v>
      </c>
      <c r="I151" s="51" t="s">
        <v>510</v>
      </c>
      <c r="J151" s="51" t="s">
        <v>510</v>
      </c>
      <c r="K151" s="51">
        <v>0</v>
      </c>
      <c r="L151" s="51">
        <v>0</v>
      </c>
      <c r="M151" s="51">
        <v>1</v>
      </c>
      <c r="N151" s="51">
        <v>1</v>
      </c>
      <c r="O151" s="55">
        <v>0</v>
      </c>
      <c r="P151" s="56">
        <f t="shared" si="2"/>
        <v>0</v>
      </c>
      <c r="Q151" s="49"/>
      <c r="R151" s="49"/>
    </row>
    <row r="152" spans="1:18" s="48" customFormat="1" ht="15.2" customHeight="1">
      <c r="A152" s="54" t="s">
        <v>539</v>
      </c>
      <c r="B152" s="54" t="s">
        <v>580</v>
      </c>
      <c r="C152" s="54" t="s">
        <v>33</v>
      </c>
      <c r="D152" s="54" t="s">
        <v>33</v>
      </c>
      <c r="E152" s="54" t="s">
        <v>13</v>
      </c>
      <c r="F152" s="54"/>
      <c r="G152" s="54" t="s">
        <v>378</v>
      </c>
      <c r="H152" s="54" t="s">
        <v>379</v>
      </c>
      <c r="I152" s="51" t="s">
        <v>510</v>
      </c>
      <c r="J152" s="51" t="s">
        <v>510</v>
      </c>
      <c r="K152" s="51">
        <v>0</v>
      </c>
      <c r="L152" s="51">
        <v>0</v>
      </c>
      <c r="M152" s="51">
        <v>1</v>
      </c>
      <c r="N152" s="51">
        <v>1</v>
      </c>
      <c r="O152" s="55">
        <v>0</v>
      </c>
      <c r="P152" s="56">
        <f t="shared" si="2"/>
        <v>0</v>
      </c>
      <c r="Q152" s="49"/>
      <c r="R152" s="49"/>
    </row>
    <row r="153" spans="1:18" s="48" customFormat="1" ht="15.2" customHeight="1">
      <c r="A153" s="54" t="s">
        <v>539</v>
      </c>
      <c r="B153" s="54" t="s">
        <v>580</v>
      </c>
      <c r="C153" s="54" t="s">
        <v>33</v>
      </c>
      <c r="D153" s="54" t="s">
        <v>33</v>
      </c>
      <c r="E153" s="54" t="s">
        <v>13</v>
      </c>
      <c r="F153" s="54"/>
      <c r="G153" s="54" t="s">
        <v>380</v>
      </c>
      <c r="H153" s="54" t="s">
        <v>17</v>
      </c>
      <c r="I153" s="51" t="s">
        <v>510</v>
      </c>
      <c r="J153" s="51" t="s">
        <v>510</v>
      </c>
      <c r="K153" s="51">
        <v>0</v>
      </c>
      <c r="L153" s="51">
        <v>0</v>
      </c>
      <c r="M153" s="51">
        <v>1</v>
      </c>
      <c r="N153" s="51">
        <v>1</v>
      </c>
      <c r="O153" s="55">
        <v>0</v>
      </c>
      <c r="P153" s="56">
        <f t="shared" si="2"/>
        <v>0</v>
      </c>
      <c r="Q153" s="49"/>
      <c r="R153" s="49"/>
    </row>
    <row r="154" spans="1:18" s="48" customFormat="1" ht="15.2" customHeight="1">
      <c r="A154" s="54" t="s">
        <v>539</v>
      </c>
      <c r="B154" s="54" t="s">
        <v>580</v>
      </c>
      <c r="C154" s="54" t="s">
        <v>33</v>
      </c>
      <c r="D154" s="54" t="s">
        <v>33</v>
      </c>
      <c r="E154" s="54" t="s">
        <v>13</v>
      </c>
      <c r="F154" s="54"/>
      <c r="G154" s="54" t="s">
        <v>381</v>
      </c>
      <c r="H154" s="54" t="s">
        <v>382</v>
      </c>
      <c r="I154" s="51" t="s">
        <v>510</v>
      </c>
      <c r="J154" s="51" t="s">
        <v>510</v>
      </c>
      <c r="K154" s="51">
        <v>0</v>
      </c>
      <c r="L154" s="51">
        <v>0</v>
      </c>
      <c r="M154" s="51">
        <v>1</v>
      </c>
      <c r="N154" s="51">
        <v>1</v>
      </c>
      <c r="O154" s="55">
        <v>0</v>
      </c>
      <c r="P154" s="56">
        <f t="shared" si="2"/>
        <v>0</v>
      </c>
      <c r="Q154" s="49"/>
      <c r="R154" s="49"/>
    </row>
    <row r="155" spans="1:18" s="48" customFormat="1" ht="15.2" customHeight="1">
      <c r="A155" s="54" t="s">
        <v>539</v>
      </c>
      <c r="B155" s="54" t="s">
        <v>580</v>
      </c>
      <c r="C155" s="54" t="s">
        <v>34</v>
      </c>
      <c r="D155" s="54" t="s">
        <v>34</v>
      </c>
      <c r="E155" s="54" t="s">
        <v>13</v>
      </c>
      <c r="F155" s="54"/>
      <c r="G155" s="54" t="s">
        <v>366</v>
      </c>
      <c r="H155" s="54" t="s">
        <v>367</v>
      </c>
      <c r="I155" s="51" t="s">
        <v>510</v>
      </c>
      <c r="J155" s="51" t="s">
        <v>510</v>
      </c>
      <c r="K155" s="51">
        <v>0</v>
      </c>
      <c r="L155" s="51">
        <v>0</v>
      </c>
      <c r="M155" s="51">
        <v>1</v>
      </c>
      <c r="N155" s="51">
        <v>1</v>
      </c>
      <c r="O155" s="55">
        <v>0</v>
      </c>
      <c r="P155" s="56">
        <f t="shared" si="2"/>
        <v>0</v>
      </c>
      <c r="Q155" s="49"/>
      <c r="R155" s="49"/>
    </row>
    <row r="156" spans="1:18" s="48" customFormat="1" ht="15.2" customHeight="1">
      <c r="A156" s="54" t="s">
        <v>539</v>
      </c>
      <c r="B156" s="54" t="s">
        <v>580</v>
      </c>
      <c r="C156" s="54" t="s">
        <v>34</v>
      </c>
      <c r="D156" s="54" t="s">
        <v>34</v>
      </c>
      <c r="E156" s="54" t="s">
        <v>13</v>
      </c>
      <c r="F156" s="54"/>
      <c r="G156" s="54" t="s">
        <v>368</v>
      </c>
      <c r="H156" s="54" t="s">
        <v>369</v>
      </c>
      <c r="I156" s="51" t="s">
        <v>510</v>
      </c>
      <c r="J156" s="51" t="s">
        <v>510</v>
      </c>
      <c r="K156" s="51">
        <v>0</v>
      </c>
      <c r="L156" s="51">
        <v>0</v>
      </c>
      <c r="M156" s="51">
        <v>1</v>
      </c>
      <c r="N156" s="51">
        <v>1</v>
      </c>
      <c r="O156" s="55">
        <v>0</v>
      </c>
      <c r="P156" s="56">
        <f t="shared" si="2"/>
        <v>0</v>
      </c>
      <c r="Q156" s="49"/>
      <c r="R156" s="49"/>
    </row>
    <row r="157" spans="1:18" s="48" customFormat="1" ht="15.2" customHeight="1">
      <c r="A157" s="54" t="s">
        <v>539</v>
      </c>
      <c r="B157" s="54" t="s">
        <v>580</v>
      </c>
      <c r="C157" s="54" t="s">
        <v>34</v>
      </c>
      <c r="D157" s="54" t="s">
        <v>34</v>
      </c>
      <c r="E157" s="54" t="s">
        <v>13</v>
      </c>
      <c r="F157" s="54"/>
      <c r="G157" s="54" t="s">
        <v>370</v>
      </c>
      <c r="H157" s="54" t="s">
        <v>371</v>
      </c>
      <c r="I157" s="51" t="s">
        <v>510</v>
      </c>
      <c r="J157" s="51" t="s">
        <v>510</v>
      </c>
      <c r="K157" s="51">
        <v>0</v>
      </c>
      <c r="L157" s="51">
        <v>0</v>
      </c>
      <c r="M157" s="51">
        <v>1</v>
      </c>
      <c r="N157" s="51">
        <v>1</v>
      </c>
      <c r="O157" s="55">
        <v>0</v>
      </c>
      <c r="P157" s="56">
        <f t="shared" si="2"/>
        <v>0</v>
      </c>
      <c r="Q157" s="49"/>
      <c r="R157" s="49"/>
    </row>
    <row r="158" spans="1:18" s="48" customFormat="1" ht="15.2" customHeight="1">
      <c r="A158" s="54" t="s">
        <v>539</v>
      </c>
      <c r="B158" s="54" t="s">
        <v>580</v>
      </c>
      <c r="C158" s="54" t="s">
        <v>34</v>
      </c>
      <c r="D158" s="54" t="s">
        <v>34</v>
      </c>
      <c r="E158" s="54" t="s">
        <v>13</v>
      </c>
      <c r="F158" s="54"/>
      <c r="G158" s="54" t="s">
        <v>372</v>
      </c>
      <c r="H158" s="54" t="s">
        <v>373</v>
      </c>
      <c r="I158" s="51" t="s">
        <v>510</v>
      </c>
      <c r="J158" s="51" t="s">
        <v>510</v>
      </c>
      <c r="K158" s="51">
        <v>0</v>
      </c>
      <c r="L158" s="51">
        <v>0</v>
      </c>
      <c r="M158" s="51">
        <v>1</v>
      </c>
      <c r="N158" s="51">
        <v>1</v>
      </c>
      <c r="O158" s="55">
        <v>0</v>
      </c>
      <c r="P158" s="56">
        <f t="shared" si="2"/>
        <v>0</v>
      </c>
      <c r="Q158" s="49"/>
      <c r="R158" s="49"/>
    </row>
    <row r="159" spans="1:18" s="48" customFormat="1" ht="15.2" customHeight="1">
      <c r="A159" s="54" t="s">
        <v>539</v>
      </c>
      <c r="B159" s="54" t="s">
        <v>580</v>
      </c>
      <c r="C159" s="54" t="s">
        <v>34</v>
      </c>
      <c r="D159" s="54" t="s">
        <v>34</v>
      </c>
      <c r="E159" s="54" t="s">
        <v>13</v>
      </c>
      <c r="F159" s="54"/>
      <c r="G159" s="54" t="s">
        <v>374</v>
      </c>
      <c r="H159" s="54" t="s">
        <v>375</v>
      </c>
      <c r="I159" s="51" t="s">
        <v>510</v>
      </c>
      <c r="J159" s="51" t="s">
        <v>510</v>
      </c>
      <c r="K159" s="51">
        <v>0</v>
      </c>
      <c r="L159" s="51">
        <v>0</v>
      </c>
      <c r="M159" s="51">
        <v>1</v>
      </c>
      <c r="N159" s="51">
        <v>1</v>
      </c>
      <c r="O159" s="55">
        <v>0</v>
      </c>
      <c r="P159" s="56">
        <f t="shared" si="2"/>
        <v>0</v>
      </c>
      <c r="Q159" s="49"/>
      <c r="R159" s="49"/>
    </row>
    <row r="160" spans="1:18" s="48" customFormat="1" ht="15.2" customHeight="1">
      <c r="A160" s="54" t="s">
        <v>539</v>
      </c>
      <c r="B160" s="54" t="s">
        <v>580</v>
      </c>
      <c r="C160" s="54" t="s">
        <v>34</v>
      </c>
      <c r="D160" s="54" t="s">
        <v>34</v>
      </c>
      <c r="E160" s="54" t="s">
        <v>13</v>
      </c>
      <c r="F160" s="54"/>
      <c r="G160" s="54" t="s">
        <v>389</v>
      </c>
      <c r="H160" s="54" t="s">
        <v>390</v>
      </c>
      <c r="I160" s="51" t="s">
        <v>510</v>
      </c>
      <c r="J160" s="51" t="s">
        <v>510</v>
      </c>
      <c r="K160" s="51">
        <v>0</v>
      </c>
      <c r="L160" s="51">
        <v>0</v>
      </c>
      <c r="M160" s="51">
        <v>1</v>
      </c>
      <c r="N160" s="51">
        <v>1</v>
      </c>
      <c r="O160" s="55">
        <v>0</v>
      </c>
      <c r="P160" s="56">
        <f t="shared" si="2"/>
        <v>0</v>
      </c>
      <c r="Q160" s="49"/>
      <c r="R160" s="49"/>
    </row>
    <row r="161" spans="1:18" s="48" customFormat="1" ht="15.2" customHeight="1">
      <c r="A161" s="54" t="s">
        <v>539</v>
      </c>
      <c r="B161" s="54" t="s">
        <v>580</v>
      </c>
      <c r="C161" s="54" t="s">
        <v>34</v>
      </c>
      <c r="D161" s="54" t="s">
        <v>34</v>
      </c>
      <c r="E161" s="54" t="s">
        <v>13</v>
      </c>
      <c r="F161" s="54"/>
      <c r="G161" s="54" t="s">
        <v>393</v>
      </c>
      <c r="H161" s="54" t="s">
        <v>25</v>
      </c>
      <c r="I161" s="51" t="s">
        <v>510</v>
      </c>
      <c r="J161" s="51" t="s">
        <v>510</v>
      </c>
      <c r="K161" s="51">
        <v>0</v>
      </c>
      <c r="L161" s="51">
        <v>0</v>
      </c>
      <c r="M161" s="51">
        <v>1</v>
      </c>
      <c r="N161" s="51">
        <v>1</v>
      </c>
      <c r="O161" s="55">
        <v>0</v>
      </c>
      <c r="P161" s="56">
        <f t="shared" si="2"/>
        <v>0</v>
      </c>
      <c r="Q161" s="49"/>
      <c r="R161" s="49"/>
    </row>
    <row r="162" spans="1:18" s="48" customFormat="1" ht="15.2" customHeight="1">
      <c r="A162" s="54" t="s">
        <v>539</v>
      </c>
      <c r="B162" s="54" t="s">
        <v>580</v>
      </c>
      <c r="C162" s="54" t="s">
        <v>34</v>
      </c>
      <c r="D162" s="54" t="s">
        <v>34</v>
      </c>
      <c r="E162" s="54" t="s">
        <v>13</v>
      </c>
      <c r="F162" s="54"/>
      <c r="G162" s="54" t="s">
        <v>397</v>
      </c>
      <c r="H162" s="54" t="s">
        <v>35</v>
      </c>
      <c r="I162" s="51" t="s">
        <v>510</v>
      </c>
      <c r="J162" s="51" t="s">
        <v>510</v>
      </c>
      <c r="K162" s="51">
        <v>0</v>
      </c>
      <c r="L162" s="51">
        <v>0</v>
      </c>
      <c r="M162" s="51">
        <v>1</v>
      </c>
      <c r="N162" s="51">
        <v>1</v>
      </c>
      <c r="O162" s="55">
        <v>0</v>
      </c>
      <c r="P162" s="56">
        <f t="shared" si="2"/>
        <v>0</v>
      </c>
      <c r="Q162" s="49"/>
      <c r="R162" s="49"/>
    </row>
    <row r="163" spans="1:18" s="48" customFormat="1" ht="15.2" customHeight="1">
      <c r="A163" s="54" t="s">
        <v>539</v>
      </c>
      <c r="B163" s="54" t="s">
        <v>580</v>
      </c>
      <c r="C163" s="54" t="s">
        <v>34</v>
      </c>
      <c r="D163" s="54" t="s">
        <v>34</v>
      </c>
      <c r="E163" s="54" t="s">
        <v>13</v>
      </c>
      <c r="F163" s="54"/>
      <c r="G163" s="54" t="s">
        <v>376</v>
      </c>
      <c r="H163" s="54" t="s">
        <v>377</v>
      </c>
      <c r="I163" s="51" t="s">
        <v>510</v>
      </c>
      <c r="J163" s="51" t="s">
        <v>510</v>
      </c>
      <c r="K163" s="51">
        <v>0</v>
      </c>
      <c r="L163" s="51">
        <v>0</v>
      </c>
      <c r="M163" s="51">
        <v>1</v>
      </c>
      <c r="N163" s="51">
        <v>1</v>
      </c>
      <c r="O163" s="55">
        <v>0</v>
      </c>
      <c r="P163" s="56">
        <f t="shared" si="2"/>
        <v>0</v>
      </c>
      <c r="Q163" s="49"/>
      <c r="R163" s="49"/>
    </row>
    <row r="164" spans="1:18" s="48" customFormat="1" ht="15.2" customHeight="1">
      <c r="A164" s="54" t="s">
        <v>539</v>
      </c>
      <c r="B164" s="54" t="s">
        <v>580</v>
      </c>
      <c r="C164" s="54" t="s">
        <v>34</v>
      </c>
      <c r="D164" s="54" t="s">
        <v>34</v>
      </c>
      <c r="E164" s="54" t="s">
        <v>13</v>
      </c>
      <c r="F164" s="54"/>
      <c r="G164" s="54" t="s">
        <v>378</v>
      </c>
      <c r="H164" s="54" t="s">
        <v>379</v>
      </c>
      <c r="I164" s="51" t="s">
        <v>510</v>
      </c>
      <c r="J164" s="51" t="s">
        <v>510</v>
      </c>
      <c r="K164" s="51">
        <v>0</v>
      </c>
      <c r="L164" s="51">
        <v>0</v>
      </c>
      <c r="M164" s="51">
        <v>1</v>
      </c>
      <c r="N164" s="51">
        <v>1</v>
      </c>
      <c r="O164" s="55">
        <v>0</v>
      </c>
      <c r="P164" s="56">
        <f t="shared" si="2"/>
        <v>0</v>
      </c>
      <c r="Q164" s="49"/>
      <c r="R164" s="49"/>
    </row>
    <row r="165" spans="1:18" s="48" customFormat="1" ht="15.2" customHeight="1">
      <c r="A165" s="54" t="s">
        <v>539</v>
      </c>
      <c r="B165" s="54" t="s">
        <v>580</v>
      </c>
      <c r="C165" s="54" t="s">
        <v>34</v>
      </c>
      <c r="D165" s="54" t="s">
        <v>34</v>
      </c>
      <c r="E165" s="54" t="s">
        <v>13</v>
      </c>
      <c r="F165" s="54"/>
      <c r="G165" s="54" t="s">
        <v>380</v>
      </c>
      <c r="H165" s="54" t="s">
        <v>17</v>
      </c>
      <c r="I165" s="51" t="s">
        <v>510</v>
      </c>
      <c r="J165" s="51" t="s">
        <v>510</v>
      </c>
      <c r="K165" s="51">
        <v>0</v>
      </c>
      <c r="L165" s="51">
        <v>0</v>
      </c>
      <c r="M165" s="51">
        <v>1</v>
      </c>
      <c r="N165" s="51">
        <v>1</v>
      </c>
      <c r="O165" s="55">
        <v>0</v>
      </c>
      <c r="P165" s="56">
        <f t="shared" si="2"/>
        <v>0</v>
      </c>
      <c r="Q165" s="49"/>
      <c r="R165" s="49"/>
    </row>
    <row r="166" spans="1:18" s="48" customFormat="1" ht="15.2" customHeight="1">
      <c r="A166" s="54" t="s">
        <v>539</v>
      </c>
      <c r="B166" s="54" t="s">
        <v>580</v>
      </c>
      <c r="C166" s="54" t="s">
        <v>34</v>
      </c>
      <c r="D166" s="54" t="s">
        <v>34</v>
      </c>
      <c r="E166" s="54" t="s">
        <v>13</v>
      </c>
      <c r="F166" s="54"/>
      <c r="G166" s="54" t="s">
        <v>398</v>
      </c>
      <c r="H166" s="54" t="s">
        <v>399</v>
      </c>
      <c r="I166" s="51" t="s">
        <v>510</v>
      </c>
      <c r="J166" s="51" t="s">
        <v>510</v>
      </c>
      <c r="K166" s="51">
        <v>0</v>
      </c>
      <c r="L166" s="51">
        <v>0</v>
      </c>
      <c r="M166" s="51">
        <v>1</v>
      </c>
      <c r="N166" s="51">
        <v>1</v>
      </c>
      <c r="O166" s="55">
        <v>0</v>
      </c>
      <c r="P166" s="56">
        <f t="shared" si="2"/>
        <v>0</v>
      </c>
      <c r="Q166" s="49"/>
      <c r="R166" s="49"/>
    </row>
    <row r="167" spans="1:18" s="48" customFormat="1" ht="15.2" customHeight="1">
      <c r="A167" s="54" t="s">
        <v>539</v>
      </c>
      <c r="B167" s="54" t="s">
        <v>580</v>
      </c>
      <c r="C167" s="54" t="s">
        <v>34</v>
      </c>
      <c r="D167" s="54" t="s">
        <v>34</v>
      </c>
      <c r="E167" s="54" t="s">
        <v>13</v>
      </c>
      <c r="F167" s="54"/>
      <c r="G167" s="54" t="s">
        <v>381</v>
      </c>
      <c r="H167" s="54" t="s">
        <v>382</v>
      </c>
      <c r="I167" s="51" t="s">
        <v>510</v>
      </c>
      <c r="J167" s="51" t="s">
        <v>510</v>
      </c>
      <c r="K167" s="51">
        <v>0</v>
      </c>
      <c r="L167" s="51">
        <v>0</v>
      </c>
      <c r="M167" s="51">
        <v>1</v>
      </c>
      <c r="N167" s="51">
        <v>1</v>
      </c>
      <c r="O167" s="55">
        <v>0</v>
      </c>
      <c r="P167" s="56">
        <f t="shared" si="2"/>
        <v>0</v>
      </c>
      <c r="Q167" s="49"/>
      <c r="R167" s="49"/>
    </row>
    <row r="168" spans="1:18" s="48" customFormat="1" ht="15.2" customHeight="1">
      <c r="A168" s="54" t="s">
        <v>539</v>
      </c>
      <c r="B168" s="54" t="s">
        <v>580</v>
      </c>
      <c r="C168" s="54" t="s">
        <v>34</v>
      </c>
      <c r="D168" s="54" t="s">
        <v>34</v>
      </c>
      <c r="E168" s="54" t="s">
        <v>13</v>
      </c>
      <c r="F168" s="54"/>
      <c r="G168" s="54" t="s">
        <v>400</v>
      </c>
      <c r="H168" s="54" t="s">
        <v>36</v>
      </c>
      <c r="I168" s="51" t="s">
        <v>510</v>
      </c>
      <c r="J168" s="51" t="s">
        <v>510</v>
      </c>
      <c r="K168" s="51">
        <v>0</v>
      </c>
      <c r="L168" s="51">
        <v>0</v>
      </c>
      <c r="M168" s="51">
        <v>1</v>
      </c>
      <c r="N168" s="51">
        <v>1</v>
      </c>
      <c r="O168" s="55">
        <v>0</v>
      </c>
      <c r="P168" s="56">
        <f t="shared" si="2"/>
        <v>0</v>
      </c>
      <c r="Q168" s="49"/>
      <c r="R168" s="49"/>
    </row>
    <row r="169" spans="1:18" s="48" customFormat="1" ht="15.2" customHeight="1">
      <c r="A169" s="54" t="s">
        <v>539</v>
      </c>
      <c r="B169" s="54" t="s">
        <v>580</v>
      </c>
      <c r="C169" s="54" t="s">
        <v>38</v>
      </c>
      <c r="D169" s="54" t="s">
        <v>38</v>
      </c>
      <c r="E169" s="54" t="s">
        <v>13</v>
      </c>
      <c r="F169" s="54"/>
      <c r="G169" s="54" t="s">
        <v>366</v>
      </c>
      <c r="H169" s="54" t="s">
        <v>367</v>
      </c>
      <c r="I169" s="51">
        <v>850.37</v>
      </c>
      <c r="J169" s="51">
        <v>850.37</v>
      </c>
      <c r="K169" s="51">
        <v>70088.17</v>
      </c>
      <c r="L169" s="51">
        <v>70088.17</v>
      </c>
      <c r="M169" s="51">
        <v>1</v>
      </c>
      <c r="N169" s="51">
        <v>1</v>
      </c>
      <c r="O169" s="55">
        <v>69237.8</v>
      </c>
      <c r="P169" s="56">
        <f t="shared" si="2"/>
        <v>850.36999999999534</v>
      </c>
      <c r="Q169" s="49"/>
      <c r="R169" s="49"/>
    </row>
    <row r="170" spans="1:18" s="48" customFormat="1" ht="15.2" customHeight="1">
      <c r="A170" s="54" t="s">
        <v>539</v>
      </c>
      <c r="B170" s="54" t="s">
        <v>580</v>
      </c>
      <c r="C170" s="54" t="s">
        <v>38</v>
      </c>
      <c r="D170" s="54" t="s">
        <v>38</v>
      </c>
      <c r="E170" s="54" t="s">
        <v>13</v>
      </c>
      <c r="F170" s="54"/>
      <c r="G170" s="54" t="s">
        <v>387</v>
      </c>
      <c r="H170" s="54" t="s">
        <v>388</v>
      </c>
      <c r="I170" s="51" t="s">
        <v>510</v>
      </c>
      <c r="J170" s="51" t="s">
        <v>510</v>
      </c>
      <c r="K170" s="51">
        <v>0</v>
      </c>
      <c r="L170" s="51">
        <v>0</v>
      </c>
      <c r="M170" s="51">
        <v>1</v>
      </c>
      <c r="N170" s="51">
        <v>1</v>
      </c>
      <c r="O170" s="55">
        <v>0</v>
      </c>
      <c r="P170" s="56">
        <f t="shared" si="2"/>
        <v>0</v>
      </c>
      <c r="Q170" s="49"/>
      <c r="R170" s="49"/>
    </row>
    <row r="171" spans="1:18" s="48" customFormat="1" ht="15.2" customHeight="1">
      <c r="A171" s="54" t="s">
        <v>539</v>
      </c>
      <c r="B171" s="54" t="s">
        <v>580</v>
      </c>
      <c r="C171" s="54" t="s">
        <v>38</v>
      </c>
      <c r="D171" s="54" t="s">
        <v>38</v>
      </c>
      <c r="E171" s="54" t="s">
        <v>13</v>
      </c>
      <c r="F171" s="54"/>
      <c r="G171" s="54" t="s">
        <v>368</v>
      </c>
      <c r="H171" s="54" t="s">
        <v>369</v>
      </c>
      <c r="I171" s="51">
        <v>6.38</v>
      </c>
      <c r="J171" s="51">
        <v>6.38</v>
      </c>
      <c r="K171" s="51">
        <v>4111.1499999999996</v>
      </c>
      <c r="L171" s="51">
        <v>4111.1500000000005</v>
      </c>
      <c r="M171" s="51">
        <v>1</v>
      </c>
      <c r="N171" s="51">
        <v>1</v>
      </c>
      <c r="O171" s="55">
        <v>4104.7700000000004</v>
      </c>
      <c r="P171" s="56">
        <f t="shared" si="2"/>
        <v>6.3800000000001091</v>
      </c>
      <c r="Q171" s="49"/>
      <c r="R171" s="49"/>
    </row>
    <row r="172" spans="1:18" s="48" customFormat="1" ht="15.2" customHeight="1">
      <c r="A172" s="54" t="s">
        <v>539</v>
      </c>
      <c r="B172" s="54" t="s">
        <v>580</v>
      </c>
      <c r="C172" s="54" t="s">
        <v>38</v>
      </c>
      <c r="D172" s="54" t="s">
        <v>38</v>
      </c>
      <c r="E172" s="54" t="s">
        <v>13</v>
      </c>
      <c r="F172" s="54"/>
      <c r="G172" s="54" t="s">
        <v>370</v>
      </c>
      <c r="H172" s="54" t="s">
        <v>371</v>
      </c>
      <c r="I172" s="51">
        <v>1359.69</v>
      </c>
      <c r="J172" s="51">
        <v>1359.69</v>
      </c>
      <c r="K172" s="51">
        <v>1359.69</v>
      </c>
      <c r="L172" s="51">
        <v>1359.69</v>
      </c>
      <c r="M172" s="51">
        <v>1</v>
      </c>
      <c r="N172" s="51">
        <v>1</v>
      </c>
      <c r="O172" s="55">
        <v>0</v>
      </c>
      <c r="P172" s="56">
        <f t="shared" si="2"/>
        <v>1359.69</v>
      </c>
      <c r="Q172" s="49"/>
      <c r="R172" s="49"/>
    </row>
    <row r="173" spans="1:18" s="48" customFormat="1" ht="15.2" customHeight="1">
      <c r="A173" s="54" t="s">
        <v>539</v>
      </c>
      <c r="B173" s="54" t="s">
        <v>580</v>
      </c>
      <c r="C173" s="54" t="s">
        <v>38</v>
      </c>
      <c r="D173" s="54" t="s">
        <v>38</v>
      </c>
      <c r="E173" s="54" t="s">
        <v>13</v>
      </c>
      <c r="F173" s="54"/>
      <c r="G173" s="54" t="s">
        <v>372</v>
      </c>
      <c r="H173" s="54" t="s">
        <v>373</v>
      </c>
      <c r="I173" s="51">
        <v>59.84</v>
      </c>
      <c r="J173" s="51">
        <v>59.84</v>
      </c>
      <c r="K173" s="51">
        <v>125.12</v>
      </c>
      <c r="L173" s="51">
        <v>125.12</v>
      </c>
      <c r="M173" s="51">
        <v>1</v>
      </c>
      <c r="N173" s="51">
        <v>1</v>
      </c>
      <c r="O173" s="55">
        <v>65.28</v>
      </c>
      <c r="P173" s="56">
        <f t="shared" si="2"/>
        <v>59.84</v>
      </c>
      <c r="Q173" s="49"/>
      <c r="R173" s="49"/>
    </row>
    <row r="174" spans="1:18" s="48" customFormat="1" ht="15.2" customHeight="1">
      <c r="A174" s="54" t="s">
        <v>539</v>
      </c>
      <c r="B174" s="54" t="s">
        <v>580</v>
      </c>
      <c r="C174" s="54" t="s">
        <v>38</v>
      </c>
      <c r="D174" s="54" t="s">
        <v>38</v>
      </c>
      <c r="E174" s="54" t="s">
        <v>13</v>
      </c>
      <c r="F174" s="54"/>
      <c r="G174" s="54" t="s">
        <v>16</v>
      </c>
      <c r="H174" s="54" t="s">
        <v>394</v>
      </c>
      <c r="I174" s="51" t="s">
        <v>510</v>
      </c>
      <c r="J174" s="51" t="s">
        <v>510</v>
      </c>
      <c r="K174" s="51">
        <v>0</v>
      </c>
      <c r="L174" s="51">
        <v>0</v>
      </c>
      <c r="M174" s="51">
        <v>1</v>
      </c>
      <c r="N174" s="51">
        <v>1</v>
      </c>
      <c r="O174" s="55">
        <v>0</v>
      </c>
      <c r="P174" s="56">
        <f t="shared" si="2"/>
        <v>0</v>
      </c>
      <c r="Q174" s="49"/>
      <c r="R174" s="49"/>
    </row>
    <row r="175" spans="1:18" s="48" customFormat="1" ht="15.2" customHeight="1">
      <c r="A175" s="54" t="s">
        <v>539</v>
      </c>
      <c r="B175" s="54" t="s">
        <v>580</v>
      </c>
      <c r="C175" s="54" t="s">
        <v>38</v>
      </c>
      <c r="D175" s="54" t="s">
        <v>38</v>
      </c>
      <c r="E175" s="54" t="s">
        <v>13</v>
      </c>
      <c r="F175" s="54"/>
      <c r="G175" s="54" t="s">
        <v>374</v>
      </c>
      <c r="H175" s="54" t="s">
        <v>375</v>
      </c>
      <c r="I175" s="51">
        <v>594.75</v>
      </c>
      <c r="J175" s="51">
        <v>594.75</v>
      </c>
      <c r="K175" s="51">
        <v>1924.83</v>
      </c>
      <c r="L175" s="51">
        <v>1924.83</v>
      </c>
      <c r="M175" s="51">
        <v>1</v>
      </c>
      <c r="N175" s="51">
        <v>1</v>
      </c>
      <c r="O175" s="55">
        <v>1330.08</v>
      </c>
      <c r="P175" s="56">
        <f t="shared" si="2"/>
        <v>594.75</v>
      </c>
      <c r="Q175" s="49"/>
      <c r="R175" s="49"/>
    </row>
    <row r="176" spans="1:18" s="48" customFormat="1" ht="15.2" customHeight="1">
      <c r="A176" s="54" t="s">
        <v>539</v>
      </c>
      <c r="B176" s="54" t="s">
        <v>580</v>
      </c>
      <c r="C176" s="54" t="s">
        <v>38</v>
      </c>
      <c r="D176" s="54" t="s">
        <v>38</v>
      </c>
      <c r="E176" s="54" t="s">
        <v>13</v>
      </c>
      <c r="F176" s="54"/>
      <c r="G176" s="54" t="s">
        <v>389</v>
      </c>
      <c r="H176" s="54" t="s">
        <v>390</v>
      </c>
      <c r="I176" s="51">
        <v>182.09</v>
      </c>
      <c r="J176" s="51">
        <v>182.09</v>
      </c>
      <c r="K176" s="51">
        <v>194.72</v>
      </c>
      <c r="L176" s="51">
        <v>194.72</v>
      </c>
      <c r="M176" s="51">
        <v>1</v>
      </c>
      <c r="N176" s="51">
        <v>1</v>
      </c>
      <c r="O176" s="55">
        <v>12.63</v>
      </c>
      <c r="P176" s="56">
        <f t="shared" si="2"/>
        <v>182.09</v>
      </c>
      <c r="Q176" s="49"/>
      <c r="R176" s="49"/>
    </row>
    <row r="177" spans="1:18" s="48" customFormat="1" ht="15.2" customHeight="1">
      <c r="A177" s="54" t="s">
        <v>539</v>
      </c>
      <c r="B177" s="54" t="s">
        <v>580</v>
      </c>
      <c r="C177" s="54" t="s">
        <v>38</v>
      </c>
      <c r="D177" s="54" t="s">
        <v>38</v>
      </c>
      <c r="E177" s="54" t="s">
        <v>13</v>
      </c>
      <c r="F177" s="54"/>
      <c r="G177" s="54" t="s">
        <v>376</v>
      </c>
      <c r="H177" s="54" t="s">
        <v>377</v>
      </c>
      <c r="I177" s="51" t="s">
        <v>510</v>
      </c>
      <c r="J177" s="51" t="s">
        <v>510</v>
      </c>
      <c r="K177" s="51">
        <v>0</v>
      </c>
      <c r="L177" s="51">
        <v>0</v>
      </c>
      <c r="M177" s="51">
        <v>1</v>
      </c>
      <c r="N177" s="51">
        <v>1</v>
      </c>
      <c r="O177" s="55">
        <v>0</v>
      </c>
      <c r="P177" s="56">
        <f t="shared" si="2"/>
        <v>0</v>
      </c>
      <c r="Q177" s="49"/>
      <c r="R177" s="49"/>
    </row>
    <row r="178" spans="1:18" s="48" customFormat="1" ht="15.2" customHeight="1">
      <c r="A178" s="54" t="s">
        <v>539</v>
      </c>
      <c r="B178" s="54" t="s">
        <v>580</v>
      </c>
      <c r="C178" s="54" t="s">
        <v>38</v>
      </c>
      <c r="D178" s="54" t="s">
        <v>38</v>
      </c>
      <c r="E178" s="54" t="s">
        <v>13</v>
      </c>
      <c r="F178" s="54"/>
      <c r="G178" s="54" t="s">
        <v>378</v>
      </c>
      <c r="H178" s="54" t="s">
        <v>379</v>
      </c>
      <c r="I178" s="51" t="s">
        <v>510</v>
      </c>
      <c r="J178" s="51" t="s">
        <v>510</v>
      </c>
      <c r="K178" s="51">
        <v>63698</v>
      </c>
      <c r="L178" s="51">
        <v>63698</v>
      </c>
      <c r="M178" s="51">
        <v>1</v>
      </c>
      <c r="N178" s="51">
        <v>1</v>
      </c>
      <c r="O178" s="55">
        <v>63698</v>
      </c>
      <c r="P178" s="56">
        <f t="shared" si="2"/>
        <v>0</v>
      </c>
      <c r="Q178" s="49"/>
      <c r="R178" s="49"/>
    </row>
    <row r="179" spans="1:18" s="48" customFormat="1" ht="15.2" customHeight="1">
      <c r="A179" s="54" t="s">
        <v>539</v>
      </c>
      <c r="B179" s="54" t="s">
        <v>580</v>
      </c>
      <c r="C179" s="54" t="s">
        <v>38</v>
      </c>
      <c r="D179" s="54" t="s">
        <v>38</v>
      </c>
      <c r="E179" s="54" t="s">
        <v>13</v>
      </c>
      <c r="F179" s="54"/>
      <c r="G179" s="54" t="s">
        <v>380</v>
      </c>
      <c r="H179" s="54" t="s">
        <v>17</v>
      </c>
      <c r="I179" s="51">
        <v>118.37</v>
      </c>
      <c r="J179" s="51">
        <v>118.37</v>
      </c>
      <c r="K179" s="51">
        <v>157.97</v>
      </c>
      <c r="L179" s="51">
        <v>157.97</v>
      </c>
      <c r="M179" s="51">
        <v>1</v>
      </c>
      <c r="N179" s="51">
        <v>1</v>
      </c>
      <c r="O179" s="55">
        <v>39.6</v>
      </c>
      <c r="P179" s="56">
        <f t="shared" si="2"/>
        <v>118.37</v>
      </c>
      <c r="Q179" s="49"/>
      <c r="R179" s="49"/>
    </row>
    <row r="180" spans="1:18" s="48" customFormat="1" ht="15.2" customHeight="1">
      <c r="A180" s="54" t="s">
        <v>539</v>
      </c>
      <c r="B180" s="54" t="s">
        <v>580</v>
      </c>
      <c r="C180" s="54" t="s">
        <v>38</v>
      </c>
      <c r="D180" s="54" t="s">
        <v>38</v>
      </c>
      <c r="E180" s="54" t="s">
        <v>13</v>
      </c>
      <c r="F180" s="54"/>
      <c r="G180" s="54" t="s">
        <v>381</v>
      </c>
      <c r="H180" s="54" t="s">
        <v>382</v>
      </c>
      <c r="I180" s="51">
        <v>325.37</v>
      </c>
      <c r="J180" s="51">
        <v>325.37</v>
      </c>
      <c r="K180" s="51">
        <v>650.74</v>
      </c>
      <c r="L180" s="51">
        <v>650.74</v>
      </c>
      <c r="M180" s="51">
        <v>1</v>
      </c>
      <c r="N180" s="51">
        <v>1</v>
      </c>
      <c r="O180" s="55">
        <v>325.37</v>
      </c>
      <c r="P180" s="56">
        <f t="shared" si="2"/>
        <v>325.37</v>
      </c>
      <c r="Q180" s="49"/>
      <c r="R180" s="49"/>
    </row>
    <row r="181" spans="1:18" s="48" customFormat="1" ht="15.2" customHeight="1">
      <c r="A181" s="54" t="s">
        <v>539</v>
      </c>
      <c r="B181" s="54" t="s">
        <v>580</v>
      </c>
      <c r="C181" s="54" t="s">
        <v>38</v>
      </c>
      <c r="D181" s="54" t="s">
        <v>38</v>
      </c>
      <c r="E181" s="54" t="s">
        <v>13</v>
      </c>
      <c r="F181" s="54"/>
      <c r="G181" s="54" t="s">
        <v>401</v>
      </c>
      <c r="H181" s="54" t="s">
        <v>402</v>
      </c>
      <c r="I181" s="51" t="s">
        <v>510</v>
      </c>
      <c r="J181" s="51" t="s">
        <v>510</v>
      </c>
      <c r="K181" s="51">
        <v>0</v>
      </c>
      <c r="L181" s="51">
        <v>0</v>
      </c>
      <c r="M181" s="51">
        <v>1</v>
      </c>
      <c r="N181" s="51">
        <v>1</v>
      </c>
      <c r="O181" s="55">
        <v>0</v>
      </c>
      <c r="P181" s="56">
        <f t="shared" si="2"/>
        <v>0</v>
      </c>
      <c r="Q181" s="49"/>
      <c r="R181" s="49"/>
    </row>
    <row r="182" spans="1:18" s="48" customFormat="1" ht="15.2" customHeight="1">
      <c r="A182" s="54" t="s">
        <v>539</v>
      </c>
      <c r="B182" s="54" t="s">
        <v>580</v>
      </c>
      <c r="C182" s="54" t="s">
        <v>38</v>
      </c>
      <c r="D182" s="54" t="s">
        <v>38</v>
      </c>
      <c r="E182" s="54" t="s">
        <v>13</v>
      </c>
      <c r="F182" s="54"/>
      <c r="G182" s="54" t="s">
        <v>391</v>
      </c>
      <c r="H182" s="54" t="s">
        <v>392</v>
      </c>
      <c r="I182" s="51">
        <v>176.98</v>
      </c>
      <c r="J182" s="51">
        <v>176.98</v>
      </c>
      <c r="K182" s="51">
        <v>2099.4299999999998</v>
      </c>
      <c r="L182" s="51">
        <v>2099.4299999999998</v>
      </c>
      <c r="M182" s="51">
        <v>1</v>
      </c>
      <c r="N182" s="51">
        <v>1</v>
      </c>
      <c r="O182" s="55">
        <v>1922.4499999999998</v>
      </c>
      <c r="P182" s="56">
        <f t="shared" si="2"/>
        <v>176.98000000000002</v>
      </c>
      <c r="Q182" s="49"/>
      <c r="R182" s="49"/>
    </row>
    <row r="183" spans="1:18" s="48" customFormat="1" ht="15.2" customHeight="1">
      <c r="A183" s="54" t="s">
        <v>539</v>
      </c>
      <c r="B183" s="54" t="s">
        <v>580</v>
      </c>
      <c r="C183" s="54" t="s">
        <v>38</v>
      </c>
      <c r="D183" s="54" t="s">
        <v>38</v>
      </c>
      <c r="E183" s="54" t="s">
        <v>13</v>
      </c>
      <c r="F183" s="54"/>
      <c r="G183" s="54" t="s">
        <v>396</v>
      </c>
      <c r="H183" s="54" t="s">
        <v>245</v>
      </c>
      <c r="I183" s="51" t="s">
        <v>510</v>
      </c>
      <c r="J183" s="51" t="s">
        <v>510</v>
      </c>
      <c r="K183" s="51">
        <v>0</v>
      </c>
      <c r="L183" s="51">
        <v>0</v>
      </c>
      <c r="M183" s="51">
        <v>1</v>
      </c>
      <c r="N183" s="51">
        <v>1</v>
      </c>
      <c r="O183" s="55">
        <v>0</v>
      </c>
      <c r="P183" s="56">
        <f t="shared" si="2"/>
        <v>0</v>
      </c>
      <c r="Q183" s="49"/>
      <c r="R183" s="49"/>
    </row>
    <row r="184" spans="1:18" s="48" customFormat="1" ht="15.2" customHeight="1">
      <c r="A184" s="54" t="s">
        <v>539</v>
      </c>
      <c r="B184" s="54" t="s">
        <v>580</v>
      </c>
      <c r="C184" s="54" t="s">
        <v>40</v>
      </c>
      <c r="D184" s="54" t="s">
        <v>40</v>
      </c>
      <c r="E184" s="54" t="s">
        <v>13</v>
      </c>
      <c r="F184" s="54"/>
      <c r="G184" s="54" t="s">
        <v>366</v>
      </c>
      <c r="H184" s="54" t="s">
        <v>367</v>
      </c>
      <c r="I184" s="51" t="s">
        <v>510</v>
      </c>
      <c r="J184" s="51" t="s">
        <v>510</v>
      </c>
      <c r="K184" s="51">
        <v>0</v>
      </c>
      <c r="L184" s="51">
        <v>0</v>
      </c>
      <c r="M184" s="51">
        <v>1</v>
      </c>
      <c r="N184" s="51">
        <v>1</v>
      </c>
      <c r="O184" s="55">
        <v>0</v>
      </c>
      <c r="P184" s="56">
        <f t="shared" si="2"/>
        <v>0</v>
      </c>
      <c r="Q184" s="49"/>
      <c r="R184" s="49"/>
    </row>
    <row r="185" spans="1:18" s="48" customFormat="1" ht="15.2" customHeight="1">
      <c r="A185" s="54" t="s">
        <v>539</v>
      </c>
      <c r="B185" s="54" t="s">
        <v>580</v>
      </c>
      <c r="C185" s="54" t="s">
        <v>40</v>
      </c>
      <c r="D185" s="54" t="s">
        <v>40</v>
      </c>
      <c r="E185" s="54" t="s">
        <v>13</v>
      </c>
      <c r="F185" s="54"/>
      <c r="G185" s="54" t="s">
        <v>368</v>
      </c>
      <c r="H185" s="54" t="s">
        <v>369</v>
      </c>
      <c r="I185" s="51" t="s">
        <v>510</v>
      </c>
      <c r="J185" s="51" t="s">
        <v>510</v>
      </c>
      <c r="K185" s="51">
        <v>0</v>
      </c>
      <c r="L185" s="51">
        <v>0</v>
      </c>
      <c r="M185" s="51">
        <v>1</v>
      </c>
      <c r="N185" s="51">
        <v>1</v>
      </c>
      <c r="O185" s="55">
        <v>0</v>
      </c>
      <c r="P185" s="56">
        <f t="shared" si="2"/>
        <v>0</v>
      </c>
      <c r="Q185" s="49"/>
      <c r="R185" s="49"/>
    </row>
    <row r="186" spans="1:18" s="48" customFormat="1" ht="15.2" customHeight="1">
      <c r="A186" s="54" t="s">
        <v>539</v>
      </c>
      <c r="B186" s="54" t="s">
        <v>580</v>
      </c>
      <c r="C186" s="54" t="s">
        <v>40</v>
      </c>
      <c r="D186" s="54" t="s">
        <v>40</v>
      </c>
      <c r="E186" s="54" t="s">
        <v>13</v>
      </c>
      <c r="F186" s="54"/>
      <c r="G186" s="54" t="s">
        <v>370</v>
      </c>
      <c r="H186" s="54" t="s">
        <v>371</v>
      </c>
      <c r="I186" s="51" t="s">
        <v>510</v>
      </c>
      <c r="J186" s="51" t="s">
        <v>510</v>
      </c>
      <c r="K186" s="51">
        <v>0</v>
      </c>
      <c r="L186" s="51">
        <v>0</v>
      </c>
      <c r="M186" s="51">
        <v>1</v>
      </c>
      <c r="N186" s="51">
        <v>1</v>
      </c>
      <c r="O186" s="55">
        <v>0</v>
      </c>
      <c r="P186" s="56">
        <f t="shared" si="2"/>
        <v>0</v>
      </c>
      <c r="Q186" s="49"/>
      <c r="R186" s="49"/>
    </row>
    <row r="187" spans="1:18" s="48" customFormat="1" ht="15.2" customHeight="1">
      <c r="A187" s="54" t="s">
        <v>539</v>
      </c>
      <c r="B187" s="54" t="s">
        <v>580</v>
      </c>
      <c r="C187" s="54" t="s">
        <v>40</v>
      </c>
      <c r="D187" s="54" t="s">
        <v>40</v>
      </c>
      <c r="E187" s="54" t="s">
        <v>13</v>
      </c>
      <c r="F187" s="54"/>
      <c r="G187" s="54" t="s">
        <v>372</v>
      </c>
      <c r="H187" s="54" t="s">
        <v>373</v>
      </c>
      <c r="I187" s="51" t="s">
        <v>510</v>
      </c>
      <c r="J187" s="51" t="s">
        <v>510</v>
      </c>
      <c r="K187" s="51">
        <v>0</v>
      </c>
      <c r="L187" s="51">
        <v>0</v>
      </c>
      <c r="M187" s="51">
        <v>1</v>
      </c>
      <c r="N187" s="51">
        <v>1</v>
      </c>
      <c r="O187" s="55">
        <v>0</v>
      </c>
      <c r="P187" s="56">
        <f t="shared" si="2"/>
        <v>0</v>
      </c>
      <c r="Q187" s="49"/>
      <c r="R187" s="49"/>
    </row>
    <row r="188" spans="1:18" s="48" customFormat="1" ht="15.2" customHeight="1">
      <c r="A188" s="54" t="s">
        <v>539</v>
      </c>
      <c r="B188" s="54" t="s">
        <v>580</v>
      </c>
      <c r="C188" s="54" t="s">
        <v>40</v>
      </c>
      <c r="D188" s="54" t="s">
        <v>40</v>
      </c>
      <c r="E188" s="54" t="s">
        <v>13</v>
      </c>
      <c r="F188" s="54"/>
      <c r="G188" s="54" t="s">
        <v>374</v>
      </c>
      <c r="H188" s="54" t="s">
        <v>375</v>
      </c>
      <c r="I188" s="51" t="s">
        <v>510</v>
      </c>
      <c r="J188" s="51" t="s">
        <v>510</v>
      </c>
      <c r="K188" s="51">
        <v>0</v>
      </c>
      <c r="L188" s="51">
        <v>0</v>
      </c>
      <c r="M188" s="51">
        <v>1</v>
      </c>
      <c r="N188" s="51">
        <v>1</v>
      </c>
      <c r="O188" s="55">
        <v>0</v>
      </c>
      <c r="P188" s="56">
        <f t="shared" si="2"/>
        <v>0</v>
      </c>
      <c r="Q188" s="49"/>
      <c r="R188" s="49"/>
    </row>
    <row r="189" spans="1:18" s="48" customFormat="1" ht="15.2" customHeight="1">
      <c r="A189" s="54" t="s">
        <v>539</v>
      </c>
      <c r="B189" s="54" t="s">
        <v>580</v>
      </c>
      <c r="C189" s="54" t="s">
        <v>40</v>
      </c>
      <c r="D189" s="54" t="s">
        <v>40</v>
      </c>
      <c r="E189" s="54" t="s">
        <v>13</v>
      </c>
      <c r="F189" s="54"/>
      <c r="G189" s="54" t="s">
        <v>389</v>
      </c>
      <c r="H189" s="54" t="s">
        <v>390</v>
      </c>
      <c r="I189" s="51" t="s">
        <v>510</v>
      </c>
      <c r="J189" s="51" t="s">
        <v>510</v>
      </c>
      <c r="K189" s="51">
        <v>0</v>
      </c>
      <c r="L189" s="51">
        <v>0</v>
      </c>
      <c r="M189" s="51">
        <v>1</v>
      </c>
      <c r="N189" s="51">
        <v>1</v>
      </c>
      <c r="O189" s="55">
        <v>0</v>
      </c>
      <c r="P189" s="56">
        <f t="shared" si="2"/>
        <v>0</v>
      </c>
      <c r="Q189" s="49"/>
      <c r="R189" s="49"/>
    </row>
    <row r="190" spans="1:18" s="48" customFormat="1" ht="15.2" customHeight="1">
      <c r="A190" s="54" t="s">
        <v>539</v>
      </c>
      <c r="B190" s="54" t="s">
        <v>580</v>
      </c>
      <c r="C190" s="54" t="s">
        <v>40</v>
      </c>
      <c r="D190" s="54" t="s">
        <v>40</v>
      </c>
      <c r="E190" s="54" t="s">
        <v>13</v>
      </c>
      <c r="F190" s="54"/>
      <c r="G190" s="54" t="s">
        <v>376</v>
      </c>
      <c r="H190" s="54" t="s">
        <v>377</v>
      </c>
      <c r="I190" s="51" t="s">
        <v>510</v>
      </c>
      <c r="J190" s="51" t="s">
        <v>510</v>
      </c>
      <c r="K190" s="51">
        <v>0</v>
      </c>
      <c r="L190" s="51">
        <v>0</v>
      </c>
      <c r="M190" s="51">
        <v>1</v>
      </c>
      <c r="N190" s="51">
        <v>1</v>
      </c>
      <c r="O190" s="55">
        <v>0</v>
      </c>
      <c r="P190" s="56">
        <f t="shared" si="2"/>
        <v>0</v>
      </c>
      <c r="Q190" s="49"/>
      <c r="R190" s="49"/>
    </row>
    <row r="191" spans="1:18" s="48" customFormat="1" ht="15.2" customHeight="1">
      <c r="A191" s="54" t="s">
        <v>539</v>
      </c>
      <c r="B191" s="54" t="s">
        <v>580</v>
      </c>
      <c r="C191" s="54" t="s">
        <v>40</v>
      </c>
      <c r="D191" s="54" t="s">
        <v>40</v>
      </c>
      <c r="E191" s="54" t="s">
        <v>13</v>
      </c>
      <c r="F191" s="54"/>
      <c r="G191" s="54" t="s">
        <v>378</v>
      </c>
      <c r="H191" s="54" t="s">
        <v>379</v>
      </c>
      <c r="I191" s="51" t="s">
        <v>510</v>
      </c>
      <c r="J191" s="51" t="s">
        <v>510</v>
      </c>
      <c r="K191" s="51">
        <v>0</v>
      </c>
      <c r="L191" s="51">
        <v>0</v>
      </c>
      <c r="M191" s="51">
        <v>1</v>
      </c>
      <c r="N191" s="51">
        <v>1</v>
      </c>
      <c r="O191" s="55">
        <v>0</v>
      </c>
      <c r="P191" s="56">
        <f t="shared" si="2"/>
        <v>0</v>
      </c>
      <c r="Q191" s="49"/>
      <c r="R191" s="49"/>
    </row>
    <row r="192" spans="1:18" s="48" customFormat="1" ht="15.2" customHeight="1">
      <c r="A192" s="54" t="s">
        <v>539</v>
      </c>
      <c r="B192" s="54" t="s">
        <v>580</v>
      </c>
      <c r="C192" s="54" t="s">
        <v>40</v>
      </c>
      <c r="D192" s="54" t="s">
        <v>40</v>
      </c>
      <c r="E192" s="54" t="s">
        <v>13</v>
      </c>
      <c r="F192" s="54"/>
      <c r="G192" s="54" t="s">
        <v>380</v>
      </c>
      <c r="H192" s="54" t="s">
        <v>17</v>
      </c>
      <c r="I192" s="51" t="s">
        <v>510</v>
      </c>
      <c r="J192" s="51" t="s">
        <v>510</v>
      </c>
      <c r="K192" s="51">
        <v>0</v>
      </c>
      <c r="L192" s="51">
        <v>0</v>
      </c>
      <c r="M192" s="51">
        <v>1</v>
      </c>
      <c r="N192" s="51">
        <v>1</v>
      </c>
      <c r="O192" s="55">
        <v>0</v>
      </c>
      <c r="P192" s="56">
        <f t="shared" si="2"/>
        <v>0</v>
      </c>
      <c r="Q192" s="49"/>
      <c r="R192" s="49"/>
    </row>
    <row r="193" spans="1:18" s="48" customFormat="1" ht="15.2" customHeight="1">
      <c r="A193" s="54" t="s">
        <v>539</v>
      </c>
      <c r="B193" s="54" t="s">
        <v>580</v>
      </c>
      <c r="C193" s="54" t="s">
        <v>40</v>
      </c>
      <c r="D193" s="54" t="s">
        <v>40</v>
      </c>
      <c r="E193" s="54" t="s">
        <v>13</v>
      </c>
      <c r="F193" s="54"/>
      <c r="G193" s="54" t="s">
        <v>381</v>
      </c>
      <c r="H193" s="54" t="s">
        <v>382</v>
      </c>
      <c r="I193" s="51" t="s">
        <v>510</v>
      </c>
      <c r="J193" s="51" t="s">
        <v>510</v>
      </c>
      <c r="K193" s="51">
        <v>0</v>
      </c>
      <c r="L193" s="51">
        <v>0</v>
      </c>
      <c r="M193" s="51">
        <v>1</v>
      </c>
      <c r="N193" s="51">
        <v>1</v>
      </c>
      <c r="O193" s="55">
        <v>0</v>
      </c>
      <c r="P193" s="56">
        <f t="shared" si="2"/>
        <v>0</v>
      </c>
      <c r="Q193" s="49"/>
      <c r="R193" s="49"/>
    </row>
    <row r="194" spans="1:18" s="48" customFormat="1" ht="15.2" customHeight="1">
      <c r="A194" s="54" t="s">
        <v>539</v>
      </c>
      <c r="B194" s="54" t="s">
        <v>580</v>
      </c>
      <c r="C194" s="54" t="s">
        <v>41</v>
      </c>
      <c r="D194" s="54" t="s">
        <v>41</v>
      </c>
      <c r="E194" s="54" t="s">
        <v>13</v>
      </c>
      <c r="F194" s="54"/>
      <c r="G194" s="54" t="s">
        <v>366</v>
      </c>
      <c r="H194" s="54" t="s">
        <v>367</v>
      </c>
      <c r="I194" s="51" t="s">
        <v>510</v>
      </c>
      <c r="J194" s="51" t="s">
        <v>510</v>
      </c>
      <c r="K194" s="51">
        <v>0</v>
      </c>
      <c r="L194" s="51">
        <v>0</v>
      </c>
      <c r="M194" s="51">
        <v>1</v>
      </c>
      <c r="N194" s="51">
        <v>1</v>
      </c>
      <c r="O194" s="55">
        <v>0</v>
      </c>
      <c r="P194" s="56">
        <f t="shared" si="2"/>
        <v>0</v>
      </c>
      <c r="Q194" s="49"/>
      <c r="R194" s="49"/>
    </row>
    <row r="195" spans="1:18" s="48" customFormat="1" ht="15.2" customHeight="1">
      <c r="A195" s="54" t="s">
        <v>539</v>
      </c>
      <c r="B195" s="54" t="s">
        <v>580</v>
      </c>
      <c r="C195" s="54" t="s">
        <v>41</v>
      </c>
      <c r="D195" s="54" t="s">
        <v>41</v>
      </c>
      <c r="E195" s="54" t="s">
        <v>13</v>
      </c>
      <c r="F195" s="54"/>
      <c r="G195" s="54" t="s">
        <v>368</v>
      </c>
      <c r="H195" s="54" t="s">
        <v>369</v>
      </c>
      <c r="I195" s="51" t="s">
        <v>510</v>
      </c>
      <c r="J195" s="51" t="s">
        <v>510</v>
      </c>
      <c r="K195" s="51">
        <v>0</v>
      </c>
      <c r="L195" s="51">
        <v>0</v>
      </c>
      <c r="M195" s="51">
        <v>1</v>
      </c>
      <c r="N195" s="51">
        <v>1</v>
      </c>
      <c r="O195" s="55">
        <v>0</v>
      </c>
      <c r="P195" s="56">
        <f t="shared" ref="P195:P258" si="3">L195-O195</f>
        <v>0</v>
      </c>
      <c r="Q195" s="49"/>
      <c r="R195" s="49"/>
    </row>
    <row r="196" spans="1:18" s="48" customFormat="1" ht="15.2" customHeight="1">
      <c r="A196" s="54" t="s">
        <v>539</v>
      </c>
      <c r="B196" s="54" t="s">
        <v>580</v>
      </c>
      <c r="C196" s="54" t="s">
        <v>41</v>
      </c>
      <c r="D196" s="54" t="s">
        <v>41</v>
      </c>
      <c r="E196" s="54" t="s">
        <v>13</v>
      </c>
      <c r="F196" s="54"/>
      <c r="G196" s="54" t="s">
        <v>370</v>
      </c>
      <c r="H196" s="54" t="s">
        <v>371</v>
      </c>
      <c r="I196" s="51" t="s">
        <v>510</v>
      </c>
      <c r="J196" s="51" t="s">
        <v>510</v>
      </c>
      <c r="K196" s="51">
        <v>0</v>
      </c>
      <c r="L196" s="51">
        <v>0</v>
      </c>
      <c r="M196" s="51">
        <v>1</v>
      </c>
      <c r="N196" s="51">
        <v>1</v>
      </c>
      <c r="O196" s="55">
        <v>0</v>
      </c>
      <c r="P196" s="56">
        <f t="shared" si="3"/>
        <v>0</v>
      </c>
      <c r="Q196" s="49"/>
      <c r="R196" s="49"/>
    </row>
    <row r="197" spans="1:18" s="48" customFormat="1" ht="15.2" customHeight="1">
      <c r="A197" s="54" t="s">
        <v>539</v>
      </c>
      <c r="B197" s="54" t="s">
        <v>580</v>
      </c>
      <c r="C197" s="54" t="s">
        <v>41</v>
      </c>
      <c r="D197" s="54" t="s">
        <v>41</v>
      </c>
      <c r="E197" s="54" t="s">
        <v>13</v>
      </c>
      <c r="F197" s="54"/>
      <c r="G197" s="54" t="s">
        <v>372</v>
      </c>
      <c r="H197" s="54" t="s">
        <v>373</v>
      </c>
      <c r="I197" s="51" t="s">
        <v>510</v>
      </c>
      <c r="J197" s="51" t="s">
        <v>510</v>
      </c>
      <c r="K197" s="51">
        <v>0</v>
      </c>
      <c r="L197" s="51">
        <v>0</v>
      </c>
      <c r="M197" s="51">
        <v>1</v>
      </c>
      <c r="N197" s="51">
        <v>1</v>
      </c>
      <c r="O197" s="55">
        <v>0</v>
      </c>
      <c r="P197" s="56">
        <f t="shared" si="3"/>
        <v>0</v>
      </c>
      <c r="Q197" s="49"/>
      <c r="R197" s="49"/>
    </row>
    <row r="198" spans="1:18" s="48" customFormat="1" ht="15.2" customHeight="1">
      <c r="A198" s="54" t="s">
        <v>539</v>
      </c>
      <c r="B198" s="54" t="s">
        <v>580</v>
      </c>
      <c r="C198" s="54" t="s">
        <v>41</v>
      </c>
      <c r="D198" s="54" t="s">
        <v>41</v>
      </c>
      <c r="E198" s="54" t="s">
        <v>13</v>
      </c>
      <c r="F198" s="54"/>
      <c r="G198" s="54" t="s">
        <v>374</v>
      </c>
      <c r="H198" s="54" t="s">
        <v>375</v>
      </c>
      <c r="I198" s="51" t="s">
        <v>510</v>
      </c>
      <c r="J198" s="51" t="s">
        <v>510</v>
      </c>
      <c r="K198" s="51">
        <v>0</v>
      </c>
      <c r="L198" s="51">
        <v>0</v>
      </c>
      <c r="M198" s="51">
        <v>1</v>
      </c>
      <c r="N198" s="51">
        <v>1</v>
      </c>
      <c r="O198" s="55">
        <v>0</v>
      </c>
      <c r="P198" s="56">
        <f t="shared" si="3"/>
        <v>0</v>
      </c>
      <c r="Q198" s="49"/>
      <c r="R198" s="49"/>
    </row>
    <row r="199" spans="1:18" s="48" customFormat="1" ht="15.2" customHeight="1">
      <c r="A199" s="54" t="s">
        <v>539</v>
      </c>
      <c r="B199" s="54" t="s">
        <v>580</v>
      </c>
      <c r="C199" s="54" t="s">
        <v>41</v>
      </c>
      <c r="D199" s="54" t="s">
        <v>41</v>
      </c>
      <c r="E199" s="54" t="s">
        <v>13</v>
      </c>
      <c r="F199" s="54"/>
      <c r="G199" s="54" t="s">
        <v>389</v>
      </c>
      <c r="H199" s="54" t="s">
        <v>390</v>
      </c>
      <c r="I199" s="51" t="s">
        <v>510</v>
      </c>
      <c r="J199" s="51" t="s">
        <v>510</v>
      </c>
      <c r="K199" s="51">
        <v>0</v>
      </c>
      <c r="L199" s="51">
        <v>0</v>
      </c>
      <c r="M199" s="51">
        <v>1</v>
      </c>
      <c r="N199" s="51">
        <v>1</v>
      </c>
      <c r="O199" s="55">
        <v>0</v>
      </c>
      <c r="P199" s="56">
        <f t="shared" si="3"/>
        <v>0</v>
      </c>
      <c r="Q199" s="49"/>
      <c r="R199" s="49"/>
    </row>
    <row r="200" spans="1:18" s="48" customFormat="1" ht="15.2" customHeight="1">
      <c r="A200" s="54" t="s">
        <v>539</v>
      </c>
      <c r="B200" s="54" t="s">
        <v>580</v>
      </c>
      <c r="C200" s="54" t="s">
        <v>41</v>
      </c>
      <c r="D200" s="54" t="s">
        <v>41</v>
      </c>
      <c r="E200" s="54" t="s">
        <v>13</v>
      </c>
      <c r="F200" s="54"/>
      <c r="G200" s="54" t="s">
        <v>376</v>
      </c>
      <c r="H200" s="54" t="s">
        <v>377</v>
      </c>
      <c r="I200" s="51" t="s">
        <v>510</v>
      </c>
      <c r="J200" s="51" t="s">
        <v>510</v>
      </c>
      <c r="K200" s="51">
        <v>0</v>
      </c>
      <c r="L200" s="51">
        <v>0</v>
      </c>
      <c r="M200" s="51">
        <v>1</v>
      </c>
      <c r="N200" s="51">
        <v>1</v>
      </c>
      <c r="O200" s="55">
        <v>0</v>
      </c>
      <c r="P200" s="56">
        <f t="shared" si="3"/>
        <v>0</v>
      </c>
      <c r="Q200" s="49"/>
      <c r="R200" s="49"/>
    </row>
    <row r="201" spans="1:18" s="48" customFormat="1" ht="15.2" customHeight="1">
      <c r="A201" s="54" t="s">
        <v>539</v>
      </c>
      <c r="B201" s="54" t="s">
        <v>580</v>
      </c>
      <c r="C201" s="54" t="s">
        <v>41</v>
      </c>
      <c r="D201" s="54" t="s">
        <v>41</v>
      </c>
      <c r="E201" s="54" t="s">
        <v>13</v>
      </c>
      <c r="F201" s="54"/>
      <c r="G201" s="54" t="s">
        <v>378</v>
      </c>
      <c r="H201" s="54" t="s">
        <v>379</v>
      </c>
      <c r="I201" s="51" t="s">
        <v>510</v>
      </c>
      <c r="J201" s="51" t="s">
        <v>510</v>
      </c>
      <c r="K201" s="51">
        <v>0</v>
      </c>
      <c r="L201" s="51">
        <v>0</v>
      </c>
      <c r="M201" s="51">
        <v>1</v>
      </c>
      <c r="N201" s="51">
        <v>1</v>
      </c>
      <c r="O201" s="55">
        <v>0</v>
      </c>
      <c r="P201" s="56">
        <f t="shared" si="3"/>
        <v>0</v>
      </c>
      <c r="Q201" s="49"/>
      <c r="R201" s="49"/>
    </row>
    <row r="202" spans="1:18" s="48" customFormat="1" ht="15.2" customHeight="1">
      <c r="A202" s="54" t="s">
        <v>539</v>
      </c>
      <c r="B202" s="54" t="s">
        <v>580</v>
      </c>
      <c r="C202" s="54" t="s">
        <v>41</v>
      </c>
      <c r="D202" s="54" t="s">
        <v>41</v>
      </c>
      <c r="E202" s="54" t="s">
        <v>13</v>
      </c>
      <c r="F202" s="54"/>
      <c r="G202" s="54" t="s">
        <v>380</v>
      </c>
      <c r="H202" s="54" t="s">
        <v>17</v>
      </c>
      <c r="I202" s="51" t="s">
        <v>510</v>
      </c>
      <c r="J202" s="51" t="s">
        <v>510</v>
      </c>
      <c r="K202" s="51">
        <v>0</v>
      </c>
      <c r="L202" s="51">
        <v>0</v>
      </c>
      <c r="M202" s="51">
        <v>1</v>
      </c>
      <c r="N202" s="51">
        <v>1</v>
      </c>
      <c r="O202" s="55">
        <v>0</v>
      </c>
      <c r="P202" s="56">
        <f t="shared" si="3"/>
        <v>0</v>
      </c>
      <c r="Q202" s="49"/>
      <c r="R202" s="49"/>
    </row>
    <row r="203" spans="1:18" s="48" customFormat="1" ht="15.2" customHeight="1">
      <c r="A203" s="54" t="s">
        <v>539</v>
      </c>
      <c r="B203" s="54" t="s">
        <v>580</v>
      </c>
      <c r="C203" s="54" t="s">
        <v>41</v>
      </c>
      <c r="D203" s="54" t="s">
        <v>41</v>
      </c>
      <c r="E203" s="54" t="s">
        <v>13</v>
      </c>
      <c r="F203" s="54"/>
      <c r="G203" s="54" t="s">
        <v>381</v>
      </c>
      <c r="H203" s="54" t="s">
        <v>382</v>
      </c>
      <c r="I203" s="51" t="s">
        <v>510</v>
      </c>
      <c r="J203" s="51" t="s">
        <v>510</v>
      </c>
      <c r="K203" s="51">
        <v>0</v>
      </c>
      <c r="L203" s="51">
        <v>0</v>
      </c>
      <c r="M203" s="51">
        <v>1</v>
      </c>
      <c r="N203" s="51">
        <v>1</v>
      </c>
      <c r="O203" s="55">
        <v>0</v>
      </c>
      <c r="P203" s="56">
        <f t="shared" si="3"/>
        <v>0</v>
      </c>
      <c r="Q203" s="49"/>
      <c r="R203" s="49"/>
    </row>
    <row r="204" spans="1:18" s="48" customFormat="1" ht="15.2" customHeight="1">
      <c r="A204" s="54" t="s">
        <v>539</v>
      </c>
      <c r="B204" s="54" t="s">
        <v>580</v>
      </c>
      <c r="C204" s="54" t="s">
        <v>42</v>
      </c>
      <c r="D204" s="54" t="s">
        <v>42</v>
      </c>
      <c r="E204" s="54" t="s">
        <v>13</v>
      </c>
      <c r="F204" s="54"/>
      <c r="G204" s="54" t="s">
        <v>366</v>
      </c>
      <c r="H204" s="54" t="s">
        <v>367</v>
      </c>
      <c r="I204" s="51" t="s">
        <v>510</v>
      </c>
      <c r="J204" s="51" t="s">
        <v>510</v>
      </c>
      <c r="K204" s="51">
        <v>0</v>
      </c>
      <c r="L204" s="51">
        <v>0</v>
      </c>
      <c r="M204" s="51">
        <v>1</v>
      </c>
      <c r="N204" s="51">
        <v>1</v>
      </c>
      <c r="O204" s="55">
        <v>0</v>
      </c>
      <c r="P204" s="56">
        <f t="shared" si="3"/>
        <v>0</v>
      </c>
      <c r="Q204" s="49"/>
      <c r="R204" s="49"/>
    </row>
    <row r="205" spans="1:18" s="48" customFormat="1" ht="15.2" customHeight="1">
      <c r="A205" s="54" t="s">
        <v>539</v>
      </c>
      <c r="B205" s="54" t="s">
        <v>580</v>
      </c>
      <c r="C205" s="54" t="s">
        <v>42</v>
      </c>
      <c r="D205" s="54" t="s">
        <v>42</v>
      </c>
      <c r="E205" s="54" t="s">
        <v>13</v>
      </c>
      <c r="F205" s="54"/>
      <c r="G205" s="54" t="s">
        <v>368</v>
      </c>
      <c r="H205" s="54" t="s">
        <v>369</v>
      </c>
      <c r="I205" s="51" t="s">
        <v>510</v>
      </c>
      <c r="J205" s="51" t="s">
        <v>510</v>
      </c>
      <c r="K205" s="51">
        <v>0</v>
      </c>
      <c r="L205" s="51">
        <v>0</v>
      </c>
      <c r="M205" s="51">
        <v>1</v>
      </c>
      <c r="N205" s="51">
        <v>1</v>
      </c>
      <c r="O205" s="55">
        <v>0</v>
      </c>
      <c r="P205" s="56">
        <f t="shared" si="3"/>
        <v>0</v>
      </c>
      <c r="Q205" s="49"/>
      <c r="R205" s="49"/>
    </row>
    <row r="206" spans="1:18" s="48" customFormat="1" ht="15.2" customHeight="1">
      <c r="A206" s="54" t="s">
        <v>539</v>
      </c>
      <c r="B206" s="54" t="s">
        <v>580</v>
      </c>
      <c r="C206" s="54" t="s">
        <v>42</v>
      </c>
      <c r="D206" s="54" t="s">
        <v>42</v>
      </c>
      <c r="E206" s="54" t="s">
        <v>13</v>
      </c>
      <c r="F206" s="54"/>
      <c r="G206" s="54" t="s">
        <v>370</v>
      </c>
      <c r="H206" s="54" t="s">
        <v>371</v>
      </c>
      <c r="I206" s="51" t="s">
        <v>510</v>
      </c>
      <c r="J206" s="51" t="s">
        <v>510</v>
      </c>
      <c r="K206" s="51">
        <v>0</v>
      </c>
      <c r="L206" s="51">
        <v>0</v>
      </c>
      <c r="M206" s="51">
        <v>1</v>
      </c>
      <c r="N206" s="51">
        <v>1</v>
      </c>
      <c r="O206" s="55">
        <v>0</v>
      </c>
      <c r="P206" s="56">
        <f t="shared" si="3"/>
        <v>0</v>
      </c>
      <c r="Q206" s="49"/>
      <c r="R206" s="49"/>
    </row>
    <row r="207" spans="1:18" s="48" customFormat="1" ht="15.2" customHeight="1">
      <c r="A207" s="54" t="s">
        <v>539</v>
      </c>
      <c r="B207" s="54" t="s">
        <v>580</v>
      </c>
      <c r="C207" s="54" t="s">
        <v>42</v>
      </c>
      <c r="D207" s="54" t="s">
        <v>42</v>
      </c>
      <c r="E207" s="54" t="s">
        <v>13</v>
      </c>
      <c r="F207" s="54"/>
      <c r="G207" s="54" t="s">
        <v>372</v>
      </c>
      <c r="H207" s="54" t="s">
        <v>373</v>
      </c>
      <c r="I207" s="51" t="s">
        <v>510</v>
      </c>
      <c r="J207" s="51" t="s">
        <v>510</v>
      </c>
      <c r="K207" s="51">
        <v>0</v>
      </c>
      <c r="L207" s="51">
        <v>0</v>
      </c>
      <c r="M207" s="51">
        <v>1</v>
      </c>
      <c r="N207" s="51">
        <v>1</v>
      </c>
      <c r="O207" s="55">
        <v>0</v>
      </c>
      <c r="P207" s="56">
        <f t="shared" si="3"/>
        <v>0</v>
      </c>
      <c r="Q207" s="49"/>
      <c r="R207" s="49"/>
    </row>
    <row r="208" spans="1:18" s="48" customFormat="1" ht="15.2" customHeight="1">
      <c r="A208" s="54" t="s">
        <v>539</v>
      </c>
      <c r="B208" s="54" t="s">
        <v>580</v>
      </c>
      <c r="C208" s="54" t="s">
        <v>42</v>
      </c>
      <c r="D208" s="54" t="s">
        <v>42</v>
      </c>
      <c r="E208" s="54" t="s">
        <v>13</v>
      </c>
      <c r="F208" s="54"/>
      <c r="G208" s="54" t="s">
        <v>374</v>
      </c>
      <c r="H208" s="54" t="s">
        <v>375</v>
      </c>
      <c r="I208" s="51" t="s">
        <v>510</v>
      </c>
      <c r="J208" s="51" t="s">
        <v>510</v>
      </c>
      <c r="K208" s="51">
        <v>0</v>
      </c>
      <c r="L208" s="51">
        <v>0</v>
      </c>
      <c r="M208" s="51">
        <v>1</v>
      </c>
      <c r="N208" s="51">
        <v>1</v>
      </c>
      <c r="O208" s="55">
        <v>0</v>
      </c>
      <c r="P208" s="56">
        <f t="shared" si="3"/>
        <v>0</v>
      </c>
      <c r="Q208" s="49"/>
      <c r="R208" s="49"/>
    </row>
    <row r="209" spans="1:18" s="48" customFormat="1" ht="15.2" customHeight="1">
      <c r="A209" s="54" t="s">
        <v>539</v>
      </c>
      <c r="B209" s="54" t="s">
        <v>580</v>
      </c>
      <c r="C209" s="54" t="s">
        <v>42</v>
      </c>
      <c r="D209" s="54" t="s">
        <v>42</v>
      </c>
      <c r="E209" s="54" t="s">
        <v>13</v>
      </c>
      <c r="F209" s="54"/>
      <c r="G209" s="54" t="s">
        <v>389</v>
      </c>
      <c r="H209" s="54" t="s">
        <v>390</v>
      </c>
      <c r="I209" s="51" t="s">
        <v>510</v>
      </c>
      <c r="J209" s="51" t="s">
        <v>510</v>
      </c>
      <c r="K209" s="51">
        <v>0</v>
      </c>
      <c r="L209" s="51">
        <v>0</v>
      </c>
      <c r="M209" s="51">
        <v>1</v>
      </c>
      <c r="N209" s="51">
        <v>1</v>
      </c>
      <c r="O209" s="55">
        <v>0</v>
      </c>
      <c r="P209" s="56">
        <f t="shared" si="3"/>
        <v>0</v>
      </c>
      <c r="Q209" s="49"/>
      <c r="R209" s="49"/>
    </row>
    <row r="210" spans="1:18" s="48" customFormat="1" ht="15.2" customHeight="1">
      <c r="A210" s="54" t="s">
        <v>539</v>
      </c>
      <c r="B210" s="54" t="s">
        <v>580</v>
      </c>
      <c r="C210" s="54" t="s">
        <v>42</v>
      </c>
      <c r="D210" s="54" t="s">
        <v>42</v>
      </c>
      <c r="E210" s="54" t="s">
        <v>13</v>
      </c>
      <c r="F210" s="54"/>
      <c r="G210" s="54" t="s">
        <v>376</v>
      </c>
      <c r="H210" s="54" t="s">
        <v>377</v>
      </c>
      <c r="I210" s="51" t="s">
        <v>510</v>
      </c>
      <c r="J210" s="51" t="s">
        <v>510</v>
      </c>
      <c r="K210" s="51">
        <v>0</v>
      </c>
      <c r="L210" s="51">
        <v>0</v>
      </c>
      <c r="M210" s="51">
        <v>1</v>
      </c>
      <c r="N210" s="51">
        <v>1</v>
      </c>
      <c r="O210" s="55">
        <v>0</v>
      </c>
      <c r="P210" s="56">
        <f t="shared" si="3"/>
        <v>0</v>
      </c>
      <c r="Q210" s="49"/>
      <c r="R210" s="49"/>
    </row>
    <row r="211" spans="1:18" s="48" customFormat="1" ht="15.2" customHeight="1">
      <c r="A211" s="54" t="s">
        <v>539</v>
      </c>
      <c r="B211" s="54" t="s">
        <v>580</v>
      </c>
      <c r="C211" s="54" t="s">
        <v>42</v>
      </c>
      <c r="D211" s="54" t="s">
        <v>42</v>
      </c>
      <c r="E211" s="54" t="s">
        <v>13</v>
      </c>
      <c r="F211" s="54"/>
      <c r="G211" s="54" t="s">
        <v>378</v>
      </c>
      <c r="H211" s="54" t="s">
        <v>379</v>
      </c>
      <c r="I211" s="51" t="s">
        <v>510</v>
      </c>
      <c r="J211" s="51" t="s">
        <v>510</v>
      </c>
      <c r="K211" s="51">
        <v>0</v>
      </c>
      <c r="L211" s="51">
        <v>0</v>
      </c>
      <c r="M211" s="51">
        <v>1</v>
      </c>
      <c r="N211" s="51">
        <v>1</v>
      </c>
      <c r="O211" s="55">
        <v>0</v>
      </c>
      <c r="P211" s="56">
        <f t="shared" si="3"/>
        <v>0</v>
      </c>
      <c r="Q211" s="49"/>
      <c r="R211" s="49"/>
    </row>
    <row r="212" spans="1:18" s="48" customFormat="1" ht="15.2" customHeight="1">
      <c r="A212" s="54" t="s">
        <v>539</v>
      </c>
      <c r="B212" s="54" t="s">
        <v>580</v>
      </c>
      <c r="C212" s="54" t="s">
        <v>42</v>
      </c>
      <c r="D212" s="54" t="s">
        <v>42</v>
      </c>
      <c r="E212" s="54" t="s">
        <v>13</v>
      </c>
      <c r="F212" s="54"/>
      <c r="G212" s="54" t="s">
        <v>380</v>
      </c>
      <c r="H212" s="54" t="s">
        <v>17</v>
      </c>
      <c r="I212" s="51" t="s">
        <v>510</v>
      </c>
      <c r="J212" s="51" t="s">
        <v>510</v>
      </c>
      <c r="K212" s="51">
        <v>0</v>
      </c>
      <c r="L212" s="51">
        <v>0</v>
      </c>
      <c r="M212" s="51">
        <v>1</v>
      </c>
      <c r="N212" s="51">
        <v>1</v>
      </c>
      <c r="O212" s="55">
        <v>0</v>
      </c>
      <c r="P212" s="56">
        <f t="shared" si="3"/>
        <v>0</v>
      </c>
      <c r="Q212" s="49"/>
      <c r="R212" s="49"/>
    </row>
    <row r="213" spans="1:18" s="48" customFormat="1" ht="15.2" customHeight="1">
      <c r="A213" s="54" t="s">
        <v>539</v>
      </c>
      <c r="B213" s="54" t="s">
        <v>580</v>
      </c>
      <c r="C213" s="54" t="s">
        <v>42</v>
      </c>
      <c r="D213" s="54" t="s">
        <v>42</v>
      </c>
      <c r="E213" s="54" t="s">
        <v>13</v>
      </c>
      <c r="F213" s="54"/>
      <c r="G213" s="54" t="s">
        <v>381</v>
      </c>
      <c r="H213" s="54" t="s">
        <v>382</v>
      </c>
      <c r="I213" s="51" t="s">
        <v>510</v>
      </c>
      <c r="J213" s="51" t="s">
        <v>510</v>
      </c>
      <c r="K213" s="51">
        <v>0</v>
      </c>
      <c r="L213" s="51">
        <v>0</v>
      </c>
      <c r="M213" s="51">
        <v>1</v>
      </c>
      <c r="N213" s="51">
        <v>1</v>
      </c>
      <c r="O213" s="55">
        <v>0</v>
      </c>
      <c r="P213" s="56">
        <f t="shared" si="3"/>
        <v>0</v>
      </c>
      <c r="Q213" s="49"/>
      <c r="R213" s="49"/>
    </row>
    <row r="214" spans="1:18" s="48" customFormat="1" ht="15.2" customHeight="1">
      <c r="A214" s="54" t="s">
        <v>539</v>
      </c>
      <c r="B214" s="54" t="s">
        <v>580</v>
      </c>
      <c r="C214" s="54" t="s">
        <v>43</v>
      </c>
      <c r="D214" s="54" t="s">
        <v>43</v>
      </c>
      <c r="E214" s="54" t="s">
        <v>13</v>
      </c>
      <c r="F214" s="54"/>
      <c r="G214" s="54" t="s">
        <v>366</v>
      </c>
      <c r="H214" s="54" t="s">
        <v>367</v>
      </c>
      <c r="I214" s="51" t="s">
        <v>510</v>
      </c>
      <c r="J214" s="51" t="s">
        <v>510</v>
      </c>
      <c r="K214" s="51">
        <v>0</v>
      </c>
      <c r="L214" s="51">
        <v>0</v>
      </c>
      <c r="M214" s="51">
        <v>1</v>
      </c>
      <c r="N214" s="51">
        <v>1</v>
      </c>
      <c r="O214" s="55">
        <v>0</v>
      </c>
      <c r="P214" s="56">
        <f t="shared" si="3"/>
        <v>0</v>
      </c>
      <c r="Q214" s="49"/>
      <c r="R214" s="49"/>
    </row>
    <row r="215" spans="1:18" s="48" customFormat="1" ht="15.2" customHeight="1">
      <c r="A215" s="54" t="s">
        <v>539</v>
      </c>
      <c r="B215" s="54" t="s">
        <v>580</v>
      </c>
      <c r="C215" s="54" t="s">
        <v>43</v>
      </c>
      <c r="D215" s="54" t="s">
        <v>43</v>
      </c>
      <c r="E215" s="54" t="s">
        <v>13</v>
      </c>
      <c r="F215" s="54"/>
      <c r="G215" s="54" t="s">
        <v>368</v>
      </c>
      <c r="H215" s="54" t="s">
        <v>369</v>
      </c>
      <c r="I215" s="51" t="s">
        <v>510</v>
      </c>
      <c r="J215" s="51" t="s">
        <v>510</v>
      </c>
      <c r="K215" s="51">
        <v>0</v>
      </c>
      <c r="L215" s="51">
        <v>0</v>
      </c>
      <c r="M215" s="51">
        <v>1</v>
      </c>
      <c r="N215" s="51">
        <v>1</v>
      </c>
      <c r="O215" s="55">
        <v>0</v>
      </c>
      <c r="P215" s="56">
        <f t="shared" si="3"/>
        <v>0</v>
      </c>
      <c r="Q215" s="49"/>
      <c r="R215" s="49"/>
    </row>
    <row r="216" spans="1:18" s="48" customFormat="1" ht="15.2" customHeight="1">
      <c r="A216" s="54" t="s">
        <v>539</v>
      </c>
      <c r="B216" s="54" t="s">
        <v>580</v>
      </c>
      <c r="C216" s="54" t="s">
        <v>43</v>
      </c>
      <c r="D216" s="54" t="s">
        <v>43</v>
      </c>
      <c r="E216" s="54" t="s">
        <v>13</v>
      </c>
      <c r="F216" s="54"/>
      <c r="G216" s="54" t="s">
        <v>370</v>
      </c>
      <c r="H216" s="54" t="s">
        <v>371</v>
      </c>
      <c r="I216" s="51" t="s">
        <v>510</v>
      </c>
      <c r="J216" s="51" t="s">
        <v>510</v>
      </c>
      <c r="K216" s="51">
        <v>0</v>
      </c>
      <c r="L216" s="51">
        <v>0</v>
      </c>
      <c r="M216" s="51">
        <v>1</v>
      </c>
      <c r="N216" s="51">
        <v>1</v>
      </c>
      <c r="O216" s="55">
        <v>0</v>
      </c>
      <c r="P216" s="56">
        <f t="shared" si="3"/>
        <v>0</v>
      </c>
      <c r="Q216" s="49"/>
      <c r="R216" s="49"/>
    </row>
    <row r="217" spans="1:18" s="48" customFormat="1" ht="15.2" customHeight="1">
      <c r="A217" s="54" t="s">
        <v>539</v>
      </c>
      <c r="B217" s="54" t="s">
        <v>580</v>
      </c>
      <c r="C217" s="54" t="s">
        <v>43</v>
      </c>
      <c r="D217" s="54" t="s">
        <v>43</v>
      </c>
      <c r="E217" s="54" t="s">
        <v>13</v>
      </c>
      <c r="F217" s="54"/>
      <c r="G217" s="54" t="s">
        <v>372</v>
      </c>
      <c r="H217" s="54" t="s">
        <v>373</v>
      </c>
      <c r="I217" s="51" t="s">
        <v>510</v>
      </c>
      <c r="J217" s="51" t="s">
        <v>510</v>
      </c>
      <c r="K217" s="51">
        <v>0</v>
      </c>
      <c r="L217" s="51">
        <v>0</v>
      </c>
      <c r="M217" s="51">
        <v>1</v>
      </c>
      <c r="N217" s="51">
        <v>1</v>
      </c>
      <c r="O217" s="55">
        <v>0</v>
      </c>
      <c r="P217" s="56">
        <f t="shared" si="3"/>
        <v>0</v>
      </c>
      <c r="Q217" s="49"/>
      <c r="R217" s="49"/>
    </row>
    <row r="218" spans="1:18" s="48" customFormat="1" ht="15.2" customHeight="1">
      <c r="A218" s="54" t="s">
        <v>539</v>
      </c>
      <c r="B218" s="54" t="s">
        <v>580</v>
      </c>
      <c r="C218" s="54" t="s">
        <v>43</v>
      </c>
      <c r="D218" s="54" t="s">
        <v>43</v>
      </c>
      <c r="E218" s="54" t="s">
        <v>13</v>
      </c>
      <c r="F218" s="54"/>
      <c r="G218" s="54" t="s">
        <v>374</v>
      </c>
      <c r="H218" s="54" t="s">
        <v>375</v>
      </c>
      <c r="I218" s="51" t="s">
        <v>510</v>
      </c>
      <c r="J218" s="51" t="s">
        <v>510</v>
      </c>
      <c r="K218" s="51">
        <v>0</v>
      </c>
      <c r="L218" s="51">
        <v>0</v>
      </c>
      <c r="M218" s="51">
        <v>1</v>
      </c>
      <c r="N218" s="51">
        <v>1</v>
      </c>
      <c r="O218" s="55">
        <v>0</v>
      </c>
      <c r="P218" s="56">
        <f t="shared" si="3"/>
        <v>0</v>
      </c>
      <c r="Q218" s="49"/>
      <c r="R218" s="49"/>
    </row>
    <row r="219" spans="1:18" s="48" customFormat="1" ht="15.2" customHeight="1">
      <c r="A219" s="54" t="s">
        <v>539</v>
      </c>
      <c r="B219" s="54" t="s">
        <v>580</v>
      </c>
      <c r="C219" s="54" t="s">
        <v>43</v>
      </c>
      <c r="D219" s="54" t="s">
        <v>43</v>
      </c>
      <c r="E219" s="54" t="s">
        <v>13</v>
      </c>
      <c r="F219" s="54"/>
      <c r="G219" s="54" t="s">
        <v>389</v>
      </c>
      <c r="H219" s="54" t="s">
        <v>390</v>
      </c>
      <c r="I219" s="51" t="s">
        <v>510</v>
      </c>
      <c r="J219" s="51" t="s">
        <v>510</v>
      </c>
      <c r="K219" s="51">
        <v>0</v>
      </c>
      <c r="L219" s="51">
        <v>0</v>
      </c>
      <c r="M219" s="51">
        <v>1</v>
      </c>
      <c r="N219" s="51">
        <v>1</v>
      </c>
      <c r="O219" s="55">
        <v>0</v>
      </c>
      <c r="P219" s="56">
        <f t="shared" si="3"/>
        <v>0</v>
      </c>
      <c r="Q219" s="49"/>
      <c r="R219" s="49"/>
    </row>
    <row r="220" spans="1:18" s="48" customFormat="1" ht="15.2" customHeight="1">
      <c r="A220" s="54" t="s">
        <v>539</v>
      </c>
      <c r="B220" s="54" t="s">
        <v>580</v>
      </c>
      <c r="C220" s="54" t="s">
        <v>43</v>
      </c>
      <c r="D220" s="54" t="s">
        <v>43</v>
      </c>
      <c r="E220" s="54" t="s">
        <v>13</v>
      </c>
      <c r="F220" s="54"/>
      <c r="G220" s="54" t="s">
        <v>376</v>
      </c>
      <c r="H220" s="54" t="s">
        <v>377</v>
      </c>
      <c r="I220" s="51" t="s">
        <v>510</v>
      </c>
      <c r="J220" s="51" t="s">
        <v>510</v>
      </c>
      <c r="K220" s="51">
        <v>0</v>
      </c>
      <c r="L220" s="51">
        <v>0</v>
      </c>
      <c r="M220" s="51">
        <v>1</v>
      </c>
      <c r="N220" s="51">
        <v>1</v>
      </c>
      <c r="O220" s="55">
        <v>0</v>
      </c>
      <c r="P220" s="56">
        <f t="shared" si="3"/>
        <v>0</v>
      </c>
      <c r="Q220" s="49"/>
      <c r="R220" s="49"/>
    </row>
    <row r="221" spans="1:18" s="48" customFormat="1" ht="15.2" customHeight="1">
      <c r="A221" s="54" t="s">
        <v>539</v>
      </c>
      <c r="B221" s="54" t="s">
        <v>580</v>
      </c>
      <c r="C221" s="54" t="s">
        <v>43</v>
      </c>
      <c r="D221" s="54" t="s">
        <v>43</v>
      </c>
      <c r="E221" s="54" t="s">
        <v>13</v>
      </c>
      <c r="F221" s="54"/>
      <c r="G221" s="54" t="s">
        <v>378</v>
      </c>
      <c r="H221" s="54" t="s">
        <v>379</v>
      </c>
      <c r="I221" s="51" t="s">
        <v>510</v>
      </c>
      <c r="J221" s="51" t="s">
        <v>510</v>
      </c>
      <c r="K221" s="51">
        <v>0</v>
      </c>
      <c r="L221" s="51">
        <v>0</v>
      </c>
      <c r="M221" s="51">
        <v>1</v>
      </c>
      <c r="N221" s="51">
        <v>1</v>
      </c>
      <c r="O221" s="55">
        <v>0</v>
      </c>
      <c r="P221" s="56">
        <f t="shared" si="3"/>
        <v>0</v>
      </c>
      <c r="Q221" s="49"/>
      <c r="R221" s="49"/>
    </row>
    <row r="222" spans="1:18" s="48" customFormat="1" ht="15.2" customHeight="1">
      <c r="A222" s="54" t="s">
        <v>539</v>
      </c>
      <c r="B222" s="54" t="s">
        <v>580</v>
      </c>
      <c r="C222" s="54" t="s">
        <v>43</v>
      </c>
      <c r="D222" s="54" t="s">
        <v>43</v>
      </c>
      <c r="E222" s="54" t="s">
        <v>13</v>
      </c>
      <c r="F222" s="54"/>
      <c r="G222" s="54" t="s">
        <v>380</v>
      </c>
      <c r="H222" s="54" t="s">
        <v>17</v>
      </c>
      <c r="I222" s="51" t="s">
        <v>510</v>
      </c>
      <c r="J222" s="51" t="s">
        <v>510</v>
      </c>
      <c r="K222" s="51">
        <v>0</v>
      </c>
      <c r="L222" s="51">
        <v>0</v>
      </c>
      <c r="M222" s="51">
        <v>1</v>
      </c>
      <c r="N222" s="51">
        <v>1</v>
      </c>
      <c r="O222" s="55">
        <v>0</v>
      </c>
      <c r="P222" s="56">
        <f t="shared" si="3"/>
        <v>0</v>
      </c>
      <c r="Q222" s="49"/>
      <c r="R222" s="49"/>
    </row>
    <row r="223" spans="1:18" s="48" customFormat="1" ht="15.2" customHeight="1">
      <c r="A223" s="54" t="s">
        <v>539</v>
      </c>
      <c r="B223" s="54" t="s">
        <v>580</v>
      </c>
      <c r="C223" s="54" t="s">
        <v>43</v>
      </c>
      <c r="D223" s="54" t="s">
        <v>43</v>
      </c>
      <c r="E223" s="54" t="s">
        <v>13</v>
      </c>
      <c r="F223" s="54"/>
      <c r="G223" s="54" t="s">
        <v>381</v>
      </c>
      <c r="H223" s="54" t="s">
        <v>382</v>
      </c>
      <c r="I223" s="51" t="s">
        <v>510</v>
      </c>
      <c r="J223" s="51" t="s">
        <v>510</v>
      </c>
      <c r="K223" s="51">
        <v>0</v>
      </c>
      <c r="L223" s="51">
        <v>0</v>
      </c>
      <c r="M223" s="51">
        <v>1</v>
      </c>
      <c r="N223" s="51">
        <v>1</v>
      </c>
      <c r="O223" s="55">
        <v>0</v>
      </c>
      <c r="P223" s="56">
        <f t="shared" si="3"/>
        <v>0</v>
      </c>
      <c r="Q223" s="49"/>
      <c r="R223" s="49"/>
    </row>
    <row r="224" spans="1:18" s="48" customFormat="1" ht="15.2" customHeight="1">
      <c r="A224" s="54" t="s">
        <v>539</v>
      </c>
      <c r="B224" s="54" t="s">
        <v>580</v>
      </c>
      <c r="C224" s="54" t="s">
        <v>44</v>
      </c>
      <c r="D224" s="54" t="s">
        <v>44</v>
      </c>
      <c r="E224" s="54" t="s">
        <v>13</v>
      </c>
      <c r="F224" s="54"/>
      <c r="G224" s="54" t="s">
        <v>366</v>
      </c>
      <c r="H224" s="54" t="s">
        <v>367</v>
      </c>
      <c r="I224" s="51" t="s">
        <v>510</v>
      </c>
      <c r="J224" s="51" t="s">
        <v>510</v>
      </c>
      <c r="K224" s="51">
        <v>0</v>
      </c>
      <c r="L224" s="51">
        <v>0</v>
      </c>
      <c r="M224" s="51">
        <v>1</v>
      </c>
      <c r="N224" s="51">
        <v>1</v>
      </c>
      <c r="O224" s="55">
        <v>0</v>
      </c>
      <c r="P224" s="56">
        <f t="shared" si="3"/>
        <v>0</v>
      </c>
      <c r="Q224" s="49"/>
      <c r="R224" s="49"/>
    </row>
    <row r="225" spans="1:18" s="48" customFormat="1" ht="15.2" customHeight="1">
      <c r="A225" s="54" t="s">
        <v>539</v>
      </c>
      <c r="B225" s="54" t="s">
        <v>580</v>
      </c>
      <c r="C225" s="54" t="s">
        <v>44</v>
      </c>
      <c r="D225" s="54" t="s">
        <v>44</v>
      </c>
      <c r="E225" s="54" t="s">
        <v>13</v>
      </c>
      <c r="F225" s="54"/>
      <c r="G225" s="54" t="s">
        <v>368</v>
      </c>
      <c r="H225" s="54" t="s">
        <v>369</v>
      </c>
      <c r="I225" s="51" t="s">
        <v>510</v>
      </c>
      <c r="J225" s="51" t="s">
        <v>510</v>
      </c>
      <c r="K225" s="51">
        <v>0</v>
      </c>
      <c r="L225" s="51">
        <v>0</v>
      </c>
      <c r="M225" s="51">
        <v>1</v>
      </c>
      <c r="N225" s="51">
        <v>1</v>
      </c>
      <c r="O225" s="55">
        <v>0</v>
      </c>
      <c r="P225" s="56">
        <f t="shared" si="3"/>
        <v>0</v>
      </c>
      <c r="Q225" s="49"/>
      <c r="R225" s="49"/>
    </row>
    <row r="226" spans="1:18" s="48" customFormat="1" ht="15.2" customHeight="1">
      <c r="A226" s="54" t="s">
        <v>539</v>
      </c>
      <c r="B226" s="54" t="s">
        <v>580</v>
      </c>
      <c r="C226" s="54" t="s">
        <v>44</v>
      </c>
      <c r="D226" s="54" t="s">
        <v>44</v>
      </c>
      <c r="E226" s="54" t="s">
        <v>13</v>
      </c>
      <c r="F226" s="54"/>
      <c r="G226" s="54" t="s">
        <v>370</v>
      </c>
      <c r="H226" s="54" t="s">
        <v>371</v>
      </c>
      <c r="I226" s="51" t="s">
        <v>510</v>
      </c>
      <c r="J226" s="51" t="s">
        <v>510</v>
      </c>
      <c r="K226" s="51">
        <v>0</v>
      </c>
      <c r="L226" s="51">
        <v>0</v>
      </c>
      <c r="M226" s="51">
        <v>1</v>
      </c>
      <c r="N226" s="51">
        <v>1</v>
      </c>
      <c r="O226" s="55">
        <v>0</v>
      </c>
      <c r="P226" s="56">
        <f t="shared" si="3"/>
        <v>0</v>
      </c>
      <c r="Q226" s="49"/>
      <c r="R226" s="49"/>
    </row>
    <row r="227" spans="1:18" s="48" customFormat="1" ht="15.2" customHeight="1">
      <c r="A227" s="54" t="s">
        <v>539</v>
      </c>
      <c r="B227" s="54" t="s">
        <v>580</v>
      </c>
      <c r="C227" s="54" t="s">
        <v>44</v>
      </c>
      <c r="D227" s="54" t="s">
        <v>44</v>
      </c>
      <c r="E227" s="54" t="s">
        <v>13</v>
      </c>
      <c r="F227" s="54"/>
      <c r="G227" s="54" t="s">
        <v>372</v>
      </c>
      <c r="H227" s="54" t="s">
        <v>373</v>
      </c>
      <c r="I227" s="51" t="s">
        <v>510</v>
      </c>
      <c r="J227" s="51" t="s">
        <v>510</v>
      </c>
      <c r="K227" s="51">
        <v>0</v>
      </c>
      <c r="L227" s="51">
        <v>0</v>
      </c>
      <c r="M227" s="51">
        <v>1</v>
      </c>
      <c r="N227" s="51">
        <v>1</v>
      </c>
      <c r="O227" s="55">
        <v>0</v>
      </c>
      <c r="P227" s="56">
        <f t="shared" si="3"/>
        <v>0</v>
      </c>
      <c r="Q227" s="49"/>
      <c r="R227" s="49"/>
    </row>
    <row r="228" spans="1:18" s="48" customFormat="1" ht="15.2" customHeight="1">
      <c r="A228" s="54" t="s">
        <v>539</v>
      </c>
      <c r="B228" s="54" t="s">
        <v>580</v>
      </c>
      <c r="C228" s="54" t="s">
        <v>44</v>
      </c>
      <c r="D228" s="54" t="s">
        <v>44</v>
      </c>
      <c r="E228" s="54" t="s">
        <v>13</v>
      </c>
      <c r="F228" s="54"/>
      <c r="G228" s="54" t="s">
        <v>374</v>
      </c>
      <c r="H228" s="54" t="s">
        <v>375</v>
      </c>
      <c r="I228" s="51" t="s">
        <v>510</v>
      </c>
      <c r="J228" s="51" t="s">
        <v>510</v>
      </c>
      <c r="K228" s="51">
        <v>0</v>
      </c>
      <c r="L228" s="51">
        <v>0</v>
      </c>
      <c r="M228" s="51">
        <v>1</v>
      </c>
      <c r="N228" s="51">
        <v>1</v>
      </c>
      <c r="O228" s="55">
        <v>0</v>
      </c>
      <c r="P228" s="56">
        <f t="shared" si="3"/>
        <v>0</v>
      </c>
      <c r="Q228" s="49"/>
      <c r="R228" s="49"/>
    </row>
    <row r="229" spans="1:18" s="48" customFormat="1" ht="15.2" customHeight="1">
      <c r="A229" s="54" t="s">
        <v>539</v>
      </c>
      <c r="B229" s="54" t="s">
        <v>580</v>
      </c>
      <c r="C229" s="54" t="s">
        <v>44</v>
      </c>
      <c r="D229" s="54" t="s">
        <v>44</v>
      </c>
      <c r="E229" s="54" t="s">
        <v>13</v>
      </c>
      <c r="F229" s="54"/>
      <c r="G229" s="54" t="s">
        <v>389</v>
      </c>
      <c r="H229" s="54" t="s">
        <v>390</v>
      </c>
      <c r="I229" s="51" t="s">
        <v>510</v>
      </c>
      <c r="J229" s="51" t="s">
        <v>510</v>
      </c>
      <c r="K229" s="51">
        <v>0</v>
      </c>
      <c r="L229" s="51">
        <v>0</v>
      </c>
      <c r="M229" s="51">
        <v>1</v>
      </c>
      <c r="N229" s="51">
        <v>1</v>
      </c>
      <c r="O229" s="55">
        <v>0</v>
      </c>
      <c r="P229" s="56">
        <f t="shared" si="3"/>
        <v>0</v>
      </c>
      <c r="Q229" s="49"/>
      <c r="R229" s="49"/>
    </row>
    <row r="230" spans="1:18" s="48" customFormat="1" ht="15.2" customHeight="1">
      <c r="A230" s="54" t="s">
        <v>539</v>
      </c>
      <c r="B230" s="54" t="s">
        <v>580</v>
      </c>
      <c r="C230" s="54" t="s">
        <v>44</v>
      </c>
      <c r="D230" s="54" t="s">
        <v>44</v>
      </c>
      <c r="E230" s="54" t="s">
        <v>13</v>
      </c>
      <c r="F230" s="54"/>
      <c r="G230" s="54" t="s">
        <v>376</v>
      </c>
      <c r="H230" s="54" t="s">
        <v>377</v>
      </c>
      <c r="I230" s="51" t="s">
        <v>510</v>
      </c>
      <c r="J230" s="51" t="s">
        <v>510</v>
      </c>
      <c r="K230" s="51">
        <v>0</v>
      </c>
      <c r="L230" s="51">
        <v>0</v>
      </c>
      <c r="M230" s="51">
        <v>1</v>
      </c>
      <c r="N230" s="51">
        <v>1</v>
      </c>
      <c r="O230" s="55">
        <v>0</v>
      </c>
      <c r="P230" s="56">
        <f t="shared" si="3"/>
        <v>0</v>
      </c>
      <c r="Q230" s="49"/>
      <c r="R230" s="49"/>
    </row>
    <row r="231" spans="1:18" s="48" customFormat="1" ht="15.2" customHeight="1">
      <c r="A231" s="54" t="s">
        <v>539</v>
      </c>
      <c r="B231" s="54" t="s">
        <v>580</v>
      </c>
      <c r="C231" s="54" t="s">
        <v>44</v>
      </c>
      <c r="D231" s="54" t="s">
        <v>44</v>
      </c>
      <c r="E231" s="54" t="s">
        <v>13</v>
      </c>
      <c r="F231" s="54"/>
      <c r="G231" s="54" t="s">
        <v>378</v>
      </c>
      <c r="H231" s="54" t="s">
        <v>379</v>
      </c>
      <c r="I231" s="51" t="s">
        <v>510</v>
      </c>
      <c r="J231" s="51" t="s">
        <v>510</v>
      </c>
      <c r="K231" s="51">
        <v>0</v>
      </c>
      <c r="L231" s="51">
        <v>0</v>
      </c>
      <c r="M231" s="51">
        <v>1</v>
      </c>
      <c r="N231" s="51">
        <v>1</v>
      </c>
      <c r="O231" s="55">
        <v>0</v>
      </c>
      <c r="P231" s="56">
        <f t="shared" si="3"/>
        <v>0</v>
      </c>
      <c r="Q231" s="49"/>
      <c r="R231" s="49"/>
    </row>
    <row r="232" spans="1:18" s="48" customFormat="1" ht="15.2" customHeight="1">
      <c r="A232" s="54" t="s">
        <v>539</v>
      </c>
      <c r="B232" s="54" t="s">
        <v>580</v>
      </c>
      <c r="C232" s="54" t="s">
        <v>44</v>
      </c>
      <c r="D232" s="54" t="s">
        <v>44</v>
      </c>
      <c r="E232" s="54" t="s">
        <v>13</v>
      </c>
      <c r="F232" s="54"/>
      <c r="G232" s="54" t="s">
        <v>380</v>
      </c>
      <c r="H232" s="54" t="s">
        <v>17</v>
      </c>
      <c r="I232" s="51" t="s">
        <v>510</v>
      </c>
      <c r="J232" s="51" t="s">
        <v>510</v>
      </c>
      <c r="K232" s="51">
        <v>0</v>
      </c>
      <c r="L232" s="51">
        <v>0</v>
      </c>
      <c r="M232" s="51">
        <v>1</v>
      </c>
      <c r="N232" s="51">
        <v>1</v>
      </c>
      <c r="O232" s="55">
        <v>0</v>
      </c>
      <c r="P232" s="56">
        <f t="shared" si="3"/>
        <v>0</v>
      </c>
      <c r="Q232" s="49"/>
      <c r="R232" s="49"/>
    </row>
    <row r="233" spans="1:18" s="48" customFormat="1" ht="15.2" customHeight="1">
      <c r="A233" s="54" t="s">
        <v>539</v>
      </c>
      <c r="B233" s="54" t="s">
        <v>580</v>
      </c>
      <c r="C233" s="54" t="s">
        <v>44</v>
      </c>
      <c r="D233" s="54" t="s">
        <v>44</v>
      </c>
      <c r="E233" s="54" t="s">
        <v>13</v>
      </c>
      <c r="F233" s="54"/>
      <c r="G233" s="54" t="s">
        <v>381</v>
      </c>
      <c r="H233" s="54" t="s">
        <v>382</v>
      </c>
      <c r="I233" s="51" t="s">
        <v>510</v>
      </c>
      <c r="J233" s="51" t="s">
        <v>510</v>
      </c>
      <c r="K233" s="51">
        <v>0</v>
      </c>
      <c r="L233" s="51">
        <v>0</v>
      </c>
      <c r="M233" s="51">
        <v>1</v>
      </c>
      <c r="N233" s="51">
        <v>1</v>
      </c>
      <c r="O233" s="55">
        <v>0</v>
      </c>
      <c r="P233" s="56">
        <f t="shared" si="3"/>
        <v>0</v>
      </c>
      <c r="Q233" s="49"/>
      <c r="R233" s="49"/>
    </row>
    <row r="234" spans="1:18" s="48" customFormat="1" ht="15.2" customHeight="1">
      <c r="A234" s="54" t="s">
        <v>539</v>
      </c>
      <c r="B234" s="54" t="s">
        <v>580</v>
      </c>
      <c r="C234" s="54" t="s">
        <v>45</v>
      </c>
      <c r="D234" s="54" t="s">
        <v>45</v>
      </c>
      <c r="E234" s="54" t="s">
        <v>13</v>
      </c>
      <c r="F234" s="54"/>
      <c r="G234" s="54" t="s">
        <v>366</v>
      </c>
      <c r="H234" s="54" t="s">
        <v>367</v>
      </c>
      <c r="I234" s="51" t="s">
        <v>510</v>
      </c>
      <c r="J234" s="51" t="s">
        <v>510</v>
      </c>
      <c r="K234" s="51">
        <v>0</v>
      </c>
      <c r="L234" s="51">
        <v>0</v>
      </c>
      <c r="M234" s="51">
        <v>1</v>
      </c>
      <c r="N234" s="51">
        <v>1</v>
      </c>
      <c r="O234" s="55">
        <v>0</v>
      </c>
      <c r="P234" s="56">
        <f t="shared" si="3"/>
        <v>0</v>
      </c>
      <c r="Q234" s="49"/>
      <c r="R234" s="49"/>
    </row>
    <row r="235" spans="1:18" s="48" customFormat="1" ht="15.2" customHeight="1">
      <c r="A235" s="54" t="s">
        <v>539</v>
      </c>
      <c r="B235" s="54" t="s">
        <v>580</v>
      </c>
      <c r="C235" s="54" t="s">
        <v>45</v>
      </c>
      <c r="D235" s="54" t="s">
        <v>45</v>
      </c>
      <c r="E235" s="54" t="s">
        <v>13</v>
      </c>
      <c r="F235" s="54"/>
      <c r="G235" s="54" t="s">
        <v>368</v>
      </c>
      <c r="H235" s="54" t="s">
        <v>369</v>
      </c>
      <c r="I235" s="51" t="s">
        <v>510</v>
      </c>
      <c r="J235" s="51" t="s">
        <v>510</v>
      </c>
      <c r="K235" s="51">
        <v>0</v>
      </c>
      <c r="L235" s="51">
        <v>0</v>
      </c>
      <c r="M235" s="51">
        <v>1</v>
      </c>
      <c r="N235" s="51">
        <v>1</v>
      </c>
      <c r="O235" s="55">
        <v>0</v>
      </c>
      <c r="P235" s="56">
        <f t="shared" si="3"/>
        <v>0</v>
      </c>
      <c r="Q235" s="49"/>
      <c r="R235" s="49"/>
    </row>
    <row r="236" spans="1:18" s="48" customFormat="1" ht="15.2" customHeight="1">
      <c r="A236" s="54" t="s">
        <v>539</v>
      </c>
      <c r="B236" s="54" t="s">
        <v>580</v>
      </c>
      <c r="C236" s="54" t="s">
        <v>45</v>
      </c>
      <c r="D236" s="54" t="s">
        <v>45</v>
      </c>
      <c r="E236" s="54" t="s">
        <v>13</v>
      </c>
      <c r="F236" s="54"/>
      <c r="G236" s="54" t="s">
        <v>370</v>
      </c>
      <c r="H236" s="54" t="s">
        <v>371</v>
      </c>
      <c r="I236" s="51" t="s">
        <v>510</v>
      </c>
      <c r="J236" s="51" t="s">
        <v>510</v>
      </c>
      <c r="K236" s="51">
        <v>0</v>
      </c>
      <c r="L236" s="51">
        <v>0</v>
      </c>
      <c r="M236" s="51">
        <v>1</v>
      </c>
      <c r="N236" s="51">
        <v>1</v>
      </c>
      <c r="O236" s="55">
        <v>0</v>
      </c>
      <c r="P236" s="56">
        <f t="shared" si="3"/>
        <v>0</v>
      </c>
      <c r="Q236" s="49"/>
      <c r="R236" s="49"/>
    </row>
    <row r="237" spans="1:18" s="48" customFormat="1" ht="15.2" customHeight="1">
      <c r="A237" s="54" t="s">
        <v>539</v>
      </c>
      <c r="B237" s="54" t="s">
        <v>580</v>
      </c>
      <c r="C237" s="54" t="s">
        <v>45</v>
      </c>
      <c r="D237" s="54" t="s">
        <v>45</v>
      </c>
      <c r="E237" s="54" t="s">
        <v>13</v>
      </c>
      <c r="F237" s="54"/>
      <c r="G237" s="54" t="s">
        <v>372</v>
      </c>
      <c r="H237" s="54" t="s">
        <v>373</v>
      </c>
      <c r="I237" s="51" t="s">
        <v>510</v>
      </c>
      <c r="J237" s="51" t="s">
        <v>510</v>
      </c>
      <c r="K237" s="51">
        <v>0</v>
      </c>
      <c r="L237" s="51">
        <v>0</v>
      </c>
      <c r="M237" s="51">
        <v>1</v>
      </c>
      <c r="N237" s="51">
        <v>1</v>
      </c>
      <c r="O237" s="55">
        <v>0</v>
      </c>
      <c r="P237" s="56">
        <f t="shared" si="3"/>
        <v>0</v>
      </c>
      <c r="Q237" s="49"/>
      <c r="R237" s="49"/>
    </row>
    <row r="238" spans="1:18" s="48" customFormat="1" ht="15.2" customHeight="1">
      <c r="A238" s="54" t="s">
        <v>539</v>
      </c>
      <c r="B238" s="54" t="s">
        <v>580</v>
      </c>
      <c r="C238" s="54" t="s">
        <v>45</v>
      </c>
      <c r="D238" s="54" t="s">
        <v>45</v>
      </c>
      <c r="E238" s="54" t="s">
        <v>13</v>
      </c>
      <c r="F238" s="54"/>
      <c r="G238" s="54" t="s">
        <v>374</v>
      </c>
      <c r="H238" s="54" t="s">
        <v>375</v>
      </c>
      <c r="I238" s="51" t="s">
        <v>510</v>
      </c>
      <c r="J238" s="51" t="s">
        <v>510</v>
      </c>
      <c r="K238" s="51">
        <v>0</v>
      </c>
      <c r="L238" s="51">
        <v>0</v>
      </c>
      <c r="M238" s="51">
        <v>1</v>
      </c>
      <c r="N238" s="51">
        <v>1</v>
      </c>
      <c r="O238" s="55">
        <v>0</v>
      </c>
      <c r="P238" s="56">
        <f t="shared" si="3"/>
        <v>0</v>
      </c>
      <c r="Q238" s="49"/>
      <c r="R238" s="49"/>
    </row>
    <row r="239" spans="1:18" s="48" customFormat="1" ht="15.2" customHeight="1">
      <c r="A239" s="54" t="s">
        <v>539</v>
      </c>
      <c r="B239" s="54" t="s">
        <v>580</v>
      </c>
      <c r="C239" s="54" t="s">
        <v>45</v>
      </c>
      <c r="D239" s="54" t="s">
        <v>45</v>
      </c>
      <c r="E239" s="54" t="s">
        <v>13</v>
      </c>
      <c r="F239" s="54"/>
      <c r="G239" s="54" t="s">
        <v>389</v>
      </c>
      <c r="H239" s="54" t="s">
        <v>390</v>
      </c>
      <c r="I239" s="51" t="s">
        <v>510</v>
      </c>
      <c r="J239" s="51" t="s">
        <v>510</v>
      </c>
      <c r="K239" s="51">
        <v>0</v>
      </c>
      <c r="L239" s="51">
        <v>0</v>
      </c>
      <c r="M239" s="51">
        <v>1</v>
      </c>
      <c r="N239" s="51">
        <v>1</v>
      </c>
      <c r="O239" s="55">
        <v>0</v>
      </c>
      <c r="P239" s="56">
        <f t="shared" si="3"/>
        <v>0</v>
      </c>
      <c r="Q239" s="49"/>
      <c r="R239" s="49"/>
    </row>
    <row r="240" spans="1:18" s="48" customFormat="1" ht="15.2" customHeight="1">
      <c r="A240" s="54" t="s">
        <v>539</v>
      </c>
      <c r="B240" s="54" t="s">
        <v>580</v>
      </c>
      <c r="C240" s="54" t="s">
        <v>45</v>
      </c>
      <c r="D240" s="54" t="s">
        <v>45</v>
      </c>
      <c r="E240" s="54" t="s">
        <v>13</v>
      </c>
      <c r="F240" s="54"/>
      <c r="G240" s="54" t="s">
        <v>376</v>
      </c>
      <c r="H240" s="54" t="s">
        <v>377</v>
      </c>
      <c r="I240" s="51" t="s">
        <v>510</v>
      </c>
      <c r="J240" s="51" t="s">
        <v>510</v>
      </c>
      <c r="K240" s="51">
        <v>0</v>
      </c>
      <c r="L240" s="51">
        <v>0</v>
      </c>
      <c r="M240" s="51">
        <v>1</v>
      </c>
      <c r="N240" s="51">
        <v>1</v>
      </c>
      <c r="O240" s="55">
        <v>0</v>
      </c>
      <c r="P240" s="56">
        <f t="shared" si="3"/>
        <v>0</v>
      </c>
      <c r="Q240" s="49"/>
      <c r="R240" s="49"/>
    </row>
    <row r="241" spans="1:18" s="48" customFormat="1" ht="15.2" customHeight="1">
      <c r="A241" s="54" t="s">
        <v>539</v>
      </c>
      <c r="B241" s="54" t="s">
        <v>580</v>
      </c>
      <c r="C241" s="54" t="s">
        <v>45</v>
      </c>
      <c r="D241" s="54" t="s">
        <v>45</v>
      </c>
      <c r="E241" s="54" t="s">
        <v>13</v>
      </c>
      <c r="F241" s="54"/>
      <c r="G241" s="54" t="s">
        <v>378</v>
      </c>
      <c r="H241" s="54" t="s">
        <v>379</v>
      </c>
      <c r="I241" s="51" t="s">
        <v>510</v>
      </c>
      <c r="J241" s="51" t="s">
        <v>510</v>
      </c>
      <c r="K241" s="51">
        <v>0</v>
      </c>
      <c r="L241" s="51">
        <v>0</v>
      </c>
      <c r="M241" s="51">
        <v>1</v>
      </c>
      <c r="N241" s="51">
        <v>1</v>
      </c>
      <c r="O241" s="55">
        <v>0</v>
      </c>
      <c r="P241" s="56">
        <f t="shared" si="3"/>
        <v>0</v>
      </c>
      <c r="Q241" s="49"/>
      <c r="R241" s="49"/>
    </row>
    <row r="242" spans="1:18" s="48" customFormat="1" ht="15.2" customHeight="1">
      <c r="A242" s="54" t="s">
        <v>539</v>
      </c>
      <c r="B242" s="54" t="s">
        <v>580</v>
      </c>
      <c r="C242" s="54" t="s">
        <v>45</v>
      </c>
      <c r="D242" s="54" t="s">
        <v>45</v>
      </c>
      <c r="E242" s="54" t="s">
        <v>13</v>
      </c>
      <c r="F242" s="54"/>
      <c r="G242" s="54" t="s">
        <v>380</v>
      </c>
      <c r="H242" s="54" t="s">
        <v>17</v>
      </c>
      <c r="I242" s="51" t="s">
        <v>510</v>
      </c>
      <c r="J242" s="51" t="s">
        <v>510</v>
      </c>
      <c r="K242" s="51">
        <v>0</v>
      </c>
      <c r="L242" s="51">
        <v>0</v>
      </c>
      <c r="M242" s="51">
        <v>1</v>
      </c>
      <c r="N242" s="51">
        <v>1</v>
      </c>
      <c r="O242" s="55">
        <v>0</v>
      </c>
      <c r="P242" s="56">
        <f t="shared" si="3"/>
        <v>0</v>
      </c>
      <c r="Q242" s="49"/>
      <c r="R242" s="49"/>
    </row>
    <row r="243" spans="1:18" s="48" customFormat="1" ht="15.2" customHeight="1">
      <c r="A243" s="54" t="s">
        <v>539</v>
      </c>
      <c r="B243" s="54" t="s">
        <v>580</v>
      </c>
      <c r="C243" s="54" t="s">
        <v>45</v>
      </c>
      <c r="D243" s="54" t="s">
        <v>45</v>
      </c>
      <c r="E243" s="54" t="s">
        <v>13</v>
      </c>
      <c r="F243" s="54"/>
      <c r="G243" s="54" t="s">
        <v>381</v>
      </c>
      <c r="H243" s="54" t="s">
        <v>382</v>
      </c>
      <c r="I243" s="51" t="s">
        <v>510</v>
      </c>
      <c r="J243" s="51" t="s">
        <v>510</v>
      </c>
      <c r="K243" s="51">
        <v>0</v>
      </c>
      <c r="L243" s="51">
        <v>0</v>
      </c>
      <c r="M243" s="51">
        <v>1</v>
      </c>
      <c r="N243" s="51">
        <v>1</v>
      </c>
      <c r="O243" s="55">
        <v>0</v>
      </c>
      <c r="P243" s="56">
        <f t="shared" si="3"/>
        <v>0</v>
      </c>
      <c r="Q243" s="49"/>
      <c r="R243" s="49"/>
    </row>
    <row r="244" spans="1:18" s="48" customFormat="1" ht="15.2" customHeight="1">
      <c r="A244" s="54" t="s">
        <v>539</v>
      </c>
      <c r="B244" s="54" t="s">
        <v>580</v>
      </c>
      <c r="C244" s="54" t="s">
        <v>46</v>
      </c>
      <c r="D244" s="54" t="s">
        <v>46</v>
      </c>
      <c r="E244" s="54" t="s">
        <v>13</v>
      </c>
      <c r="F244" s="54"/>
      <c r="G244" s="54" t="s">
        <v>366</v>
      </c>
      <c r="H244" s="54" t="s">
        <v>367</v>
      </c>
      <c r="I244" s="51" t="s">
        <v>510</v>
      </c>
      <c r="J244" s="51" t="s">
        <v>510</v>
      </c>
      <c r="K244" s="51">
        <v>0</v>
      </c>
      <c r="L244" s="51">
        <v>0</v>
      </c>
      <c r="M244" s="51">
        <v>1</v>
      </c>
      <c r="N244" s="51">
        <v>1</v>
      </c>
      <c r="O244" s="55">
        <v>0</v>
      </c>
      <c r="P244" s="56">
        <f t="shared" si="3"/>
        <v>0</v>
      </c>
      <c r="Q244" s="49"/>
      <c r="R244" s="49"/>
    </row>
    <row r="245" spans="1:18" s="48" customFormat="1" ht="15.2" customHeight="1">
      <c r="A245" s="54" t="s">
        <v>539</v>
      </c>
      <c r="B245" s="54" t="s">
        <v>580</v>
      </c>
      <c r="C245" s="54" t="s">
        <v>46</v>
      </c>
      <c r="D245" s="54" t="s">
        <v>46</v>
      </c>
      <c r="E245" s="54" t="s">
        <v>13</v>
      </c>
      <c r="F245" s="54"/>
      <c r="G245" s="54" t="s">
        <v>368</v>
      </c>
      <c r="H245" s="54" t="s">
        <v>369</v>
      </c>
      <c r="I245" s="51" t="s">
        <v>510</v>
      </c>
      <c r="J245" s="51" t="s">
        <v>510</v>
      </c>
      <c r="K245" s="51">
        <v>0</v>
      </c>
      <c r="L245" s="51">
        <v>0</v>
      </c>
      <c r="M245" s="51">
        <v>1</v>
      </c>
      <c r="N245" s="51">
        <v>1</v>
      </c>
      <c r="O245" s="55">
        <v>0</v>
      </c>
      <c r="P245" s="56">
        <f t="shared" si="3"/>
        <v>0</v>
      </c>
      <c r="Q245" s="49"/>
      <c r="R245" s="49"/>
    </row>
    <row r="246" spans="1:18" s="48" customFormat="1" ht="15.2" customHeight="1">
      <c r="A246" s="54" t="s">
        <v>539</v>
      </c>
      <c r="B246" s="54" t="s">
        <v>580</v>
      </c>
      <c r="C246" s="54" t="s">
        <v>46</v>
      </c>
      <c r="D246" s="54" t="s">
        <v>46</v>
      </c>
      <c r="E246" s="54" t="s">
        <v>13</v>
      </c>
      <c r="F246" s="54"/>
      <c r="G246" s="54" t="s">
        <v>370</v>
      </c>
      <c r="H246" s="54" t="s">
        <v>371</v>
      </c>
      <c r="I246" s="51" t="s">
        <v>510</v>
      </c>
      <c r="J246" s="51" t="s">
        <v>510</v>
      </c>
      <c r="K246" s="51">
        <v>0</v>
      </c>
      <c r="L246" s="51">
        <v>0</v>
      </c>
      <c r="M246" s="51">
        <v>1</v>
      </c>
      <c r="N246" s="51">
        <v>1</v>
      </c>
      <c r="O246" s="55">
        <v>0</v>
      </c>
      <c r="P246" s="56">
        <f t="shared" si="3"/>
        <v>0</v>
      </c>
      <c r="Q246" s="49"/>
      <c r="R246" s="49"/>
    </row>
    <row r="247" spans="1:18" s="48" customFormat="1" ht="15.2" customHeight="1">
      <c r="A247" s="54" t="s">
        <v>539</v>
      </c>
      <c r="B247" s="54" t="s">
        <v>580</v>
      </c>
      <c r="C247" s="54" t="s">
        <v>46</v>
      </c>
      <c r="D247" s="54" t="s">
        <v>46</v>
      </c>
      <c r="E247" s="54" t="s">
        <v>13</v>
      </c>
      <c r="F247" s="54"/>
      <c r="G247" s="54" t="s">
        <v>372</v>
      </c>
      <c r="H247" s="54" t="s">
        <v>373</v>
      </c>
      <c r="I247" s="51" t="s">
        <v>510</v>
      </c>
      <c r="J247" s="51" t="s">
        <v>510</v>
      </c>
      <c r="K247" s="51">
        <v>0</v>
      </c>
      <c r="L247" s="51">
        <v>0</v>
      </c>
      <c r="M247" s="51">
        <v>1</v>
      </c>
      <c r="N247" s="51">
        <v>1</v>
      </c>
      <c r="O247" s="55">
        <v>0</v>
      </c>
      <c r="P247" s="56">
        <f t="shared" si="3"/>
        <v>0</v>
      </c>
      <c r="Q247" s="49"/>
      <c r="R247" s="49"/>
    </row>
    <row r="248" spans="1:18" s="48" customFormat="1" ht="15.2" customHeight="1">
      <c r="A248" s="54" t="s">
        <v>539</v>
      </c>
      <c r="B248" s="54" t="s">
        <v>580</v>
      </c>
      <c r="C248" s="54" t="s">
        <v>46</v>
      </c>
      <c r="D248" s="54" t="s">
        <v>46</v>
      </c>
      <c r="E248" s="54" t="s">
        <v>13</v>
      </c>
      <c r="F248" s="54"/>
      <c r="G248" s="54" t="s">
        <v>374</v>
      </c>
      <c r="H248" s="54" t="s">
        <v>375</v>
      </c>
      <c r="I248" s="51" t="s">
        <v>510</v>
      </c>
      <c r="J248" s="51" t="s">
        <v>510</v>
      </c>
      <c r="K248" s="51">
        <v>0</v>
      </c>
      <c r="L248" s="51">
        <v>0</v>
      </c>
      <c r="M248" s="51">
        <v>1</v>
      </c>
      <c r="N248" s="51">
        <v>1</v>
      </c>
      <c r="O248" s="55">
        <v>0</v>
      </c>
      <c r="P248" s="56">
        <f t="shared" si="3"/>
        <v>0</v>
      </c>
      <c r="Q248" s="49"/>
      <c r="R248" s="49"/>
    </row>
    <row r="249" spans="1:18" s="48" customFormat="1" ht="15.2" customHeight="1">
      <c r="A249" s="54" t="s">
        <v>539</v>
      </c>
      <c r="B249" s="54" t="s">
        <v>580</v>
      </c>
      <c r="C249" s="54" t="s">
        <v>46</v>
      </c>
      <c r="D249" s="54" t="s">
        <v>46</v>
      </c>
      <c r="E249" s="54" t="s">
        <v>13</v>
      </c>
      <c r="F249" s="54"/>
      <c r="G249" s="54" t="s">
        <v>389</v>
      </c>
      <c r="H249" s="54" t="s">
        <v>390</v>
      </c>
      <c r="I249" s="51" t="s">
        <v>510</v>
      </c>
      <c r="J249" s="51" t="s">
        <v>510</v>
      </c>
      <c r="K249" s="51">
        <v>0</v>
      </c>
      <c r="L249" s="51">
        <v>0</v>
      </c>
      <c r="M249" s="51">
        <v>1</v>
      </c>
      <c r="N249" s="51">
        <v>1</v>
      </c>
      <c r="O249" s="55">
        <v>0</v>
      </c>
      <c r="P249" s="56">
        <f t="shared" si="3"/>
        <v>0</v>
      </c>
      <c r="Q249" s="49"/>
      <c r="R249" s="49"/>
    </row>
    <row r="250" spans="1:18" s="48" customFormat="1" ht="15.2" customHeight="1">
      <c r="A250" s="54" t="s">
        <v>539</v>
      </c>
      <c r="B250" s="54" t="s">
        <v>580</v>
      </c>
      <c r="C250" s="54" t="s">
        <v>46</v>
      </c>
      <c r="D250" s="54" t="s">
        <v>46</v>
      </c>
      <c r="E250" s="54" t="s">
        <v>13</v>
      </c>
      <c r="F250" s="54"/>
      <c r="G250" s="54" t="s">
        <v>376</v>
      </c>
      <c r="H250" s="54" t="s">
        <v>377</v>
      </c>
      <c r="I250" s="51" t="s">
        <v>510</v>
      </c>
      <c r="J250" s="51" t="s">
        <v>510</v>
      </c>
      <c r="K250" s="51">
        <v>0</v>
      </c>
      <c r="L250" s="51">
        <v>0</v>
      </c>
      <c r="M250" s="51">
        <v>1</v>
      </c>
      <c r="N250" s="51">
        <v>1</v>
      </c>
      <c r="O250" s="55">
        <v>0</v>
      </c>
      <c r="P250" s="56">
        <f t="shared" si="3"/>
        <v>0</v>
      </c>
      <c r="Q250" s="49"/>
      <c r="R250" s="49"/>
    </row>
    <row r="251" spans="1:18" s="48" customFormat="1" ht="15.2" customHeight="1">
      <c r="A251" s="54" t="s">
        <v>539</v>
      </c>
      <c r="B251" s="54" t="s">
        <v>580</v>
      </c>
      <c r="C251" s="54" t="s">
        <v>46</v>
      </c>
      <c r="D251" s="54" t="s">
        <v>46</v>
      </c>
      <c r="E251" s="54" t="s">
        <v>13</v>
      </c>
      <c r="F251" s="54"/>
      <c r="G251" s="54" t="s">
        <v>378</v>
      </c>
      <c r="H251" s="54" t="s">
        <v>379</v>
      </c>
      <c r="I251" s="51" t="s">
        <v>510</v>
      </c>
      <c r="J251" s="51" t="s">
        <v>510</v>
      </c>
      <c r="K251" s="51">
        <v>0</v>
      </c>
      <c r="L251" s="51">
        <v>0</v>
      </c>
      <c r="M251" s="51">
        <v>1</v>
      </c>
      <c r="N251" s="51">
        <v>1</v>
      </c>
      <c r="O251" s="55">
        <v>0</v>
      </c>
      <c r="P251" s="56">
        <f t="shared" si="3"/>
        <v>0</v>
      </c>
      <c r="Q251" s="49"/>
      <c r="R251" s="49"/>
    </row>
    <row r="252" spans="1:18" s="48" customFormat="1" ht="15.2" customHeight="1">
      <c r="A252" s="54" t="s">
        <v>539</v>
      </c>
      <c r="B252" s="54" t="s">
        <v>580</v>
      </c>
      <c r="C252" s="54" t="s">
        <v>46</v>
      </c>
      <c r="D252" s="54" t="s">
        <v>46</v>
      </c>
      <c r="E252" s="54" t="s">
        <v>13</v>
      </c>
      <c r="F252" s="54"/>
      <c r="G252" s="54" t="s">
        <v>380</v>
      </c>
      <c r="H252" s="54" t="s">
        <v>17</v>
      </c>
      <c r="I252" s="51" t="s">
        <v>510</v>
      </c>
      <c r="J252" s="51" t="s">
        <v>510</v>
      </c>
      <c r="K252" s="51">
        <v>0</v>
      </c>
      <c r="L252" s="51">
        <v>0</v>
      </c>
      <c r="M252" s="51">
        <v>1</v>
      </c>
      <c r="N252" s="51">
        <v>1</v>
      </c>
      <c r="O252" s="55">
        <v>0</v>
      </c>
      <c r="P252" s="56">
        <f t="shared" si="3"/>
        <v>0</v>
      </c>
      <c r="Q252" s="49"/>
      <c r="R252" s="49"/>
    </row>
    <row r="253" spans="1:18" s="48" customFormat="1" ht="15.2" customHeight="1">
      <c r="A253" s="54" t="s">
        <v>539</v>
      </c>
      <c r="B253" s="54" t="s">
        <v>580</v>
      </c>
      <c r="C253" s="54" t="s">
        <v>46</v>
      </c>
      <c r="D253" s="54" t="s">
        <v>46</v>
      </c>
      <c r="E253" s="54" t="s">
        <v>13</v>
      </c>
      <c r="F253" s="54"/>
      <c r="G253" s="54" t="s">
        <v>381</v>
      </c>
      <c r="H253" s="54" t="s">
        <v>382</v>
      </c>
      <c r="I253" s="51" t="s">
        <v>510</v>
      </c>
      <c r="J253" s="51" t="s">
        <v>510</v>
      </c>
      <c r="K253" s="51">
        <v>0</v>
      </c>
      <c r="L253" s="51">
        <v>0</v>
      </c>
      <c r="M253" s="51">
        <v>1</v>
      </c>
      <c r="N253" s="51">
        <v>1</v>
      </c>
      <c r="O253" s="55">
        <v>0</v>
      </c>
      <c r="P253" s="56">
        <f t="shared" si="3"/>
        <v>0</v>
      </c>
      <c r="Q253" s="49"/>
      <c r="R253" s="49"/>
    </row>
    <row r="254" spans="1:18" s="48" customFormat="1" ht="15.2" customHeight="1">
      <c r="A254" s="54" t="s">
        <v>539</v>
      </c>
      <c r="B254" s="54" t="s">
        <v>580</v>
      </c>
      <c r="C254" s="54" t="s">
        <v>47</v>
      </c>
      <c r="D254" s="54" t="s">
        <v>47</v>
      </c>
      <c r="E254" s="54" t="s">
        <v>13</v>
      </c>
      <c r="F254" s="54"/>
      <c r="G254" s="54" t="s">
        <v>366</v>
      </c>
      <c r="H254" s="54" t="s">
        <v>367</v>
      </c>
      <c r="I254" s="51" t="s">
        <v>510</v>
      </c>
      <c r="J254" s="51" t="s">
        <v>510</v>
      </c>
      <c r="K254" s="51">
        <v>0</v>
      </c>
      <c r="L254" s="51">
        <v>0</v>
      </c>
      <c r="M254" s="51">
        <v>1</v>
      </c>
      <c r="N254" s="51">
        <v>1</v>
      </c>
      <c r="O254" s="55">
        <v>0</v>
      </c>
      <c r="P254" s="56">
        <f t="shared" si="3"/>
        <v>0</v>
      </c>
      <c r="Q254" s="49"/>
      <c r="R254" s="49"/>
    </row>
    <row r="255" spans="1:18" s="48" customFormat="1" ht="15.2" customHeight="1">
      <c r="A255" s="54" t="s">
        <v>539</v>
      </c>
      <c r="B255" s="54" t="s">
        <v>580</v>
      </c>
      <c r="C255" s="54" t="s">
        <v>47</v>
      </c>
      <c r="D255" s="54" t="s">
        <v>47</v>
      </c>
      <c r="E255" s="54" t="s">
        <v>13</v>
      </c>
      <c r="F255" s="54"/>
      <c r="G255" s="54" t="s">
        <v>368</v>
      </c>
      <c r="H255" s="54" t="s">
        <v>369</v>
      </c>
      <c r="I255" s="51" t="s">
        <v>510</v>
      </c>
      <c r="J255" s="51" t="s">
        <v>510</v>
      </c>
      <c r="K255" s="51">
        <v>0</v>
      </c>
      <c r="L255" s="51">
        <v>0</v>
      </c>
      <c r="M255" s="51">
        <v>1</v>
      </c>
      <c r="N255" s="51">
        <v>1</v>
      </c>
      <c r="O255" s="55">
        <v>0</v>
      </c>
      <c r="P255" s="56">
        <f t="shared" si="3"/>
        <v>0</v>
      </c>
      <c r="Q255" s="49"/>
      <c r="R255" s="49"/>
    </row>
    <row r="256" spans="1:18" s="48" customFormat="1" ht="15.2" customHeight="1">
      <c r="A256" s="54" t="s">
        <v>539</v>
      </c>
      <c r="B256" s="54" t="s">
        <v>580</v>
      </c>
      <c r="C256" s="54" t="s">
        <v>47</v>
      </c>
      <c r="D256" s="54" t="s">
        <v>47</v>
      </c>
      <c r="E256" s="54" t="s">
        <v>13</v>
      </c>
      <c r="F256" s="54"/>
      <c r="G256" s="54" t="s">
        <v>370</v>
      </c>
      <c r="H256" s="54" t="s">
        <v>371</v>
      </c>
      <c r="I256" s="51" t="s">
        <v>510</v>
      </c>
      <c r="J256" s="51" t="s">
        <v>510</v>
      </c>
      <c r="K256" s="51">
        <v>0</v>
      </c>
      <c r="L256" s="51">
        <v>0</v>
      </c>
      <c r="M256" s="51">
        <v>1</v>
      </c>
      <c r="N256" s="51">
        <v>1</v>
      </c>
      <c r="O256" s="55">
        <v>0</v>
      </c>
      <c r="P256" s="56">
        <f t="shared" si="3"/>
        <v>0</v>
      </c>
      <c r="Q256" s="49"/>
      <c r="R256" s="49"/>
    </row>
    <row r="257" spans="1:18" s="48" customFormat="1" ht="15.2" customHeight="1">
      <c r="A257" s="54" t="s">
        <v>539</v>
      </c>
      <c r="B257" s="54" t="s">
        <v>580</v>
      </c>
      <c r="C257" s="54" t="s">
        <v>47</v>
      </c>
      <c r="D257" s="54" t="s">
        <v>47</v>
      </c>
      <c r="E257" s="54" t="s">
        <v>13</v>
      </c>
      <c r="F257" s="54"/>
      <c r="G257" s="54" t="s">
        <v>372</v>
      </c>
      <c r="H257" s="54" t="s">
        <v>373</v>
      </c>
      <c r="I257" s="51" t="s">
        <v>510</v>
      </c>
      <c r="J257" s="51" t="s">
        <v>510</v>
      </c>
      <c r="K257" s="51">
        <v>0</v>
      </c>
      <c r="L257" s="51">
        <v>0</v>
      </c>
      <c r="M257" s="51">
        <v>1</v>
      </c>
      <c r="N257" s="51">
        <v>1</v>
      </c>
      <c r="O257" s="55">
        <v>0</v>
      </c>
      <c r="P257" s="56">
        <f t="shared" si="3"/>
        <v>0</v>
      </c>
      <c r="Q257" s="49"/>
      <c r="R257" s="49"/>
    </row>
    <row r="258" spans="1:18" s="48" customFormat="1" ht="15.2" customHeight="1">
      <c r="A258" s="54" t="s">
        <v>539</v>
      </c>
      <c r="B258" s="54" t="s">
        <v>580</v>
      </c>
      <c r="C258" s="54" t="s">
        <v>47</v>
      </c>
      <c r="D258" s="54" t="s">
        <v>47</v>
      </c>
      <c r="E258" s="54" t="s">
        <v>13</v>
      </c>
      <c r="F258" s="54"/>
      <c r="G258" s="54" t="s">
        <v>374</v>
      </c>
      <c r="H258" s="54" t="s">
        <v>375</v>
      </c>
      <c r="I258" s="51" t="s">
        <v>510</v>
      </c>
      <c r="J258" s="51" t="s">
        <v>510</v>
      </c>
      <c r="K258" s="51">
        <v>0</v>
      </c>
      <c r="L258" s="51">
        <v>0</v>
      </c>
      <c r="M258" s="51">
        <v>1</v>
      </c>
      <c r="N258" s="51">
        <v>1</v>
      </c>
      <c r="O258" s="55">
        <v>0</v>
      </c>
      <c r="P258" s="56">
        <f t="shared" si="3"/>
        <v>0</v>
      </c>
      <c r="Q258" s="49"/>
      <c r="R258" s="49"/>
    </row>
    <row r="259" spans="1:18" s="48" customFormat="1" ht="15.2" customHeight="1">
      <c r="A259" s="54" t="s">
        <v>539</v>
      </c>
      <c r="B259" s="54" t="s">
        <v>580</v>
      </c>
      <c r="C259" s="54" t="s">
        <v>47</v>
      </c>
      <c r="D259" s="54" t="s">
        <v>47</v>
      </c>
      <c r="E259" s="54" t="s">
        <v>13</v>
      </c>
      <c r="F259" s="54"/>
      <c r="G259" s="54" t="s">
        <v>389</v>
      </c>
      <c r="H259" s="54" t="s">
        <v>390</v>
      </c>
      <c r="I259" s="51" t="s">
        <v>510</v>
      </c>
      <c r="J259" s="51" t="s">
        <v>510</v>
      </c>
      <c r="K259" s="51">
        <v>0</v>
      </c>
      <c r="L259" s="51">
        <v>0</v>
      </c>
      <c r="M259" s="51">
        <v>1</v>
      </c>
      <c r="N259" s="51">
        <v>1</v>
      </c>
      <c r="O259" s="55">
        <v>0</v>
      </c>
      <c r="P259" s="56">
        <f t="shared" ref="P259:P322" si="4">L259-O259</f>
        <v>0</v>
      </c>
      <c r="Q259" s="49"/>
      <c r="R259" s="49"/>
    </row>
    <row r="260" spans="1:18" s="48" customFormat="1" ht="15.2" customHeight="1">
      <c r="A260" s="54" t="s">
        <v>539</v>
      </c>
      <c r="B260" s="54" t="s">
        <v>580</v>
      </c>
      <c r="C260" s="54" t="s">
        <v>47</v>
      </c>
      <c r="D260" s="54" t="s">
        <v>47</v>
      </c>
      <c r="E260" s="54" t="s">
        <v>13</v>
      </c>
      <c r="F260" s="54"/>
      <c r="G260" s="54" t="s">
        <v>376</v>
      </c>
      <c r="H260" s="54" t="s">
        <v>377</v>
      </c>
      <c r="I260" s="51" t="s">
        <v>510</v>
      </c>
      <c r="J260" s="51" t="s">
        <v>510</v>
      </c>
      <c r="K260" s="51">
        <v>0</v>
      </c>
      <c r="L260" s="51">
        <v>0</v>
      </c>
      <c r="M260" s="51">
        <v>1</v>
      </c>
      <c r="N260" s="51">
        <v>1</v>
      </c>
      <c r="O260" s="55">
        <v>0</v>
      </c>
      <c r="P260" s="56">
        <f t="shared" si="4"/>
        <v>0</v>
      </c>
      <c r="Q260" s="49"/>
      <c r="R260" s="49"/>
    </row>
    <row r="261" spans="1:18" s="48" customFormat="1" ht="15.2" customHeight="1">
      <c r="A261" s="54" t="s">
        <v>539</v>
      </c>
      <c r="B261" s="54" t="s">
        <v>580</v>
      </c>
      <c r="C261" s="54" t="s">
        <v>47</v>
      </c>
      <c r="D261" s="54" t="s">
        <v>47</v>
      </c>
      <c r="E261" s="54" t="s">
        <v>13</v>
      </c>
      <c r="F261" s="54"/>
      <c r="G261" s="54" t="s">
        <v>378</v>
      </c>
      <c r="H261" s="54" t="s">
        <v>379</v>
      </c>
      <c r="I261" s="51" t="s">
        <v>510</v>
      </c>
      <c r="J261" s="51" t="s">
        <v>510</v>
      </c>
      <c r="K261" s="51">
        <v>0</v>
      </c>
      <c r="L261" s="51">
        <v>0</v>
      </c>
      <c r="M261" s="51">
        <v>1</v>
      </c>
      <c r="N261" s="51">
        <v>1</v>
      </c>
      <c r="O261" s="55">
        <v>0</v>
      </c>
      <c r="P261" s="56">
        <f t="shared" si="4"/>
        <v>0</v>
      </c>
      <c r="Q261" s="49"/>
      <c r="R261" s="49"/>
    </row>
    <row r="262" spans="1:18" s="48" customFormat="1" ht="15.2" customHeight="1">
      <c r="A262" s="54" t="s">
        <v>539</v>
      </c>
      <c r="B262" s="54" t="s">
        <v>580</v>
      </c>
      <c r="C262" s="54" t="s">
        <v>47</v>
      </c>
      <c r="D262" s="54" t="s">
        <v>47</v>
      </c>
      <c r="E262" s="54" t="s">
        <v>13</v>
      </c>
      <c r="F262" s="54"/>
      <c r="G262" s="54" t="s">
        <v>380</v>
      </c>
      <c r="H262" s="54" t="s">
        <v>17</v>
      </c>
      <c r="I262" s="51" t="s">
        <v>510</v>
      </c>
      <c r="J262" s="51" t="s">
        <v>510</v>
      </c>
      <c r="K262" s="51">
        <v>0</v>
      </c>
      <c r="L262" s="51">
        <v>0</v>
      </c>
      <c r="M262" s="51">
        <v>1</v>
      </c>
      <c r="N262" s="51">
        <v>1</v>
      </c>
      <c r="O262" s="55">
        <v>0</v>
      </c>
      <c r="P262" s="56">
        <f t="shared" si="4"/>
        <v>0</v>
      </c>
      <c r="Q262" s="49"/>
      <c r="R262" s="49"/>
    </row>
    <row r="263" spans="1:18" s="48" customFormat="1" ht="15.2" customHeight="1">
      <c r="A263" s="54" t="s">
        <v>539</v>
      </c>
      <c r="B263" s="54" t="s">
        <v>580</v>
      </c>
      <c r="C263" s="54" t="s">
        <v>47</v>
      </c>
      <c r="D263" s="54" t="s">
        <v>47</v>
      </c>
      <c r="E263" s="54" t="s">
        <v>13</v>
      </c>
      <c r="F263" s="54"/>
      <c r="G263" s="54" t="s">
        <v>381</v>
      </c>
      <c r="H263" s="54" t="s">
        <v>382</v>
      </c>
      <c r="I263" s="51" t="s">
        <v>510</v>
      </c>
      <c r="J263" s="51" t="s">
        <v>510</v>
      </c>
      <c r="K263" s="51">
        <v>0</v>
      </c>
      <c r="L263" s="51">
        <v>0</v>
      </c>
      <c r="M263" s="51">
        <v>1</v>
      </c>
      <c r="N263" s="51">
        <v>1</v>
      </c>
      <c r="O263" s="55">
        <v>0</v>
      </c>
      <c r="P263" s="56">
        <f t="shared" si="4"/>
        <v>0</v>
      </c>
      <c r="Q263" s="49"/>
      <c r="R263" s="49"/>
    </row>
    <row r="264" spans="1:18" s="48" customFormat="1" ht="15.2" customHeight="1">
      <c r="A264" s="54" t="s">
        <v>539</v>
      </c>
      <c r="B264" s="54" t="s">
        <v>580</v>
      </c>
      <c r="C264" s="54" t="s">
        <v>257</v>
      </c>
      <c r="D264" s="54" t="s">
        <v>257</v>
      </c>
      <c r="E264" s="54" t="s">
        <v>13</v>
      </c>
      <c r="F264" s="54"/>
      <c r="G264" s="54" t="s">
        <v>376</v>
      </c>
      <c r="H264" s="54" t="s">
        <v>377</v>
      </c>
      <c r="I264" s="51" t="s">
        <v>510</v>
      </c>
      <c r="J264" s="51" t="s">
        <v>510</v>
      </c>
      <c r="K264" s="51">
        <v>0</v>
      </c>
      <c r="L264" s="51">
        <v>0</v>
      </c>
      <c r="M264" s="51">
        <v>1</v>
      </c>
      <c r="N264" s="51">
        <v>1</v>
      </c>
      <c r="O264" s="55">
        <v>0</v>
      </c>
      <c r="P264" s="56">
        <f t="shared" si="4"/>
        <v>0</v>
      </c>
      <c r="Q264" s="49"/>
      <c r="R264" s="49"/>
    </row>
    <row r="265" spans="1:18" s="48" customFormat="1" ht="15.2" customHeight="1">
      <c r="A265" s="54" t="s">
        <v>539</v>
      </c>
      <c r="B265" s="54" t="s">
        <v>580</v>
      </c>
      <c r="C265" s="54" t="s">
        <v>257</v>
      </c>
      <c r="D265" s="54" t="s">
        <v>257</v>
      </c>
      <c r="E265" s="54" t="s">
        <v>13</v>
      </c>
      <c r="F265" s="54"/>
      <c r="G265" s="54" t="s">
        <v>378</v>
      </c>
      <c r="H265" s="54" t="s">
        <v>379</v>
      </c>
      <c r="I265" s="51" t="s">
        <v>510</v>
      </c>
      <c r="J265" s="51" t="s">
        <v>510</v>
      </c>
      <c r="K265" s="51">
        <v>0</v>
      </c>
      <c r="L265" s="51">
        <v>0</v>
      </c>
      <c r="M265" s="51">
        <v>1</v>
      </c>
      <c r="N265" s="51">
        <v>1</v>
      </c>
      <c r="O265" s="55">
        <v>0</v>
      </c>
      <c r="P265" s="56">
        <f t="shared" si="4"/>
        <v>0</v>
      </c>
      <c r="Q265" s="49"/>
      <c r="R265" s="49"/>
    </row>
    <row r="266" spans="1:18" s="48" customFormat="1" ht="15.2" customHeight="1">
      <c r="A266" s="54" t="s">
        <v>539</v>
      </c>
      <c r="B266" s="54" t="s">
        <v>580</v>
      </c>
      <c r="C266" s="54" t="s">
        <v>49</v>
      </c>
      <c r="D266" s="54" t="s">
        <v>49</v>
      </c>
      <c r="E266" s="54" t="s">
        <v>13</v>
      </c>
      <c r="F266" s="54"/>
      <c r="G266" s="54" t="s">
        <v>366</v>
      </c>
      <c r="H266" s="54" t="s">
        <v>367</v>
      </c>
      <c r="I266" s="51">
        <v>900.25</v>
      </c>
      <c r="J266" s="51">
        <v>900.25</v>
      </c>
      <c r="K266" s="51">
        <v>76983.11</v>
      </c>
      <c r="L266" s="51">
        <v>76983.11</v>
      </c>
      <c r="M266" s="51">
        <v>1</v>
      </c>
      <c r="N266" s="51">
        <v>1</v>
      </c>
      <c r="O266" s="55">
        <v>76082.86</v>
      </c>
      <c r="P266" s="56">
        <f t="shared" si="4"/>
        <v>900.25</v>
      </c>
      <c r="Q266" s="49"/>
      <c r="R266" s="49"/>
    </row>
    <row r="267" spans="1:18" s="48" customFormat="1" ht="15.2" customHeight="1">
      <c r="A267" s="54" t="s">
        <v>539</v>
      </c>
      <c r="B267" s="54" t="s">
        <v>580</v>
      </c>
      <c r="C267" s="54" t="s">
        <v>49</v>
      </c>
      <c r="D267" s="54" t="s">
        <v>49</v>
      </c>
      <c r="E267" s="54" t="s">
        <v>13</v>
      </c>
      <c r="F267" s="54"/>
      <c r="G267" s="54" t="s">
        <v>368</v>
      </c>
      <c r="H267" s="54" t="s">
        <v>369</v>
      </c>
      <c r="I267" s="51">
        <v>6.55</v>
      </c>
      <c r="J267" s="51">
        <v>6.55</v>
      </c>
      <c r="K267" s="51">
        <v>4227.5</v>
      </c>
      <c r="L267" s="51">
        <v>4227.5</v>
      </c>
      <c r="M267" s="51">
        <v>1</v>
      </c>
      <c r="N267" s="51">
        <v>1</v>
      </c>
      <c r="O267" s="55">
        <v>4220.95</v>
      </c>
      <c r="P267" s="56">
        <f t="shared" si="4"/>
        <v>6.5500000000001819</v>
      </c>
      <c r="Q267" s="49"/>
      <c r="R267" s="49"/>
    </row>
    <row r="268" spans="1:18" s="48" customFormat="1" ht="15.2" customHeight="1">
      <c r="A268" s="54" t="s">
        <v>539</v>
      </c>
      <c r="B268" s="54" t="s">
        <v>580</v>
      </c>
      <c r="C268" s="54" t="s">
        <v>49</v>
      </c>
      <c r="D268" s="54" t="s">
        <v>49</v>
      </c>
      <c r="E268" s="54" t="s">
        <v>13</v>
      </c>
      <c r="F268" s="54"/>
      <c r="G268" s="54" t="s">
        <v>370</v>
      </c>
      <c r="H268" s="54" t="s">
        <v>371</v>
      </c>
      <c r="I268" s="51">
        <v>1450.65</v>
      </c>
      <c r="J268" s="51">
        <v>1450.65</v>
      </c>
      <c r="K268" s="51">
        <v>1450.65</v>
      </c>
      <c r="L268" s="51">
        <v>1450.65</v>
      </c>
      <c r="M268" s="51">
        <v>1</v>
      </c>
      <c r="N268" s="51">
        <v>1</v>
      </c>
      <c r="O268" s="55">
        <v>0</v>
      </c>
      <c r="P268" s="56">
        <f t="shared" si="4"/>
        <v>1450.65</v>
      </c>
      <c r="Q268" s="49"/>
      <c r="R268" s="49"/>
    </row>
    <row r="269" spans="1:18" s="48" customFormat="1" ht="15.2" customHeight="1">
      <c r="A269" s="54" t="s">
        <v>539</v>
      </c>
      <c r="B269" s="54" t="s">
        <v>580</v>
      </c>
      <c r="C269" s="54" t="s">
        <v>49</v>
      </c>
      <c r="D269" s="54" t="s">
        <v>49</v>
      </c>
      <c r="E269" s="54" t="s">
        <v>13</v>
      </c>
      <c r="F269" s="54"/>
      <c r="G269" s="54" t="s">
        <v>372</v>
      </c>
      <c r="H269" s="54" t="s">
        <v>373</v>
      </c>
      <c r="I269" s="51">
        <v>62.68</v>
      </c>
      <c r="J269" s="51">
        <v>62.68</v>
      </c>
      <c r="K269" s="51">
        <v>131.06</v>
      </c>
      <c r="L269" s="51">
        <v>131.06</v>
      </c>
      <c r="M269" s="51">
        <v>1</v>
      </c>
      <c r="N269" s="51">
        <v>1</v>
      </c>
      <c r="O269" s="55">
        <v>68.38</v>
      </c>
      <c r="P269" s="56">
        <f t="shared" si="4"/>
        <v>62.680000000000007</v>
      </c>
      <c r="Q269" s="49"/>
      <c r="R269" s="49"/>
    </row>
    <row r="270" spans="1:18" s="48" customFormat="1" ht="15.2" customHeight="1">
      <c r="A270" s="54" t="s">
        <v>539</v>
      </c>
      <c r="B270" s="54" t="s">
        <v>580</v>
      </c>
      <c r="C270" s="54" t="s">
        <v>49</v>
      </c>
      <c r="D270" s="54" t="s">
        <v>49</v>
      </c>
      <c r="E270" s="54" t="s">
        <v>13</v>
      </c>
      <c r="F270" s="54"/>
      <c r="G270" s="54" t="s">
        <v>403</v>
      </c>
      <c r="H270" s="54" t="s">
        <v>404</v>
      </c>
      <c r="I270" s="51" t="s">
        <v>510</v>
      </c>
      <c r="J270" s="51" t="s">
        <v>510</v>
      </c>
      <c r="K270" s="51">
        <v>0</v>
      </c>
      <c r="L270" s="51">
        <v>0</v>
      </c>
      <c r="M270" s="51">
        <v>1</v>
      </c>
      <c r="N270" s="51">
        <v>1</v>
      </c>
      <c r="O270" s="55">
        <v>0</v>
      </c>
      <c r="P270" s="56">
        <f t="shared" si="4"/>
        <v>0</v>
      </c>
      <c r="Q270" s="49"/>
      <c r="R270" s="49"/>
    </row>
    <row r="271" spans="1:18" s="48" customFormat="1" ht="15.2" customHeight="1">
      <c r="A271" s="54" t="s">
        <v>539</v>
      </c>
      <c r="B271" s="54" t="s">
        <v>580</v>
      </c>
      <c r="C271" s="54" t="s">
        <v>49</v>
      </c>
      <c r="D271" s="54" t="s">
        <v>49</v>
      </c>
      <c r="E271" s="54" t="s">
        <v>13</v>
      </c>
      <c r="F271" s="54"/>
      <c r="G271" s="54" t="s">
        <v>376</v>
      </c>
      <c r="H271" s="54" t="s">
        <v>377</v>
      </c>
      <c r="I271" s="51" t="s">
        <v>510</v>
      </c>
      <c r="J271" s="51" t="s">
        <v>510</v>
      </c>
      <c r="K271" s="51">
        <v>0</v>
      </c>
      <c r="L271" s="51">
        <v>0</v>
      </c>
      <c r="M271" s="51">
        <v>1</v>
      </c>
      <c r="N271" s="51">
        <v>1</v>
      </c>
      <c r="O271" s="55">
        <v>0</v>
      </c>
      <c r="P271" s="56">
        <f t="shared" si="4"/>
        <v>0</v>
      </c>
      <c r="Q271" s="49"/>
      <c r="R271" s="49"/>
    </row>
    <row r="272" spans="1:18" s="48" customFormat="1" ht="15.2" customHeight="1">
      <c r="A272" s="54" t="s">
        <v>539</v>
      </c>
      <c r="B272" s="54" t="s">
        <v>580</v>
      </c>
      <c r="C272" s="54" t="s">
        <v>49</v>
      </c>
      <c r="D272" s="54" t="s">
        <v>49</v>
      </c>
      <c r="E272" s="54" t="s">
        <v>13</v>
      </c>
      <c r="F272" s="54"/>
      <c r="G272" s="54" t="s">
        <v>380</v>
      </c>
      <c r="H272" s="54" t="s">
        <v>17</v>
      </c>
      <c r="I272" s="51">
        <v>116.99</v>
      </c>
      <c r="J272" s="51">
        <v>116.99</v>
      </c>
      <c r="K272" s="51">
        <v>165.99</v>
      </c>
      <c r="L272" s="51">
        <v>165.99</v>
      </c>
      <c r="M272" s="51">
        <v>1</v>
      </c>
      <c r="N272" s="51">
        <v>1</v>
      </c>
      <c r="O272" s="55">
        <v>49</v>
      </c>
      <c r="P272" s="56">
        <f t="shared" si="4"/>
        <v>116.99000000000001</v>
      </c>
      <c r="Q272" s="49"/>
      <c r="R272" s="49"/>
    </row>
    <row r="273" spans="1:18" s="48" customFormat="1" ht="15.2" customHeight="1">
      <c r="A273" s="54" t="s">
        <v>539</v>
      </c>
      <c r="B273" s="54" t="s">
        <v>580</v>
      </c>
      <c r="C273" s="54" t="s">
        <v>49</v>
      </c>
      <c r="D273" s="54" t="s">
        <v>49</v>
      </c>
      <c r="E273" s="54" t="s">
        <v>13</v>
      </c>
      <c r="F273" s="54"/>
      <c r="G273" s="54" t="s">
        <v>381</v>
      </c>
      <c r="H273" s="54" t="s">
        <v>382</v>
      </c>
      <c r="I273" s="51">
        <v>326.89</v>
      </c>
      <c r="J273" s="51">
        <v>326.89</v>
      </c>
      <c r="K273" s="51">
        <v>653.78</v>
      </c>
      <c r="L273" s="51">
        <v>653.78</v>
      </c>
      <c r="M273" s="51">
        <v>1</v>
      </c>
      <c r="N273" s="51">
        <v>1</v>
      </c>
      <c r="O273" s="55">
        <v>326.89</v>
      </c>
      <c r="P273" s="56">
        <f t="shared" si="4"/>
        <v>326.89</v>
      </c>
      <c r="Q273" s="49"/>
      <c r="R273" s="49"/>
    </row>
    <row r="274" spans="1:18" s="48" customFormat="1" ht="15.2" customHeight="1">
      <c r="A274" s="54" t="s">
        <v>539</v>
      </c>
      <c r="B274" s="54" t="s">
        <v>580</v>
      </c>
      <c r="C274" s="54" t="s">
        <v>49</v>
      </c>
      <c r="D274" s="54" t="s">
        <v>49</v>
      </c>
      <c r="E274" s="54" t="s">
        <v>13</v>
      </c>
      <c r="F274" s="54"/>
      <c r="G274" s="54" t="s">
        <v>391</v>
      </c>
      <c r="H274" s="54" t="s">
        <v>392</v>
      </c>
      <c r="I274" s="51" t="s">
        <v>510</v>
      </c>
      <c r="J274" s="51" t="s">
        <v>510</v>
      </c>
      <c r="K274" s="51">
        <v>0</v>
      </c>
      <c r="L274" s="51">
        <v>0</v>
      </c>
      <c r="M274" s="51">
        <v>1</v>
      </c>
      <c r="N274" s="51">
        <v>1</v>
      </c>
      <c r="O274" s="55">
        <v>0</v>
      </c>
      <c r="P274" s="56">
        <f t="shared" si="4"/>
        <v>0</v>
      </c>
      <c r="Q274" s="49"/>
      <c r="R274" s="49"/>
    </row>
    <row r="275" spans="1:18" s="48" customFormat="1" ht="15.2" customHeight="1">
      <c r="A275" s="54" t="s">
        <v>539</v>
      </c>
      <c r="B275" s="54" t="s">
        <v>580</v>
      </c>
      <c r="C275" s="54" t="s">
        <v>50</v>
      </c>
      <c r="D275" s="54" t="s">
        <v>50</v>
      </c>
      <c r="E275" s="54" t="s">
        <v>13</v>
      </c>
      <c r="F275" s="54"/>
      <c r="G275" s="54" t="s">
        <v>366</v>
      </c>
      <c r="H275" s="54" t="s">
        <v>367</v>
      </c>
      <c r="I275" s="51" t="s">
        <v>510</v>
      </c>
      <c r="J275" s="51" t="s">
        <v>510</v>
      </c>
      <c r="K275" s="51">
        <v>0</v>
      </c>
      <c r="L275" s="51">
        <v>0</v>
      </c>
      <c r="M275" s="51">
        <v>1</v>
      </c>
      <c r="N275" s="51">
        <v>1</v>
      </c>
      <c r="O275" s="55">
        <v>0</v>
      </c>
      <c r="P275" s="56">
        <f t="shared" si="4"/>
        <v>0</v>
      </c>
      <c r="Q275" s="49"/>
      <c r="R275" s="49"/>
    </row>
    <row r="276" spans="1:18" s="48" customFormat="1" ht="15.2" customHeight="1">
      <c r="A276" s="54" t="s">
        <v>539</v>
      </c>
      <c r="B276" s="54" t="s">
        <v>580</v>
      </c>
      <c r="C276" s="54" t="s">
        <v>50</v>
      </c>
      <c r="D276" s="54" t="s">
        <v>50</v>
      </c>
      <c r="E276" s="54" t="s">
        <v>13</v>
      </c>
      <c r="F276" s="54"/>
      <c r="G276" s="54" t="s">
        <v>368</v>
      </c>
      <c r="H276" s="54" t="s">
        <v>369</v>
      </c>
      <c r="I276" s="51" t="s">
        <v>510</v>
      </c>
      <c r="J276" s="51" t="s">
        <v>510</v>
      </c>
      <c r="K276" s="51">
        <v>0</v>
      </c>
      <c r="L276" s="51">
        <v>0</v>
      </c>
      <c r="M276" s="51">
        <v>1</v>
      </c>
      <c r="N276" s="51">
        <v>1</v>
      </c>
      <c r="O276" s="55">
        <v>0</v>
      </c>
      <c r="P276" s="56">
        <f t="shared" si="4"/>
        <v>0</v>
      </c>
      <c r="Q276" s="49"/>
      <c r="R276" s="49"/>
    </row>
    <row r="277" spans="1:18" s="48" customFormat="1" ht="15.2" customHeight="1">
      <c r="A277" s="54" t="s">
        <v>539</v>
      </c>
      <c r="B277" s="54" t="s">
        <v>580</v>
      </c>
      <c r="C277" s="54" t="s">
        <v>50</v>
      </c>
      <c r="D277" s="54" t="s">
        <v>50</v>
      </c>
      <c r="E277" s="54" t="s">
        <v>13</v>
      </c>
      <c r="F277" s="54"/>
      <c r="G277" s="54" t="s">
        <v>370</v>
      </c>
      <c r="H277" s="54" t="s">
        <v>371</v>
      </c>
      <c r="I277" s="51" t="s">
        <v>510</v>
      </c>
      <c r="J277" s="51" t="s">
        <v>510</v>
      </c>
      <c r="K277" s="51">
        <v>0</v>
      </c>
      <c r="L277" s="51">
        <v>0</v>
      </c>
      <c r="M277" s="51">
        <v>1</v>
      </c>
      <c r="N277" s="51">
        <v>1</v>
      </c>
      <c r="O277" s="55">
        <v>0</v>
      </c>
      <c r="P277" s="56">
        <f t="shared" si="4"/>
        <v>0</v>
      </c>
      <c r="Q277" s="49"/>
      <c r="R277" s="49"/>
    </row>
    <row r="278" spans="1:18" s="48" customFormat="1" ht="15.2" customHeight="1">
      <c r="A278" s="54" t="s">
        <v>539</v>
      </c>
      <c r="B278" s="54" t="s">
        <v>580</v>
      </c>
      <c r="C278" s="54" t="s">
        <v>50</v>
      </c>
      <c r="D278" s="54" t="s">
        <v>50</v>
      </c>
      <c r="E278" s="54" t="s">
        <v>13</v>
      </c>
      <c r="F278" s="54"/>
      <c r="G278" s="54" t="s">
        <v>372</v>
      </c>
      <c r="H278" s="54" t="s">
        <v>373</v>
      </c>
      <c r="I278" s="51" t="s">
        <v>510</v>
      </c>
      <c r="J278" s="51" t="s">
        <v>510</v>
      </c>
      <c r="K278" s="51">
        <v>0</v>
      </c>
      <c r="L278" s="51">
        <v>0</v>
      </c>
      <c r="M278" s="51">
        <v>1</v>
      </c>
      <c r="N278" s="51">
        <v>1</v>
      </c>
      <c r="O278" s="55">
        <v>0</v>
      </c>
      <c r="P278" s="56">
        <f t="shared" si="4"/>
        <v>0</v>
      </c>
      <c r="Q278" s="49"/>
      <c r="R278" s="49"/>
    </row>
    <row r="279" spans="1:18" s="48" customFormat="1" ht="15.2" customHeight="1">
      <c r="A279" s="54" t="s">
        <v>539</v>
      </c>
      <c r="B279" s="54" t="s">
        <v>580</v>
      </c>
      <c r="C279" s="54" t="s">
        <v>50</v>
      </c>
      <c r="D279" s="54" t="s">
        <v>50</v>
      </c>
      <c r="E279" s="54" t="s">
        <v>13</v>
      </c>
      <c r="F279" s="54"/>
      <c r="G279" s="54" t="s">
        <v>374</v>
      </c>
      <c r="H279" s="54" t="s">
        <v>375</v>
      </c>
      <c r="I279" s="51" t="s">
        <v>510</v>
      </c>
      <c r="J279" s="51" t="s">
        <v>510</v>
      </c>
      <c r="K279" s="51">
        <v>0</v>
      </c>
      <c r="L279" s="51">
        <v>0</v>
      </c>
      <c r="M279" s="51">
        <v>1</v>
      </c>
      <c r="N279" s="51">
        <v>1</v>
      </c>
      <c r="O279" s="55">
        <v>0</v>
      </c>
      <c r="P279" s="56">
        <f t="shared" si="4"/>
        <v>0</v>
      </c>
      <c r="Q279" s="49"/>
      <c r="R279" s="49"/>
    </row>
    <row r="280" spans="1:18" s="48" customFormat="1" ht="15.2" customHeight="1">
      <c r="A280" s="54" t="s">
        <v>539</v>
      </c>
      <c r="B280" s="54" t="s">
        <v>580</v>
      </c>
      <c r="C280" s="54" t="s">
        <v>50</v>
      </c>
      <c r="D280" s="54" t="s">
        <v>50</v>
      </c>
      <c r="E280" s="54" t="s">
        <v>13</v>
      </c>
      <c r="F280" s="54"/>
      <c r="G280" s="54" t="s">
        <v>389</v>
      </c>
      <c r="H280" s="54" t="s">
        <v>390</v>
      </c>
      <c r="I280" s="51" t="s">
        <v>510</v>
      </c>
      <c r="J280" s="51" t="s">
        <v>510</v>
      </c>
      <c r="K280" s="51">
        <v>0</v>
      </c>
      <c r="L280" s="51">
        <v>0</v>
      </c>
      <c r="M280" s="51">
        <v>1</v>
      </c>
      <c r="N280" s="51">
        <v>1</v>
      </c>
      <c r="O280" s="55">
        <v>0</v>
      </c>
      <c r="P280" s="56">
        <f t="shared" si="4"/>
        <v>0</v>
      </c>
      <c r="Q280" s="49"/>
      <c r="R280" s="49"/>
    </row>
    <row r="281" spans="1:18" s="48" customFormat="1" ht="15.2" customHeight="1">
      <c r="A281" s="54" t="s">
        <v>539</v>
      </c>
      <c r="B281" s="54" t="s">
        <v>580</v>
      </c>
      <c r="C281" s="54" t="s">
        <v>50</v>
      </c>
      <c r="D281" s="54" t="s">
        <v>50</v>
      </c>
      <c r="E281" s="54" t="s">
        <v>13</v>
      </c>
      <c r="F281" s="54"/>
      <c r="G281" s="54" t="s">
        <v>376</v>
      </c>
      <c r="H281" s="54" t="s">
        <v>377</v>
      </c>
      <c r="I281" s="51" t="s">
        <v>510</v>
      </c>
      <c r="J281" s="51" t="s">
        <v>510</v>
      </c>
      <c r="K281" s="51">
        <v>0</v>
      </c>
      <c r="L281" s="51">
        <v>0</v>
      </c>
      <c r="M281" s="51">
        <v>1</v>
      </c>
      <c r="N281" s="51">
        <v>1</v>
      </c>
      <c r="O281" s="55">
        <v>0</v>
      </c>
      <c r="P281" s="56">
        <f t="shared" si="4"/>
        <v>0</v>
      </c>
      <c r="Q281" s="49"/>
      <c r="R281" s="49"/>
    </row>
    <row r="282" spans="1:18" s="48" customFormat="1" ht="15.2" customHeight="1">
      <c r="A282" s="54" t="s">
        <v>539</v>
      </c>
      <c r="B282" s="54" t="s">
        <v>580</v>
      </c>
      <c r="C282" s="54" t="s">
        <v>50</v>
      </c>
      <c r="D282" s="54" t="s">
        <v>50</v>
      </c>
      <c r="E282" s="54" t="s">
        <v>13</v>
      </c>
      <c r="F282" s="54"/>
      <c r="G282" s="54" t="s">
        <v>378</v>
      </c>
      <c r="H282" s="54" t="s">
        <v>379</v>
      </c>
      <c r="I282" s="51" t="s">
        <v>510</v>
      </c>
      <c r="J282" s="51" t="s">
        <v>510</v>
      </c>
      <c r="K282" s="51">
        <v>0</v>
      </c>
      <c r="L282" s="51">
        <v>0</v>
      </c>
      <c r="M282" s="51">
        <v>1</v>
      </c>
      <c r="N282" s="51">
        <v>1</v>
      </c>
      <c r="O282" s="55">
        <v>0</v>
      </c>
      <c r="P282" s="56">
        <f t="shared" si="4"/>
        <v>0</v>
      </c>
      <c r="Q282" s="49"/>
      <c r="R282" s="49"/>
    </row>
    <row r="283" spans="1:18" s="48" customFormat="1" ht="15.2" customHeight="1">
      <c r="A283" s="54" t="s">
        <v>539</v>
      </c>
      <c r="B283" s="54" t="s">
        <v>580</v>
      </c>
      <c r="C283" s="54" t="s">
        <v>50</v>
      </c>
      <c r="D283" s="54" t="s">
        <v>50</v>
      </c>
      <c r="E283" s="54" t="s">
        <v>13</v>
      </c>
      <c r="F283" s="54"/>
      <c r="G283" s="54" t="s">
        <v>380</v>
      </c>
      <c r="H283" s="54" t="s">
        <v>17</v>
      </c>
      <c r="I283" s="51" t="s">
        <v>510</v>
      </c>
      <c r="J283" s="51" t="s">
        <v>510</v>
      </c>
      <c r="K283" s="51">
        <v>0</v>
      </c>
      <c r="L283" s="51">
        <v>0</v>
      </c>
      <c r="M283" s="51">
        <v>1</v>
      </c>
      <c r="N283" s="51">
        <v>1</v>
      </c>
      <c r="O283" s="55">
        <v>0</v>
      </c>
      <c r="P283" s="56">
        <f t="shared" si="4"/>
        <v>0</v>
      </c>
      <c r="Q283" s="49"/>
      <c r="R283" s="49"/>
    </row>
    <row r="284" spans="1:18" s="48" customFormat="1" ht="15.2" customHeight="1">
      <c r="A284" s="54" t="s">
        <v>539</v>
      </c>
      <c r="B284" s="54" t="s">
        <v>580</v>
      </c>
      <c r="C284" s="54" t="s">
        <v>50</v>
      </c>
      <c r="D284" s="54" t="s">
        <v>50</v>
      </c>
      <c r="E284" s="54" t="s">
        <v>13</v>
      </c>
      <c r="F284" s="54"/>
      <c r="G284" s="54" t="s">
        <v>381</v>
      </c>
      <c r="H284" s="54" t="s">
        <v>382</v>
      </c>
      <c r="I284" s="51" t="s">
        <v>510</v>
      </c>
      <c r="J284" s="51" t="s">
        <v>510</v>
      </c>
      <c r="K284" s="51">
        <v>0</v>
      </c>
      <c r="L284" s="51">
        <v>0</v>
      </c>
      <c r="M284" s="51">
        <v>1</v>
      </c>
      <c r="N284" s="51">
        <v>1</v>
      </c>
      <c r="O284" s="55">
        <v>0</v>
      </c>
      <c r="P284" s="56">
        <f t="shared" si="4"/>
        <v>0</v>
      </c>
      <c r="Q284" s="49"/>
      <c r="R284" s="49"/>
    </row>
    <row r="285" spans="1:18" s="48" customFormat="1" ht="15.2" customHeight="1">
      <c r="A285" s="54" t="s">
        <v>539</v>
      </c>
      <c r="B285" s="54" t="s">
        <v>580</v>
      </c>
      <c r="C285" s="54" t="s">
        <v>50</v>
      </c>
      <c r="D285" s="54" t="s">
        <v>50</v>
      </c>
      <c r="E285" s="54" t="s">
        <v>13</v>
      </c>
      <c r="F285" s="54"/>
      <c r="G285" s="54" t="s">
        <v>405</v>
      </c>
      <c r="H285" s="54" t="s">
        <v>406</v>
      </c>
      <c r="I285" s="51" t="s">
        <v>510</v>
      </c>
      <c r="J285" s="51" t="s">
        <v>510</v>
      </c>
      <c r="K285" s="51">
        <v>0</v>
      </c>
      <c r="L285" s="51">
        <v>0</v>
      </c>
      <c r="M285" s="51">
        <v>1</v>
      </c>
      <c r="N285" s="51">
        <v>1</v>
      </c>
      <c r="O285" s="55">
        <v>0</v>
      </c>
      <c r="P285" s="56">
        <f t="shared" si="4"/>
        <v>0</v>
      </c>
      <c r="Q285" s="49"/>
      <c r="R285" s="49"/>
    </row>
    <row r="286" spans="1:18" s="48" customFormat="1" ht="15.2" customHeight="1">
      <c r="A286" s="54" t="s">
        <v>539</v>
      </c>
      <c r="B286" s="54" t="s">
        <v>580</v>
      </c>
      <c r="C286" s="54" t="s">
        <v>51</v>
      </c>
      <c r="D286" s="54" t="s">
        <v>51</v>
      </c>
      <c r="E286" s="54" t="s">
        <v>13</v>
      </c>
      <c r="F286" s="54"/>
      <c r="G286" s="54" t="s">
        <v>366</v>
      </c>
      <c r="H286" s="54" t="s">
        <v>367</v>
      </c>
      <c r="I286" s="51" t="s">
        <v>510</v>
      </c>
      <c r="J286" s="51" t="s">
        <v>510</v>
      </c>
      <c r="K286" s="51">
        <v>0</v>
      </c>
      <c r="L286" s="51">
        <v>0</v>
      </c>
      <c r="M286" s="51">
        <v>1</v>
      </c>
      <c r="N286" s="51">
        <v>1</v>
      </c>
      <c r="O286" s="55">
        <v>0</v>
      </c>
      <c r="P286" s="56">
        <f t="shared" si="4"/>
        <v>0</v>
      </c>
      <c r="Q286" s="49"/>
      <c r="R286" s="49"/>
    </row>
    <row r="287" spans="1:18" s="48" customFormat="1" ht="15.2" customHeight="1">
      <c r="A287" s="54" t="s">
        <v>539</v>
      </c>
      <c r="B287" s="54" t="s">
        <v>580</v>
      </c>
      <c r="C287" s="54" t="s">
        <v>51</v>
      </c>
      <c r="D287" s="54" t="s">
        <v>51</v>
      </c>
      <c r="E287" s="54" t="s">
        <v>13</v>
      </c>
      <c r="F287" s="54"/>
      <c r="G287" s="54" t="s">
        <v>368</v>
      </c>
      <c r="H287" s="54" t="s">
        <v>369</v>
      </c>
      <c r="I287" s="51" t="s">
        <v>510</v>
      </c>
      <c r="J287" s="51" t="s">
        <v>510</v>
      </c>
      <c r="K287" s="51">
        <v>0</v>
      </c>
      <c r="L287" s="51">
        <v>0</v>
      </c>
      <c r="M287" s="51">
        <v>1</v>
      </c>
      <c r="N287" s="51">
        <v>1</v>
      </c>
      <c r="O287" s="55">
        <v>0</v>
      </c>
      <c r="P287" s="56">
        <f t="shared" si="4"/>
        <v>0</v>
      </c>
      <c r="Q287" s="49"/>
      <c r="R287" s="49"/>
    </row>
    <row r="288" spans="1:18" s="48" customFormat="1" ht="15.2" customHeight="1">
      <c r="A288" s="54" t="s">
        <v>539</v>
      </c>
      <c r="B288" s="54" t="s">
        <v>580</v>
      </c>
      <c r="C288" s="54" t="s">
        <v>51</v>
      </c>
      <c r="D288" s="54" t="s">
        <v>51</v>
      </c>
      <c r="E288" s="54" t="s">
        <v>13</v>
      </c>
      <c r="F288" s="54"/>
      <c r="G288" s="54" t="s">
        <v>370</v>
      </c>
      <c r="H288" s="54" t="s">
        <v>371</v>
      </c>
      <c r="I288" s="51" t="s">
        <v>510</v>
      </c>
      <c r="J288" s="51" t="s">
        <v>510</v>
      </c>
      <c r="K288" s="51">
        <v>0</v>
      </c>
      <c r="L288" s="51">
        <v>0</v>
      </c>
      <c r="M288" s="51">
        <v>1</v>
      </c>
      <c r="N288" s="51">
        <v>1</v>
      </c>
      <c r="O288" s="55">
        <v>0</v>
      </c>
      <c r="P288" s="56">
        <f t="shared" si="4"/>
        <v>0</v>
      </c>
      <c r="Q288" s="49"/>
      <c r="R288" s="49"/>
    </row>
    <row r="289" spans="1:18" s="48" customFormat="1" ht="15.2" customHeight="1">
      <c r="A289" s="54" t="s">
        <v>539</v>
      </c>
      <c r="B289" s="54" t="s">
        <v>580</v>
      </c>
      <c r="C289" s="54" t="s">
        <v>51</v>
      </c>
      <c r="D289" s="54" t="s">
        <v>51</v>
      </c>
      <c r="E289" s="54" t="s">
        <v>13</v>
      </c>
      <c r="F289" s="54"/>
      <c r="G289" s="54" t="s">
        <v>372</v>
      </c>
      <c r="H289" s="54" t="s">
        <v>373</v>
      </c>
      <c r="I289" s="51" t="s">
        <v>510</v>
      </c>
      <c r="J289" s="51" t="s">
        <v>510</v>
      </c>
      <c r="K289" s="51">
        <v>0</v>
      </c>
      <c r="L289" s="51">
        <v>0</v>
      </c>
      <c r="M289" s="51">
        <v>1</v>
      </c>
      <c r="N289" s="51">
        <v>1</v>
      </c>
      <c r="O289" s="55">
        <v>0</v>
      </c>
      <c r="P289" s="56">
        <f t="shared" si="4"/>
        <v>0</v>
      </c>
      <c r="Q289" s="49"/>
      <c r="R289" s="49"/>
    </row>
    <row r="290" spans="1:18" s="48" customFormat="1" ht="15.2" customHeight="1">
      <c r="A290" s="54" t="s">
        <v>539</v>
      </c>
      <c r="B290" s="54" t="s">
        <v>580</v>
      </c>
      <c r="C290" s="54" t="s">
        <v>51</v>
      </c>
      <c r="D290" s="54" t="s">
        <v>51</v>
      </c>
      <c r="E290" s="54" t="s">
        <v>13</v>
      </c>
      <c r="F290" s="54"/>
      <c r="G290" s="54" t="s">
        <v>374</v>
      </c>
      <c r="H290" s="54" t="s">
        <v>375</v>
      </c>
      <c r="I290" s="51" t="s">
        <v>510</v>
      </c>
      <c r="J290" s="51" t="s">
        <v>510</v>
      </c>
      <c r="K290" s="51">
        <v>0</v>
      </c>
      <c r="L290" s="51">
        <v>0</v>
      </c>
      <c r="M290" s="51">
        <v>1</v>
      </c>
      <c r="N290" s="51">
        <v>1</v>
      </c>
      <c r="O290" s="55">
        <v>0</v>
      </c>
      <c r="P290" s="56">
        <f t="shared" si="4"/>
        <v>0</v>
      </c>
      <c r="Q290" s="49"/>
      <c r="R290" s="49"/>
    </row>
    <row r="291" spans="1:18" s="48" customFormat="1" ht="15.2" customHeight="1">
      <c r="A291" s="54" t="s">
        <v>539</v>
      </c>
      <c r="B291" s="54" t="s">
        <v>580</v>
      </c>
      <c r="C291" s="54" t="s">
        <v>51</v>
      </c>
      <c r="D291" s="54" t="s">
        <v>51</v>
      </c>
      <c r="E291" s="54" t="s">
        <v>13</v>
      </c>
      <c r="F291" s="54"/>
      <c r="G291" s="54" t="s">
        <v>389</v>
      </c>
      <c r="H291" s="54" t="s">
        <v>390</v>
      </c>
      <c r="I291" s="51" t="s">
        <v>510</v>
      </c>
      <c r="J291" s="51" t="s">
        <v>510</v>
      </c>
      <c r="K291" s="51">
        <v>0</v>
      </c>
      <c r="L291" s="51">
        <v>0</v>
      </c>
      <c r="M291" s="51">
        <v>1</v>
      </c>
      <c r="N291" s="51">
        <v>1</v>
      </c>
      <c r="O291" s="55">
        <v>0</v>
      </c>
      <c r="P291" s="56">
        <f t="shared" si="4"/>
        <v>0</v>
      </c>
      <c r="Q291" s="49"/>
      <c r="R291" s="49"/>
    </row>
    <row r="292" spans="1:18" s="48" customFormat="1" ht="15.2" customHeight="1">
      <c r="A292" s="54" t="s">
        <v>539</v>
      </c>
      <c r="B292" s="54" t="s">
        <v>580</v>
      </c>
      <c r="C292" s="54" t="s">
        <v>51</v>
      </c>
      <c r="D292" s="54" t="s">
        <v>51</v>
      </c>
      <c r="E292" s="54" t="s">
        <v>13</v>
      </c>
      <c r="F292" s="54"/>
      <c r="G292" s="54" t="s">
        <v>376</v>
      </c>
      <c r="H292" s="54" t="s">
        <v>377</v>
      </c>
      <c r="I292" s="51" t="s">
        <v>510</v>
      </c>
      <c r="J292" s="51" t="s">
        <v>510</v>
      </c>
      <c r="K292" s="51">
        <v>0</v>
      </c>
      <c r="L292" s="51">
        <v>0</v>
      </c>
      <c r="M292" s="51">
        <v>1</v>
      </c>
      <c r="N292" s="51">
        <v>1</v>
      </c>
      <c r="O292" s="55">
        <v>0</v>
      </c>
      <c r="P292" s="56">
        <f t="shared" si="4"/>
        <v>0</v>
      </c>
      <c r="Q292" s="49"/>
      <c r="R292" s="49"/>
    </row>
    <row r="293" spans="1:18" s="48" customFormat="1" ht="15.2" customHeight="1">
      <c r="A293" s="54" t="s">
        <v>539</v>
      </c>
      <c r="B293" s="54" t="s">
        <v>580</v>
      </c>
      <c r="C293" s="54" t="s">
        <v>51</v>
      </c>
      <c r="D293" s="54" t="s">
        <v>51</v>
      </c>
      <c r="E293" s="54" t="s">
        <v>13</v>
      </c>
      <c r="F293" s="54"/>
      <c r="G293" s="54" t="s">
        <v>378</v>
      </c>
      <c r="H293" s="54" t="s">
        <v>379</v>
      </c>
      <c r="I293" s="51" t="s">
        <v>510</v>
      </c>
      <c r="J293" s="51" t="s">
        <v>510</v>
      </c>
      <c r="K293" s="51">
        <v>0</v>
      </c>
      <c r="L293" s="51">
        <v>0</v>
      </c>
      <c r="M293" s="51">
        <v>1</v>
      </c>
      <c r="N293" s="51">
        <v>1</v>
      </c>
      <c r="O293" s="55">
        <v>0</v>
      </c>
      <c r="P293" s="56">
        <f t="shared" si="4"/>
        <v>0</v>
      </c>
      <c r="Q293" s="49"/>
      <c r="R293" s="49"/>
    </row>
    <row r="294" spans="1:18" s="48" customFormat="1" ht="15.2" customHeight="1">
      <c r="A294" s="54" t="s">
        <v>539</v>
      </c>
      <c r="B294" s="54" t="s">
        <v>580</v>
      </c>
      <c r="C294" s="54" t="s">
        <v>51</v>
      </c>
      <c r="D294" s="54" t="s">
        <v>51</v>
      </c>
      <c r="E294" s="54" t="s">
        <v>13</v>
      </c>
      <c r="F294" s="54"/>
      <c r="G294" s="54" t="s">
        <v>407</v>
      </c>
      <c r="H294" s="54" t="s">
        <v>408</v>
      </c>
      <c r="I294" s="51" t="s">
        <v>510</v>
      </c>
      <c r="J294" s="51" t="s">
        <v>510</v>
      </c>
      <c r="K294" s="51">
        <v>0</v>
      </c>
      <c r="L294" s="51">
        <v>0</v>
      </c>
      <c r="M294" s="51">
        <v>1</v>
      </c>
      <c r="N294" s="51">
        <v>1</v>
      </c>
      <c r="O294" s="55">
        <v>0</v>
      </c>
      <c r="P294" s="56">
        <f t="shared" si="4"/>
        <v>0</v>
      </c>
      <c r="Q294" s="49"/>
      <c r="R294" s="49"/>
    </row>
    <row r="295" spans="1:18" s="48" customFormat="1" ht="15.2" customHeight="1">
      <c r="A295" s="54" t="s">
        <v>539</v>
      </c>
      <c r="B295" s="54" t="s">
        <v>580</v>
      </c>
      <c r="C295" s="54" t="s">
        <v>51</v>
      </c>
      <c r="D295" s="54" t="s">
        <v>51</v>
      </c>
      <c r="E295" s="54" t="s">
        <v>13</v>
      </c>
      <c r="F295" s="54"/>
      <c r="G295" s="54" t="s">
        <v>380</v>
      </c>
      <c r="H295" s="54" t="s">
        <v>17</v>
      </c>
      <c r="I295" s="51" t="s">
        <v>510</v>
      </c>
      <c r="J295" s="51" t="s">
        <v>510</v>
      </c>
      <c r="K295" s="51">
        <v>0</v>
      </c>
      <c r="L295" s="51">
        <v>0</v>
      </c>
      <c r="M295" s="51">
        <v>1</v>
      </c>
      <c r="N295" s="51">
        <v>1</v>
      </c>
      <c r="O295" s="55">
        <v>0</v>
      </c>
      <c r="P295" s="56">
        <f t="shared" si="4"/>
        <v>0</v>
      </c>
      <c r="Q295" s="49"/>
      <c r="R295" s="49"/>
    </row>
    <row r="296" spans="1:18" s="48" customFormat="1" ht="15.2" customHeight="1">
      <c r="A296" s="54" t="s">
        <v>539</v>
      </c>
      <c r="B296" s="54" t="s">
        <v>580</v>
      </c>
      <c r="C296" s="54" t="s">
        <v>51</v>
      </c>
      <c r="D296" s="54" t="s">
        <v>51</v>
      </c>
      <c r="E296" s="54" t="s">
        <v>13</v>
      </c>
      <c r="F296" s="54"/>
      <c r="G296" s="54" t="s">
        <v>381</v>
      </c>
      <c r="H296" s="54" t="s">
        <v>382</v>
      </c>
      <c r="I296" s="51" t="s">
        <v>510</v>
      </c>
      <c r="J296" s="51" t="s">
        <v>510</v>
      </c>
      <c r="K296" s="51">
        <v>0</v>
      </c>
      <c r="L296" s="51">
        <v>0</v>
      </c>
      <c r="M296" s="51">
        <v>1</v>
      </c>
      <c r="N296" s="51">
        <v>1</v>
      </c>
      <c r="O296" s="55">
        <v>0</v>
      </c>
      <c r="P296" s="56">
        <f t="shared" si="4"/>
        <v>0</v>
      </c>
      <c r="Q296" s="49"/>
      <c r="R296" s="49"/>
    </row>
    <row r="297" spans="1:18" s="48" customFormat="1" ht="15.2" customHeight="1">
      <c r="A297" s="54" t="s">
        <v>539</v>
      </c>
      <c r="B297" s="54" t="s">
        <v>580</v>
      </c>
      <c r="C297" s="54" t="s">
        <v>53</v>
      </c>
      <c r="D297" s="54" t="s">
        <v>53</v>
      </c>
      <c r="E297" s="54" t="s">
        <v>13</v>
      </c>
      <c r="F297" s="54"/>
      <c r="G297" s="54" t="s">
        <v>366</v>
      </c>
      <c r="H297" s="54" t="s">
        <v>367</v>
      </c>
      <c r="I297" s="51">
        <v>1082.48</v>
      </c>
      <c r="J297" s="51">
        <v>1082.48</v>
      </c>
      <c r="K297" s="51">
        <v>87842.64</v>
      </c>
      <c r="L297" s="51">
        <v>87842.64</v>
      </c>
      <c r="M297" s="51">
        <v>1</v>
      </c>
      <c r="N297" s="51">
        <v>1</v>
      </c>
      <c r="O297" s="55">
        <v>86760.16</v>
      </c>
      <c r="P297" s="56">
        <f t="shared" si="4"/>
        <v>1082.4799999999959</v>
      </c>
      <c r="Q297" s="49"/>
      <c r="R297" s="49"/>
    </row>
    <row r="298" spans="1:18" s="48" customFormat="1" ht="15.2" customHeight="1">
      <c r="A298" s="54" t="s">
        <v>539</v>
      </c>
      <c r="B298" s="54" t="s">
        <v>580</v>
      </c>
      <c r="C298" s="54" t="s">
        <v>53</v>
      </c>
      <c r="D298" s="54" t="s">
        <v>53</v>
      </c>
      <c r="E298" s="54" t="s">
        <v>13</v>
      </c>
      <c r="F298" s="54"/>
      <c r="G298" s="54" t="s">
        <v>368</v>
      </c>
      <c r="H298" s="54" t="s">
        <v>369</v>
      </c>
      <c r="I298" s="51">
        <v>8.24</v>
      </c>
      <c r="J298" s="51">
        <v>8.24</v>
      </c>
      <c r="K298" s="51">
        <v>5313.47</v>
      </c>
      <c r="L298" s="51">
        <v>5313.47</v>
      </c>
      <c r="M298" s="51">
        <v>1</v>
      </c>
      <c r="N298" s="51">
        <v>1</v>
      </c>
      <c r="O298" s="55">
        <v>5305.23</v>
      </c>
      <c r="P298" s="56">
        <f t="shared" si="4"/>
        <v>8.2400000000006912</v>
      </c>
      <c r="Q298" s="49"/>
      <c r="R298" s="49"/>
    </row>
    <row r="299" spans="1:18" s="48" customFormat="1" ht="15.2" customHeight="1">
      <c r="A299" s="54" t="s">
        <v>539</v>
      </c>
      <c r="B299" s="54" t="s">
        <v>580</v>
      </c>
      <c r="C299" s="54" t="s">
        <v>53</v>
      </c>
      <c r="D299" s="54" t="s">
        <v>53</v>
      </c>
      <c r="E299" s="54" t="s">
        <v>13</v>
      </c>
      <c r="F299" s="54"/>
      <c r="G299" s="54" t="s">
        <v>370</v>
      </c>
      <c r="H299" s="54" t="s">
        <v>371</v>
      </c>
      <c r="I299" s="51">
        <v>1877.3</v>
      </c>
      <c r="J299" s="51">
        <v>1877.3</v>
      </c>
      <c r="K299" s="51">
        <v>1877.3</v>
      </c>
      <c r="L299" s="51">
        <v>1877.3</v>
      </c>
      <c r="M299" s="51">
        <v>1</v>
      </c>
      <c r="N299" s="51">
        <v>1</v>
      </c>
      <c r="O299" s="55">
        <v>0</v>
      </c>
      <c r="P299" s="56">
        <f t="shared" si="4"/>
        <v>1877.3</v>
      </c>
      <c r="Q299" s="49"/>
      <c r="R299" s="49"/>
    </row>
    <row r="300" spans="1:18" s="48" customFormat="1" ht="15.2" customHeight="1">
      <c r="A300" s="54" t="s">
        <v>539</v>
      </c>
      <c r="B300" s="54" t="s">
        <v>580</v>
      </c>
      <c r="C300" s="54" t="s">
        <v>53</v>
      </c>
      <c r="D300" s="54" t="s">
        <v>53</v>
      </c>
      <c r="E300" s="54" t="s">
        <v>13</v>
      </c>
      <c r="F300" s="54"/>
      <c r="G300" s="54" t="s">
        <v>372</v>
      </c>
      <c r="H300" s="54" t="s">
        <v>373</v>
      </c>
      <c r="I300" s="51">
        <v>81.12</v>
      </c>
      <c r="J300" s="51">
        <v>81.12</v>
      </c>
      <c r="K300" s="51">
        <v>169.6</v>
      </c>
      <c r="L300" s="51">
        <v>169.6</v>
      </c>
      <c r="M300" s="51">
        <v>1</v>
      </c>
      <c r="N300" s="51">
        <v>1</v>
      </c>
      <c r="O300" s="55">
        <v>88.47999999999999</v>
      </c>
      <c r="P300" s="56">
        <f t="shared" si="4"/>
        <v>81.12</v>
      </c>
      <c r="Q300" s="49"/>
      <c r="R300" s="49"/>
    </row>
    <row r="301" spans="1:18" s="48" customFormat="1" ht="15.2" customHeight="1">
      <c r="A301" s="54" t="s">
        <v>539</v>
      </c>
      <c r="B301" s="54" t="s">
        <v>580</v>
      </c>
      <c r="C301" s="54" t="s">
        <v>53</v>
      </c>
      <c r="D301" s="54" t="s">
        <v>53</v>
      </c>
      <c r="E301" s="54" t="s">
        <v>13</v>
      </c>
      <c r="F301" s="54"/>
      <c r="G301" s="54" t="s">
        <v>374</v>
      </c>
      <c r="H301" s="54" t="s">
        <v>375</v>
      </c>
      <c r="I301" s="51" t="s">
        <v>510</v>
      </c>
      <c r="J301" s="51" t="s">
        <v>510</v>
      </c>
      <c r="K301" s="51">
        <v>0</v>
      </c>
      <c r="L301" s="51">
        <v>0</v>
      </c>
      <c r="M301" s="51">
        <v>1</v>
      </c>
      <c r="N301" s="51">
        <v>1</v>
      </c>
      <c r="O301" s="55">
        <v>0</v>
      </c>
      <c r="P301" s="56">
        <f t="shared" si="4"/>
        <v>0</v>
      </c>
      <c r="Q301" s="49"/>
      <c r="R301" s="49"/>
    </row>
    <row r="302" spans="1:18" s="48" customFormat="1" ht="15.2" customHeight="1">
      <c r="A302" s="54" t="s">
        <v>539</v>
      </c>
      <c r="B302" s="54" t="s">
        <v>580</v>
      </c>
      <c r="C302" s="54" t="s">
        <v>53</v>
      </c>
      <c r="D302" s="54" t="s">
        <v>53</v>
      </c>
      <c r="E302" s="54" t="s">
        <v>13</v>
      </c>
      <c r="F302" s="54"/>
      <c r="G302" s="54" t="s">
        <v>389</v>
      </c>
      <c r="H302" s="54" t="s">
        <v>390</v>
      </c>
      <c r="I302" s="51" t="s">
        <v>510</v>
      </c>
      <c r="J302" s="51" t="s">
        <v>510</v>
      </c>
      <c r="K302" s="51">
        <v>0</v>
      </c>
      <c r="L302" s="51">
        <v>0</v>
      </c>
      <c r="M302" s="51">
        <v>1</v>
      </c>
      <c r="N302" s="51">
        <v>1</v>
      </c>
      <c r="O302" s="55">
        <v>0</v>
      </c>
      <c r="P302" s="56">
        <f t="shared" si="4"/>
        <v>0</v>
      </c>
      <c r="Q302" s="49"/>
      <c r="R302" s="49"/>
    </row>
    <row r="303" spans="1:18" s="48" customFormat="1" ht="15.2" customHeight="1">
      <c r="A303" s="54" t="s">
        <v>539</v>
      </c>
      <c r="B303" s="54" t="s">
        <v>580</v>
      </c>
      <c r="C303" s="54" t="s">
        <v>53</v>
      </c>
      <c r="D303" s="54" t="s">
        <v>53</v>
      </c>
      <c r="E303" s="54" t="s">
        <v>13</v>
      </c>
      <c r="F303" s="54"/>
      <c r="G303" s="54" t="s">
        <v>393</v>
      </c>
      <c r="H303" s="54" t="s">
        <v>25</v>
      </c>
      <c r="I303" s="51" t="s">
        <v>510</v>
      </c>
      <c r="J303" s="51" t="s">
        <v>510</v>
      </c>
      <c r="K303" s="51">
        <v>0</v>
      </c>
      <c r="L303" s="51">
        <v>0</v>
      </c>
      <c r="M303" s="51">
        <v>1</v>
      </c>
      <c r="N303" s="51">
        <v>1</v>
      </c>
      <c r="O303" s="55">
        <v>0</v>
      </c>
      <c r="P303" s="56">
        <f t="shared" si="4"/>
        <v>0</v>
      </c>
      <c r="Q303" s="49"/>
      <c r="R303" s="49"/>
    </row>
    <row r="304" spans="1:18" s="48" customFormat="1" ht="15.2" customHeight="1">
      <c r="A304" s="54" t="s">
        <v>539</v>
      </c>
      <c r="B304" s="54" t="s">
        <v>580</v>
      </c>
      <c r="C304" s="54" t="s">
        <v>53</v>
      </c>
      <c r="D304" s="54" t="s">
        <v>53</v>
      </c>
      <c r="E304" s="54" t="s">
        <v>13</v>
      </c>
      <c r="F304" s="54"/>
      <c r="G304" s="54" t="s">
        <v>397</v>
      </c>
      <c r="H304" s="54" t="s">
        <v>35</v>
      </c>
      <c r="I304" s="51" t="s">
        <v>510</v>
      </c>
      <c r="J304" s="51" t="s">
        <v>510</v>
      </c>
      <c r="K304" s="51">
        <v>0</v>
      </c>
      <c r="L304" s="51">
        <v>0</v>
      </c>
      <c r="M304" s="51">
        <v>1</v>
      </c>
      <c r="N304" s="51">
        <v>1</v>
      </c>
      <c r="O304" s="55">
        <v>0</v>
      </c>
      <c r="P304" s="56">
        <f t="shared" si="4"/>
        <v>0</v>
      </c>
      <c r="Q304" s="49"/>
      <c r="R304" s="49"/>
    </row>
    <row r="305" spans="1:18" s="48" customFormat="1" ht="15.2" customHeight="1">
      <c r="A305" s="54" t="s">
        <v>539</v>
      </c>
      <c r="B305" s="54" t="s">
        <v>580</v>
      </c>
      <c r="C305" s="54" t="s">
        <v>53</v>
      </c>
      <c r="D305" s="54" t="s">
        <v>53</v>
      </c>
      <c r="E305" s="54" t="s">
        <v>13</v>
      </c>
      <c r="F305" s="54"/>
      <c r="G305" s="54" t="s">
        <v>403</v>
      </c>
      <c r="H305" s="54" t="s">
        <v>404</v>
      </c>
      <c r="I305" s="51">
        <v>7581</v>
      </c>
      <c r="J305" s="51">
        <v>7581</v>
      </c>
      <c r="K305" s="51">
        <v>239.4</v>
      </c>
      <c r="L305" s="51">
        <v>239.39999999999964</v>
      </c>
      <c r="M305" s="51">
        <v>1</v>
      </c>
      <c r="N305" s="51">
        <v>1</v>
      </c>
      <c r="O305" s="55">
        <v>-7341.6</v>
      </c>
      <c r="P305" s="56">
        <f t="shared" si="4"/>
        <v>7581</v>
      </c>
      <c r="Q305" s="49"/>
      <c r="R305" s="49"/>
    </row>
    <row r="306" spans="1:18" s="48" customFormat="1" ht="15.2" customHeight="1">
      <c r="A306" s="54" t="s">
        <v>539</v>
      </c>
      <c r="B306" s="54" t="s">
        <v>580</v>
      </c>
      <c r="C306" s="54" t="s">
        <v>53</v>
      </c>
      <c r="D306" s="54" t="s">
        <v>53</v>
      </c>
      <c r="E306" s="54" t="s">
        <v>13</v>
      </c>
      <c r="F306" s="54"/>
      <c r="G306" s="54" t="s">
        <v>376</v>
      </c>
      <c r="H306" s="54" t="s">
        <v>377</v>
      </c>
      <c r="I306" s="51" t="s">
        <v>510</v>
      </c>
      <c r="J306" s="51" t="s">
        <v>510</v>
      </c>
      <c r="K306" s="51">
        <v>0</v>
      </c>
      <c r="L306" s="51">
        <v>0</v>
      </c>
      <c r="M306" s="51">
        <v>1</v>
      </c>
      <c r="N306" s="51">
        <v>1</v>
      </c>
      <c r="O306" s="55">
        <v>0</v>
      </c>
      <c r="P306" s="56">
        <f t="shared" si="4"/>
        <v>0</v>
      </c>
      <c r="Q306" s="49"/>
      <c r="R306" s="49"/>
    </row>
    <row r="307" spans="1:18" s="48" customFormat="1" ht="15.2" customHeight="1">
      <c r="A307" s="54" t="s">
        <v>539</v>
      </c>
      <c r="B307" s="54" t="s">
        <v>580</v>
      </c>
      <c r="C307" s="54" t="s">
        <v>53</v>
      </c>
      <c r="D307" s="54" t="s">
        <v>53</v>
      </c>
      <c r="E307" s="54" t="s">
        <v>13</v>
      </c>
      <c r="F307" s="54"/>
      <c r="G307" s="54" t="s">
        <v>380</v>
      </c>
      <c r="H307" s="54" t="s">
        <v>17</v>
      </c>
      <c r="I307" s="51">
        <v>120.92</v>
      </c>
      <c r="J307" s="51">
        <v>120.92</v>
      </c>
      <c r="K307" s="51">
        <v>152.68</v>
      </c>
      <c r="L307" s="51">
        <v>152.68</v>
      </c>
      <c r="M307" s="51">
        <v>1</v>
      </c>
      <c r="N307" s="51">
        <v>1</v>
      </c>
      <c r="O307" s="55">
        <v>31.76</v>
      </c>
      <c r="P307" s="56">
        <f t="shared" si="4"/>
        <v>120.92</v>
      </c>
      <c r="Q307" s="49"/>
      <c r="R307" s="49"/>
    </row>
    <row r="308" spans="1:18" s="48" customFormat="1" ht="15.2" customHeight="1">
      <c r="A308" s="54" t="s">
        <v>539</v>
      </c>
      <c r="B308" s="54" t="s">
        <v>580</v>
      </c>
      <c r="C308" s="54" t="s">
        <v>53</v>
      </c>
      <c r="D308" s="54" t="s">
        <v>53</v>
      </c>
      <c r="E308" s="54" t="s">
        <v>13</v>
      </c>
      <c r="F308" s="54"/>
      <c r="G308" s="54" t="s">
        <v>398</v>
      </c>
      <c r="H308" s="54" t="s">
        <v>399</v>
      </c>
      <c r="I308" s="51" t="s">
        <v>510</v>
      </c>
      <c r="J308" s="51" t="s">
        <v>510</v>
      </c>
      <c r="K308" s="51">
        <v>0</v>
      </c>
      <c r="L308" s="51">
        <v>0</v>
      </c>
      <c r="M308" s="51">
        <v>1</v>
      </c>
      <c r="N308" s="51">
        <v>1</v>
      </c>
      <c r="O308" s="55">
        <v>0</v>
      </c>
      <c r="P308" s="56">
        <f t="shared" si="4"/>
        <v>0</v>
      </c>
      <c r="Q308" s="49"/>
      <c r="R308" s="49"/>
    </row>
    <row r="309" spans="1:18" s="48" customFormat="1" ht="15.2" customHeight="1">
      <c r="A309" s="54" t="s">
        <v>539</v>
      </c>
      <c r="B309" s="54" t="s">
        <v>580</v>
      </c>
      <c r="C309" s="54" t="s">
        <v>53</v>
      </c>
      <c r="D309" s="54" t="s">
        <v>53</v>
      </c>
      <c r="E309" s="54" t="s">
        <v>13</v>
      </c>
      <c r="F309" s="54"/>
      <c r="G309" s="54" t="s">
        <v>381</v>
      </c>
      <c r="H309" s="54" t="s">
        <v>382</v>
      </c>
      <c r="I309" s="51">
        <v>412.03</v>
      </c>
      <c r="J309" s="51">
        <v>412.03</v>
      </c>
      <c r="K309" s="51">
        <v>824.06</v>
      </c>
      <c r="L309" s="51">
        <v>824.06</v>
      </c>
      <c r="M309" s="51">
        <v>1</v>
      </c>
      <c r="N309" s="51">
        <v>1</v>
      </c>
      <c r="O309" s="55">
        <v>412.03</v>
      </c>
      <c r="P309" s="56">
        <f t="shared" si="4"/>
        <v>412.03</v>
      </c>
      <c r="Q309" s="49"/>
      <c r="R309" s="49"/>
    </row>
    <row r="310" spans="1:18" s="48" customFormat="1" ht="15.2" customHeight="1">
      <c r="A310" s="54" t="s">
        <v>539</v>
      </c>
      <c r="B310" s="54" t="s">
        <v>580</v>
      </c>
      <c r="C310" s="54" t="s">
        <v>54</v>
      </c>
      <c r="D310" s="54" t="s">
        <v>54</v>
      </c>
      <c r="E310" s="54" t="s">
        <v>13</v>
      </c>
      <c r="F310" s="54"/>
      <c r="G310" s="54" t="s">
        <v>366</v>
      </c>
      <c r="H310" s="54" t="s">
        <v>367</v>
      </c>
      <c r="I310" s="51">
        <v>1002.84</v>
      </c>
      <c r="J310" s="51">
        <v>1002.84</v>
      </c>
      <c r="K310" s="51">
        <v>82242.429999999993</v>
      </c>
      <c r="L310" s="51">
        <v>82242.429999999993</v>
      </c>
      <c r="M310" s="51">
        <v>1</v>
      </c>
      <c r="N310" s="51">
        <v>1</v>
      </c>
      <c r="O310" s="55">
        <v>81239.59</v>
      </c>
      <c r="P310" s="56">
        <f t="shared" si="4"/>
        <v>1002.8399999999965</v>
      </c>
      <c r="Q310" s="49"/>
      <c r="R310" s="49"/>
    </row>
    <row r="311" spans="1:18" s="48" customFormat="1" ht="15.2" customHeight="1">
      <c r="A311" s="54" t="s">
        <v>539</v>
      </c>
      <c r="B311" s="54" t="s">
        <v>580</v>
      </c>
      <c r="C311" s="54" t="s">
        <v>54</v>
      </c>
      <c r="D311" s="54" t="s">
        <v>54</v>
      </c>
      <c r="E311" s="54" t="s">
        <v>13</v>
      </c>
      <c r="F311" s="54"/>
      <c r="G311" s="54" t="s">
        <v>368</v>
      </c>
      <c r="H311" s="54" t="s">
        <v>369</v>
      </c>
      <c r="I311" s="51">
        <v>7.61</v>
      </c>
      <c r="J311" s="51">
        <v>7.61</v>
      </c>
      <c r="K311" s="51">
        <v>4906.2299999999996</v>
      </c>
      <c r="L311" s="51">
        <v>4906.2299999999996</v>
      </c>
      <c r="M311" s="51">
        <v>1</v>
      </c>
      <c r="N311" s="51">
        <v>1</v>
      </c>
      <c r="O311" s="55">
        <v>4898.619999999999</v>
      </c>
      <c r="P311" s="56">
        <f t="shared" si="4"/>
        <v>7.6100000000005821</v>
      </c>
      <c r="Q311" s="49"/>
      <c r="R311" s="49"/>
    </row>
    <row r="312" spans="1:18" s="48" customFormat="1" ht="15.2" customHeight="1">
      <c r="A312" s="54" t="s">
        <v>539</v>
      </c>
      <c r="B312" s="54" t="s">
        <v>580</v>
      </c>
      <c r="C312" s="54" t="s">
        <v>54</v>
      </c>
      <c r="D312" s="54" t="s">
        <v>54</v>
      </c>
      <c r="E312" s="54" t="s">
        <v>13</v>
      </c>
      <c r="F312" s="54"/>
      <c r="G312" s="54" t="s">
        <v>370</v>
      </c>
      <c r="H312" s="54" t="s">
        <v>371</v>
      </c>
      <c r="I312" s="51">
        <v>1643.22</v>
      </c>
      <c r="J312" s="51">
        <v>1643.22</v>
      </c>
      <c r="K312" s="51">
        <v>1643.22</v>
      </c>
      <c r="L312" s="51">
        <v>1643.22</v>
      </c>
      <c r="M312" s="51">
        <v>1</v>
      </c>
      <c r="N312" s="51">
        <v>1</v>
      </c>
      <c r="O312" s="55">
        <v>0</v>
      </c>
      <c r="P312" s="56">
        <f t="shared" si="4"/>
        <v>1643.22</v>
      </c>
      <c r="Q312" s="49"/>
      <c r="R312" s="49"/>
    </row>
    <row r="313" spans="1:18" s="48" customFormat="1" ht="15.2" customHeight="1">
      <c r="A313" s="54" t="s">
        <v>539</v>
      </c>
      <c r="B313" s="54" t="s">
        <v>580</v>
      </c>
      <c r="C313" s="54" t="s">
        <v>54</v>
      </c>
      <c r="D313" s="54" t="s">
        <v>54</v>
      </c>
      <c r="E313" s="54" t="s">
        <v>13</v>
      </c>
      <c r="F313" s="54"/>
      <c r="G313" s="54" t="s">
        <v>372</v>
      </c>
      <c r="H313" s="54" t="s">
        <v>373</v>
      </c>
      <c r="I313" s="51">
        <v>72.319999999999993</v>
      </c>
      <c r="J313" s="51">
        <v>72.319999999999993</v>
      </c>
      <c r="K313" s="51">
        <v>151.21</v>
      </c>
      <c r="L313" s="51">
        <v>151.20999999999998</v>
      </c>
      <c r="M313" s="51">
        <v>1</v>
      </c>
      <c r="N313" s="51">
        <v>1</v>
      </c>
      <c r="O313" s="55">
        <v>78.89</v>
      </c>
      <c r="P313" s="56">
        <f t="shared" si="4"/>
        <v>72.319999999999979</v>
      </c>
      <c r="Q313" s="49"/>
      <c r="R313" s="49"/>
    </row>
    <row r="314" spans="1:18" s="48" customFormat="1" ht="15.2" customHeight="1">
      <c r="A314" s="54" t="s">
        <v>539</v>
      </c>
      <c r="B314" s="54" t="s">
        <v>580</v>
      </c>
      <c r="C314" s="54" t="s">
        <v>54</v>
      </c>
      <c r="D314" s="54" t="s">
        <v>54</v>
      </c>
      <c r="E314" s="54" t="s">
        <v>13</v>
      </c>
      <c r="F314" s="54"/>
      <c r="G314" s="54" t="s">
        <v>374</v>
      </c>
      <c r="H314" s="54" t="s">
        <v>375</v>
      </c>
      <c r="I314" s="51" t="s">
        <v>510</v>
      </c>
      <c r="J314" s="51" t="s">
        <v>510</v>
      </c>
      <c r="K314" s="51">
        <v>0</v>
      </c>
      <c r="L314" s="51">
        <v>0</v>
      </c>
      <c r="M314" s="51">
        <v>1</v>
      </c>
      <c r="N314" s="51">
        <v>1</v>
      </c>
      <c r="O314" s="55">
        <v>0</v>
      </c>
      <c r="P314" s="56">
        <f t="shared" si="4"/>
        <v>0</v>
      </c>
      <c r="Q314" s="49"/>
      <c r="R314" s="49"/>
    </row>
    <row r="315" spans="1:18" s="48" customFormat="1" ht="15.2" customHeight="1">
      <c r="A315" s="54" t="s">
        <v>539</v>
      </c>
      <c r="B315" s="54" t="s">
        <v>580</v>
      </c>
      <c r="C315" s="54" t="s">
        <v>54</v>
      </c>
      <c r="D315" s="54" t="s">
        <v>54</v>
      </c>
      <c r="E315" s="54" t="s">
        <v>13</v>
      </c>
      <c r="F315" s="54"/>
      <c r="G315" s="54" t="s">
        <v>389</v>
      </c>
      <c r="H315" s="54" t="s">
        <v>390</v>
      </c>
      <c r="I315" s="51" t="s">
        <v>510</v>
      </c>
      <c r="J315" s="51" t="s">
        <v>510</v>
      </c>
      <c r="K315" s="51">
        <v>0</v>
      </c>
      <c r="L315" s="51">
        <v>0</v>
      </c>
      <c r="M315" s="51">
        <v>1</v>
      </c>
      <c r="N315" s="51">
        <v>1</v>
      </c>
      <c r="O315" s="55">
        <v>0</v>
      </c>
      <c r="P315" s="56">
        <f t="shared" si="4"/>
        <v>0</v>
      </c>
      <c r="Q315" s="49"/>
      <c r="R315" s="49"/>
    </row>
    <row r="316" spans="1:18" s="48" customFormat="1" ht="15.2" customHeight="1">
      <c r="A316" s="54" t="s">
        <v>539</v>
      </c>
      <c r="B316" s="54" t="s">
        <v>580</v>
      </c>
      <c r="C316" s="54" t="s">
        <v>54</v>
      </c>
      <c r="D316" s="54" t="s">
        <v>54</v>
      </c>
      <c r="E316" s="54" t="s">
        <v>13</v>
      </c>
      <c r="F316" s="54"/>
      <c r="G316" s="54" t="s">
        <v>393</v>
      </c>
      <c r="H316" s="54" t="s">
        <v>25</v>
      </c>
      <c r="I316" s="51" t="s">
        <v>510</v>
      </c>
      <c r="J316" s="51" t="s">
        <v>510</v>
      </c>
      <c r="K316" s="51">
        <v>0</v>
      </c>
      <c r="L316" s="51">
        <v>0</v>
      </c>
      <c r="M316" s="51">
        <v>1</v>
      </c>
      <c r="N316" s="51">
        <v>1</v>
      </c>
      <c r="O316" s="55">
        <v>0</v>
      </c>
      <c r="P316" s="56">
        <f t="shared" si="4"/>
        <v>0</v>
      </c>
      <c r="Q316" s="49"/>
      <c r="R316" s="49"/>
    </row>
    <row r="317" spans="1:18" s="48" customFormat="1" ht="15.2" customHeight="1">
      <c r="A317" s="54" t="s">
        <v>539</v>
      </c>
      <c r="B317" s="54" t="s">
        <v>580</v>
      </c>
      <c r="C317" s="54" t="s">
        <v>54</v>
      </c>
      <c r="D317" s="54" t="s">
        <v>54</v>
      </c>
      <c r="E317" s="54" t="s">
        <v>13</v>
      </c>
      <c r="F317" s="54"/>
      <c r="G317" s="54" t="s">
        <v>397</v>
      </c>
      <c r="H317" s="54" t="s">
        <v>35</v>
      </c>
      <c r="I317" s="51" t="s">
        <v>510</v>
      </c>
      <c r="J317" s="51" t="s">
        <v>510</v>
      </c>
      <c r="K317" s="51">
        <v>0</v>
      </c>
      <c r="L317" s="51">
        <v>0</v>
      </c>
      <c r="M317" s="51">
        <v>1</v>
      </c>
      <c r="N317" s="51">
        <v>1</v>
      </c>
      <c r="O317" s="55">
        <v>0</v>
      </c>
      <c r="P317" s="56">
        <f t="shared" si="4"/>
        <v>0</v>
      </c>
      <c r="Q317" s="49"/>
      <c r="R317" s="49"/>
    </row>
    <row r="318" spans="1:18" s="48" customFormat="1" ht="15.2" customHeight="1">
      <c r="A318" s="54" t="s">
        <v>539</v>
      </c>
      <c r="B318" s="54" t="s">
        <v>580</v>
      </c>
      <c r="C318" s="54" t="s">
        <v>54</v>
      </c>
      <c r="D318" s="54" t="s">
        <v>54</v>
      </c>
      <c r="E318" s="54" t="s">
        <v>13</v>
      </c>
      <c r="F318" s="54"/>
      <c r="G318" s="54" t="s">
        <v>403</v>
      </c>
      <c r="H318" s="54" t="s">
        <v>404</v>
      </c>
      <c r="I318" s="51">
        <v>6992</v>
      </c>
      <c r="J318" s="51">
        <v>6992</v>
      </c>
      <c r="K318" s="51">
        <v>220.8</v>
      </c>
      <c r="L318" s="51">
        <v>220.80000000000018</v>
      </c>
      <c r="M318" s="51">
        <v>1</v>
      </c>
      <c r="N318" s="51">
        <v>1</v>
      </c>
      <c r="O318" s="55">
        <v>-6771.2</v>
      </c>
      <c r="P318" s="56">
        <f t="shared" si="4"/>
        <v>6992</v>
      </c>
      <c r="Q318" s="49"/>
      <c r="R318" s="49"/>
    </row>
    <row r="319" spans="1:18" s="48" customFormat="1" ht="15.2" customHeight="1">
      <c r="A319" s="54" t="s">
        <v>539</v>
      </c>
      <c r="B319" s="54" t="s">
        <v>580</v>
      </c>
      <c r="C319" s="54" t="s">
        <v>54</v>
      </c>
      <c r="D319" s="54" t="s">
        <v>54</v>
      </c>
      <c r="E319" s="54" t="s">
        <v>13</v>
      </c>
      <c r="F319" s="54"/>
      <c r="G319" s="54" t="s">
        <v>376</v>
      </c>
      <c r="H319" s="54" t="s">
        <v>377</v>
      </c>
      <c r="I319" s="51" t="s">
        <v>510</v>
      </c>
      <c r="J319" s="51" t="s">
        <v>510</v>
      </c>
      <c r="K319" s="51">
        <v>0</v>
      </c>
      <c r="L319" s="51">
        <v>0</v>
      </c>
      <c r="M319" s="51">
        <v>1</v>
      </c>
      <c r="N319" s="51">
        <v>1</v>
      </c>
      <c r="O319" s="55">
        <v>0</v>
      </c>
      <c r="P319" s="56">
        <f t="shared" si="4"/>
        <v>0</v>
      </c>
      <c r="Q319" s="49"/>
      <c r="R319" s="49"/>
    </row>
    <row r="320" spans="1:18" s="48" customFormat="1" ht="15.2" customHeight="1">
      <c r="A320" s="54" t="s">
        <v>539</v>
      </c>
      <c r="B320" s="54" t="s">
        <v>580</v>
      </c>
      <c r="C320" s="54" t="s">
        <v>54</v>
      </c>
      <c r="D320" s="54" t="s">
        <v>54</v>
      </c>
      <c r="E320" s="54" t="s">
        <v>13</v>
      </c>
      <c r="F320" s="54"/>
      <c r="G320" s="54" t="s">
        <v>380</v>
      </c>
      <c r="H320" s="54" t="s">
        <v>17</v>
      </c>
      <c r="I320" s="51">
        <v>119.9</v>
      </c>
      <c r="J320" s="51">
        <v>119.9</v>
      </c>
      <c r="K320" s="51">
        <v>160.18</v>
      </c>
      <c r="L320" s="51">
        <v>160.18</v>
      </c>
      <c r="M320" s="51">
        <v>1</v>
      </c>
      <c r="N320" s="51">
        <v>1</v>
      </c>
      <c r="O320" s="55">
        <v>40.28</v>
      </c>
      <c r="P320" s="56">
        <f t="shared" si="4"/>
        <v>119.9</v>
      </c>
      <c r="Q320" s="49"/>
      <c r="R320" s="49"/>
    </row>
    <row r="321" spans="1:18" s="48" customFormat="1" ht="15.2" customHeight="1">
      <c r="A321" s="54" t="s">
        <v>539</v>
      </c>
      <c r="B321" s="54" t="s">
        <v>580</v>
      </c>
      <c r="C321" s="54" t="s">
        <v>54</v>
      </c>
      <c r="D321" s="54" t="s">
        <v>54</v>
      </c>
      <c r="E321" s="54" t="s">
        <v>13</v>
      </c>
      <c r="F321" s="54"/>
      <c r="G321" s="54" t="s">
        <v>398</v>
      </c>
      <c r="H321" s="54" t="s">
        <v>399</v>
      </c>
      <c r="I321" s="51" t="s">
        <v>510</v>
      </c>
      <c r="J321" s="51" t="s">
        <v>510</v>
      </c>
      <c r="K321" s="51">
        <v>0</v>
      </c>
      <c r="L321" s="51">
        <v>0</v>
      </c>
      <c r="M321" s="51">
        <v>1</v>
      </c>
      <c r="N321" s="51">
        <v>1</v>
      </c>
      <c r="O321" s="55">
        <v>0</v>
      </c>
      <c r="P321" s="56">
        <f t="shared" si="4"/>
        <v>0</v>
      </c>
      <c r="Q321" s="49"/>
      <c r="R321" s="49"/>
    </row>
    <row r="322" spans="1:18" s="48" customFormat="1" ht="15.2" customHeight="1">
      <c r="A322" s="54" t="s">
        <v>539</v>
      </c>
      <c r="B322" s="54" t="s">
        <v>580</v>
      </c>
      <c r="C322" s="54" t="s">
        <v>54</v>
      </c>
      <c r="D322" s="54" t="s">
        <v>54</v>
      </c>
      <c r="E322" s="54" t="s">
        <v>13</v>
      </c>
      <c r="F322" s="54"/>
      <c r="G322" s="54" t="s">
        <v>381</v>
      </c>
      <c r="H322" s="54" t="s">
        <v>382</v>
      </c>
      <c r="I322" s="51">
        <v>380.1</v>
      </c>
      <c r="J322" s="51">
        <v>380.1</v>
      </c>
      <c r="K322" s="51">
        <v>760.2</v>
      </c>
      <c r="L322" s="51">
        <v>760.2</v>
      </c>
      <c r="M322" s="51">
        <v>1</v>
      </c>
      <c r="N322" s="51">
        <v>1</v>
      </c>
      <c r="O322" s="55">
        <v>380.1</v>
      </c>
      <c r="P322" s="56">
        <f t="shared" si="4"/>
        <v>380.1</v>
      </c>
      <c r="Q322" s="49"/>
      <c r="R322" s="49"/>
    </row>
    <row r="323" spans="1:18" s="48" customFormat="1" ht="15.2" customHeight="1">
      <c r="A323" s="54" t="s">
        <v>539</v>
      </c>
      <c r="B323" s="54" t="s">
        <v>580</v>
      </c>
      <c r="C323" s="54" t="s">
        <v>56</v>
      </c>
      <c r="D323" s="54" t="s">
        <v>56</v>
      </c>
      <c r="E323" s="54" t="s">
        <v>13</v>
      </c>
      <c r="F323" s="54"/>
      <c r="G323" s="54" t="s">
        <v>366</v>
      </c>
      <c r="H323" s="54" t="s">
        <v>367</v>
      </c>
      <c r="I323" s="51">
        <v>3039.43</v>
      </c>
      <c r="J323" s="51">
        <v>3039.43</v>
      </c>
      <c r="K323" s="51">
        <v>248910.01</v>
      </c>
      <c r="L323" s="51">
        <v>248910.00999999998</v>
      </c>
      <c r="M323" s="51">
        <v>1</v>
      </c>
      <c r="N323" s="51">
        <v>1</v>
      </c>
      <c r="O323" s="55">
        <v>245870.58</v>
      </c>
      <c r="P323" s="56">
        <f t="shared" ref="P323:P386" si="5">L323-O323</f>
        <v>3039.429999999993</v>
      </c>
      <c r="Q323" s="49"/>
      <c r="R323" s="49"/>
    </row>
    <row r="324" spans="1:18" s="48" customFormat="1" ht="15.2" customHeight="1">
      <c r="A324" s="54" t="s">
        <v>539</v>
      </c>
      <c r="B324" s="54" t="s">
        <v>580</v>
      </c>
      <c r="C324" s="54" t="s">
        <v>56</v>
      </c>
      <c r="D324" s="54" t="s">
        <v>56</v>
      </c>
      <c r="E324" s="54" t="s">
        <v>13</v>
      </c>
      <c r="F324" s="54"/>
      <c r="G324" s="54" t="s">
        <v>368</v>
      </c>
      <c r="H324" s="54" t="s">
        <v>369</v>
      </c>
      <c r="I324" s="51">
        <v>23.08</v>
      </c>
      <c r="J324" s="51">
        <v>23.08</v>
      </c>
      <c r="K324" s="51">
        <v>14893.21</v>
      </c>
      <c r="L324" s="51">
        <v>14893.21</v>
      </c>
      <c r="M324" s="51">
        <v>1</v>
      </c>
      <c r="N324" s="51">
        <v>1</v>
      </c>
      <c r="O324" s="55">
        <v>14870.13</v>
      </c>
      <c r="P324" s="56">
        <f t="shared" si="5"/>
        <v>23.079999999999927</v>
      </c>
      <c r="Q324" s="49"/>
      <c r="R324" s="49"/>
    </row>
    <row r="325" spans="1:18" s="48" customFormat="1" ht="15.2" customHeight="1">
      <c r="A325" s="54" t="s">
        <v>539</v>
      </c>
      <c r="B325" s="54" t="s">
        <v>580</v>
      </c>
      <c r="C325" s="54" t="s">
        <v>56</v>
      </c>
      <c r="D325" s="54" t="s">
        <v>56</v>
      </c>
      <c r="E325" s="54" t="s">
        <v>13</v>
      </c>
      <c r="F325" s="54"/>
      <c r="G325" s="54" t="s">
        <v>370</v>
      </c>
      <c r="H325" s="54" t="s">
        <v>371</v>
      </c>
      <c r="I325" s="51">
        <v>5026.34</v>
      </c>
      <c r="J325" s="51">
        <v>5026.34</v>
      </c>
      <c r="K325" s="51">
        <v>5026.34</v>
      </c>
      <c r="L325" s="51">
        <v>5026.34</v>
      </c>
      <c r="M325" s="51">
        <v>1</v>
      </c>
      <c r="N325" s="51">
        <v>1</v>
      </c>
      <c r="O325" s="55">
        <v>0</v>
      </c>
      <c r="P325" s="56">
        <f t="shared" si="5"/>
        <v>5026.34</v>
      </c>
      <c r="Q325" s="49"/>
      <c r="R325" s="49"/>
    </row>
    <row r="326" spans="1:18" s="48" customFormat="1" ht="15.2" customHeight="1">
      <c r="A326" s="54" t="s">
        <v>539</v>
      </c>
      <c r="B326" s="54" t="s">
        <v>580</v>
      </c>
      <c r="C326" s="54" t="s">
        <v>56</v>
      </c>
      <c r="D326" s="54" t="s">
        <v>56</v>
      </c>
      <c r="E326" s="54" t="s">
        <v>13</v>
      </c>
      <c r="F326" s="54"/>
      <c r="G326" s="54" t="s">
        <v>372</v>
      </c>
      <c r="H326" s="54" t="s">
        <v>373</v>
      </c>
      <c r="I326" s="51">
        <v>221.22</v>
      </c>
      <c r="J326" s="51">
        <v>221.22</v>
      </c>
      <c r="K326" s="51">
        <v>462.53</v>
      </c>
      <c r="L326" s="51">
        <v>462.53</v>
      </c>
      <c r="M326" s="51">
        <v>2</v>
      </c>
      <c r="N326" s="51">
        <v>2</v>
      </c>
      <c r="O326" s="55">
        <v>241.31</v>
      </c>
      <c r="P326" s="56">
        <f t="shared" si="5"/>
        <v>221.21999999999997</v>
      </c>
      <c r="Q326" s="49"/>
      <c r="R326" s="49"/>
    </row>
    <row r="327" spans="1:18" s="48" customFormat="1" ht="15.2" customHeight="1">
      <c r="A327" s="54" t="s">
        <v>539</v>
      </c>
      <c r="B327" s="54" t="s">
        <v>580</v>
      </c>
      <c r="C327" s="54" t="s">
        <v>56</v>
      </c>
      <c r="D327" s="54" t="s">
        <v>56</v>
      </c>
      <c r="E327" s="54" t="s">
        <v>13</v>
      </c>
      <c r="F327" s="54"/>
      <c r="G327" s="54" t="s">
        <v>374</v>
      </c>
      <c r="H327" s="54" t="s">
        <v>375</v>
      </c>
      <c r="I327" s="51" t="s">
        <v>510</v>
      </c>
      <c r="J327" s="51" t="s">
        <v>510</v>
      </c>
      <c r="K327" s="51">
        <v>0</v>
      </c>
      <c r="L327" s="51">
        <v>0</v>
      </c>
      <c r="M327" s="51">
        <v>1</v>
      </c>
      <c r="N327" s="51">
        <v>1</v>
      </c>
      <c r="O327" s="55">
        <v>0</v>
      </c>
      <c r="P327" s="56">
        <f t="shared" si="5"/>
        <v>0</v>
      </c>
      <c r="Q327" s="49"/>
      <c r="R327" s="49"/>
    </row>
    <row r="328" spans="1:18" s="48" customFormat="1" ht="15.2" customHeight="1">
      <c r="A328" s="54" t="s">
        <v>539</v>
      </c>
      <c r="B328" s="54" t="s">
        <v>580</v>
      </c>
      <c r="C328" s="54" t="s">
        <v>56</v>
      </c>
      <c r="D328" s="54" t="s">
        <v>56</v>
      </c>
      <c r="E328" s="54" t="s">
        <v>13</v>
      </c>
      <c r="F328" s="54"/>
      <c r="G328" s="54" t="s">
        <v>389</v>
      </c>
      <c r="H328" s="54" t="s">
        <v>390</v>
      </c>
      <c r="I328" s="51" t="s">
        <v>510</v>
      </c>
      <c r="J328" s="51" t="s">
        <v>510</v>
      </c>
      <c r="K328" s="51">
        <v>0</v>
      </c>
      <c r="L328" s="51">
        <v>0</v>
      </c>
      <c r="M328" s="51">
        <v>1</v>
      </c>
      <c r="N328" s="51">
        <v>1</v>
      </c>
      <c r="O328" s="55">
        <v>0</v>
      </c>
      <c r="P328" s="56">
        <f t="shared" si="5"/>
        <v>0</v>
      </c>
      <c r="Q328" s="49"/>
      <c r="R328" s="49"/>
    </row>
    <row r="329" spans="1:18" s="48" customFormat="1" ht="15.2" customHeight="1">
      <c r="A329" s="54" t="s">
        <v>539</v>
      </c>
      <c r="B329" s="54" t="s">
        <v>580</v>
      </c>
      <c r="C329" s="54" t="s">
        <v>56</v>
      </c>
      <c r="D329" s="54" t="s">
        <v>56</v>
      </c>
      <c r="E329" s="54" t="s">
        <v>13</v>
      </c>
      <c r="F329" s="54"/>
      <c r="G329" s="54" t="s">
        <v>393</v>
      </c>
      <c r="H329" s="54" t="s">
        <v>25</v>
      </c>
      <c r="I329" s="51" t="s">
        <v>510</v>
      </c>
      <c r="J329" s="51" t="s">
        <v>510</v>
      </c>
      <c r="K329" s="51">
        <v>0</v>
      </c>
      <c r="L329" s="51">
        <v>0</v>
      </c>
      <c r="M329" s="51">
        <v>1</v>
      </c>
      <c r="N329" s="51">
        <v>1</v>
      </c>
      <c r="O329" s="55">
        <v>0</v>
      </c>
      <c r="P329" s="56">
        <f t="shared" si="5"/>
        <v>0</v>
      </c>
      <c r="Q329" s="49"/>
      <c r="R329" s="49"/>
    </row>
    <row r="330" spans="1:18" s="48" customFormat="1" ht="15.2" customHeight="1">
      <c r="A330" s="54" t="s">
        <v>539</v>
      </c>
      <c r="B330" s="54" t="s">
        <v>580</v>
      </c>
      <c r="C330" s="54" t="s">
        <v>56</v>
      </c>
      <c r="D330" s="54" t="s">
        <v>56</v>
      </c>
      <c r="E330" s="54" t="s">
        <v>13</v>
      </c>
      <c r="F330" s="54"/>
      <c r="G330" s="54" t="s">
        <v>397</v>
      </c>
      <c r="H330" s="54" t="s">
        <v>35</v>
      </c>
      <c r="I330" s="51" t="s">
        <v>510</v>
      </c>
      <c r="J330" s="51" t="s">
        <v>510</v>
      </c>
      <c r="K330" s="51">
        <v>1745.92</v>
      </c>
      <c r="L330" s="51">
        <v>1745.92</v>
      </c>
      <c r="M330" s="51">
        <v>1</v>
      </c>
      <c r="N330" s="51">
        <v>1</v>
      </c>
      <c r="O330" s="55">
        <v>1745.92</v>
      </c>
      <c r="P330" s="56">
        <f t="shared" si="5"/>
        <v>0</v>
      </c>
      <c r="Q330" s="49"/>
      <c r="R330" s="49"/>
    </row>
    <row r="331" spans="1:18" s="48" customFormat="1" ht="15.2" customHeight="1">
      <c r="A331" s="54" t="s">
        <v>539</v>
      </c>
      <c r="B331" s="54" t="s">
        <v>580</v>
      </c>
      <c r="C331" s="54" t="s">
        <v>56</v>
      </c>
      <c r="D331" s="54" t="s">
        <v>56</v>
      </c>
      <c r="E331" s="54" t="s">
        <v>13</v>
      </c>
      <c r="F331" s="54"/>
      <c r="G331" s="54" t="s">
        <v>403</v>
      </c>
      <c r="H331" s="54" t="s">
        <v>404</v>
      </c>
      <c r="I331" s="51">
        <v>21242</v>
      </c>
      <c r="J331" s="51">
        <v>21242</v>
      </c>
      <c r="K331" s="51">
        <v>670.8</v>
      </c>
      <c r="L331" s="51">
        <v>670.79999999999927</v>
      </c>
      <c r="M331" s="51">
        <v>1</v>
      </c>
      <c r="N331" s="51">
        <v>1</v>
      </c>
      <c r="O331" s="55">
        <v>-20571.2</v>
      </c>
      <c r="P331" s="56">
        <f t="shared" si="5"/>
        <v>21242</v>
      </c>
      <c r="Q331" s="49"/>
      <c r="R331" s="49"/>
    </row>
    <row r="332" spans="1:18" s="48" customFormat="1" ht="15.2" customHeight="1">
      <c r="A332" s="54" t="s">
        <v>539</v>
      </c>
      <c r="B332" s="54" t="s">
        <v>580</v>
      </c>
      <c r="C332" s="54" t="s">
        <v>56</v>
      </c>
      <c r="D332" s="54" t="s">
        <v>56</v>
      </c>
      <c r="E332" s="54" t="s">
        <v>13</v>
      </c>
      <c r="F332" s="54"/>
      <c r="G332" s="54" t="s">
        <v>376</v>
      </c>
      <c r="H332" s="54" t="s">
        <v>377</v>
      </c>
      <c r="I332" s="51" t="s">
        <v>510</v>
      </c>
      <c r="J332" s="51" t="s">
        <v>510</v>
      </c>
      <c r="K332" s="51">
        <v>0</v>
      </c>
      <c r="L332" s="51">
        <v>0</v>
      </c>
      <c r="M332" s="51">
        <v>1</v>
      </c>
      <c r="N332" s="51">
        <v>1</v>
      </c>
      <c r="O332" s="55">
        <v>0</v>
      </c>
      <c r="P332" s="56">
        <f t="shared" si="5"/>
        <v>0</v>
      </c>
      <c r="Q332" s="49"/>
      <c r="R332" s="49"/>
    </row>
    <row r="333" spans="1:18" s="48" customFormat="1" ht="15.2" customHeight="1">
      <c r="A333" s="54" t="s">
        <v>539</v>
      </c>
      <c r="B333" s="54" t="s">
        <v>580</v>
      </c>
      <c r="C333" s="54" t="s">
        <v>56</v>
      </c>
      <c r="D333" s="54" t="s">
        <v>56</v>
      </c>
      <c r="E333" s="54" t="s">
        <v>13</v>
      </c>
      <c r="F333" s="54"/>
      <c r="G333" s="54" t="s">
        <v>380</v>
      </c>
      <c r="H333" s="54" t="s">
        <v>17</v>
      </c>
      <c r="I333" s="51">
        <v>342.92</v>
      </c>
      <c r="J333" s="51">
        <v>342.92</v>
      </c>
      <c r="K333" s="51">
        <v>433.51</v>
      </c>
      <c r="L333" s="51">
        <v>433.51</v>
      </c>
      <c r="M333" s="51">
        <v>1</v>
      </c>
      <c r="N333" s="51">
        <v>1</v>
      </c>
      <c r="O333" s="55">
        <v>90.59</v>
      </c>
      <c r="P333" s="56">
        <f t="shared" si="5"/>
        <v>342.91999999999996</v>
      </c>
      <c r="Q333" s="49"/>
      <c r="R333" s="49"/>
    </row>
    <row r="334" spans="1:18" s="48" customFormat="1" ht="15.2" customHeight="1">
      <c r="A334" s="54" t="s">
        <v>539</v>
      </c>
      <c r="B334" s="54" t="s">
        <v>580</v>
      </c>
      <c r="C334" s="54" t="s">
        <v>56</v>
      </c>
      <c r="D334" s="54" t="s">
        <v>56</v>
      </c>
      <c r="E334" s="54" t="s">
        <v>13</v>
      </c>
      <c r="F334" s="54"/>
      <c r="G334" s="54" t="s">
        <v>398</v>
      </c>
      <c r="H334" s="54" t="s">
        <v>399</v>
      </c>
      <c r="I334" s="51" t="s">
        <v>510</v>
      </c>
      <c r="J334" s="51" t="s">
        <v>510</v>
      </c>
      <c r="K334" s="51">
        <v>0</v>
      </c>
      <c r="L334" s="51">
        <v>0</v>
      </c>
      <c r="M334" s="51">
        <v>1</v>
      </c>
      <c r="N334" s="51">
        <v>1</v>
      </c>
      <c r="O334" s="55">
        <v>0</v>
      </c>
      <c r="P334" s="56">
        <f t="shared" si="5"/>
        <v>0</v>
      </c>
      <c r="Q334" s="49"/>
      <c r="R334" s="49"/>
    </row>
    <row r="335" spans="1:18" s="48" customFormat="1" ht="15.2" customHeight="1">
      <c r="A335" s="54" t="s">
        <v>539</v>
      </c>
      <c r="B335" s="54" t="s">
        <v>580</v>
      </c>
      <c r="C335" s="54" t="s">
        <v>56</v>
      </c>
      <c r="D335" s="54" t="s">
        <v>56</v>
      </c>
      <c r="E335" s="54" t="s">
        <v>13</v>
      </c>
      <c r="F335" s="54"/>
      <c r="G335" s="54" t="s">
        <v>381</v>
      </c>
      <c r="H335" s="54" t="s">
        <v>382</v>
      </c>
      <c r="I335" s="51">
        <v>1152.47</v>
      </c>
      <c r="J335" s="51">
        <v>1152.47</v>
      </c>
      <c r="K335" s="51">
        <v>2304.94</v>
      </c>
      <c r="L335" s="51">
        <v>2304.94</v>
      </c>
      <c r="M335" s="51">
        <v>1</v>
      </c>
      <c r="N335" s="51">
        <v>1</v>
      </c>
      <c r="O335" s="55">
        <v>1152.47</v>
      </c>
      <c r="P335" s="56">
        <f t="shared" si="5"/>
        <v>1152.47</v>
      </c>
      <c r="Q335" s="49"/>
      <c r="R335" s="49"/>
    </row>
    <row r="336" spans="1:18" s="48" customFormat="1" ht="15.2" customHeight="1">
      <c r="A336" s="54" t="s">
        <v>539</v>
      </c>
      <c r="B336" s="54" t="s">
        <v>580</v>
      </c>
      <c r="C336" s="54" t="s">
        <v>56</v>
      </c>
      <c r="D336" s="54" t="s">
        <v>56</v>
      </c>
      <c r="E336" s="54" t="s">
        <v>14</v>
      </c>
      <c r="F336" s="54"/>
      <c r="G336" s="54" t="s">
        <v>366</v>
      </c>
      <c r="H336" s="54" t="s">
        <v>367</v>
      </c>
      <c r="I336" s="51" t="s">
        <v>510</v>
      </c>
      <c r="J336" s="51" t="s">
        <v>510</v>
      </c>
      <c r="K336" s="51">
        <v>0</v>
      </c>
      <c r="L336" s="51">
        <v>0</v>
      </c>
      <c r="M336" s="51">
        <v>1</v>
      </c>
      <c r="N336" s="51">
        <v>1</v>
      </c>
      <c r="O336" s="55">
        <v>0</v>
      </c>
      <c r="P336" s="56">
        <f t="shared" si="5"/>
        <v>0</v>
      </c>
      <c r="Q336" s="49"/>
      <c r="R336" s="49"/>
    </row>
    <row r="337" spans="1:18" s="48" customFormat="1" ht="15.2" customHeight="1">
      <c r="A337" s="54" t="s">
        <v>539</v>
      </c>
      <c r="B337" s="54" t="s">
        <v>580</v>
      </c>
      <c r="C337" s="54" t="s">
        <v>56</v>
      </c>
      <c r="D337" s="54" t="s">
        <v>56</v>
      </c>
      <c r="E337" s="54" t="s">
        <v>14</v>
      </c>
      <c r="F337" s="54"/>
      <c r="G337" s="54" t="s">
        <v>368</v>
      </c>
      <c r="H337" s="54" t="s">
        <v>369</v>
      </c>
      <c r="I337" s="51" t="s">
        <v>510</v>
      </c>
      <c r="J337" s="51" t="s">
        <v>510</v>
      </c>
      <c r="K337" s="51">
        <v>0</v>
      </c>
      <c r="L337" s="51">
        <v>0</v>
      </c>
      <c r="M337" s="51">
        <v>1</v>
      </c>
      <c r="N337" s="51">
        <v>1</v>
      </c>
      <c r="O337" s="55">
        <v>0</v>
      </c>
      <c r="P337" s="56">
        <f t="shared" si="5"/>
        <v>0</v>
      </c>
      <c r="Q337" s="49"/>
      <c r="R337" s="49"/>
    </row>
    <row r="338" spans="1:18" s="48" customFormat="1" ht="15.2" customHeight="1">
      <c r="A338" s="54" t="s">
        <v>539</v>
      </c>
      <c r="B338" s="54" t="s">
        <v>580</v>
      </c>
      <c r="C338" s="54" t="s">
        <v>56</v>
      </c>
      <c r="D338" s="54" t="s">
        <v>56</v>
      </c>
      <c r="E338" s="54" t="s">
        <v>14</v>
      </c>
      <c r="F338" s="54"/>
      <c r="G338" s="54" t="s">
        <v>370</v>
      </c>
      <c r="H338" s="54" t="s">
        <v>371</v>
      </c>
      <c r="I338" s="51" t="s">
        <v>510</v>
      </c>
      <c r="J338" s="51" t="s">
        <v>510</v>
      </c>
      <c r="K338" s="51">
        <v>0</v>
      </c>
      <c r="L338" s="51">
        <v>0</v>
      </c>
      <c r="M338" s="51">
        <v>1</v>
      </c>
      <c r="N338" s="51">
        <v>1</v>
      </c>
      <c r="O338" s="55">
        <v>0</v>
      </c>
      <c r="P338" s="56">
        <f t="shared" si="5"/>
        <v>0</v>
      </c>
      <c r="Q338" s="49"/>
      <c r="R338" s="49"/>
    </row>
    <row r="339" spans="1:18" s="48" customFormat="1" ht="15.2" customHeight="1">
      <c r="A339" s="54" t="s">
        <v>539</v>
      </c>
      <c r="B339" s="54" t="s">
        <v>580</v>
      </c>
      <c r="C339" s="54" t="s">
        <v>56</v>
      </c>
      <c r="D339" s="54" t="s">
        <v>56</v>
      </c>
      <c r="E339" s="54" t="s">
        <v>14</v>
      </c>
      <c r="F339" s="54"/>
      <c r="G339" s="54" t="s">
        <v>372</v>
      </c>
      <c r="H339" s="54" t="s">
        <v>373</v>
      </c>
      <c r="I339" s="51" t="s">
        <v>510</v>
      </c>
      <c r="J339" s="51" t="s">
        <v>510</v>
      </c>
      <c r="K339" s="51">
        <v>0</v>
      </c>
      <c r="L339" s="51">
        <v>0</v>
      </c>
      <c r="M339" s="51">
        <v>1</v>
      </c>
      <c r="N339" s="51">
        <v>1</v>
      </c>
      <c r="O339" s="55">
        <v>0</v>
      </c>
      <c r="P339" s="56">
        <f t="shared" si="5"/>
        <v>0</v>
      </c>
      <c r="Q339" s="49"/>
      <c r="R339" s="49"/>
    </row>
    <row r="340" spans="1:18" s="48" customFormat="1" ht="15.2" customHeight="1">
      <c r="A340" s="54" t="s">
        <v>539</v>
      </c>
      <c r="B340" s="54" t="s">
        <v>580</v>
      </c>
      <c r="C340" s="54" t="s">
        <v>56</v>
      </c>
      <c r="D340" s="54" t="s">
        <v>56</v>
      </c>
      <c r="E340" s="54" t="s">
        <v>14</v>
      </c>
      <c r="F340" s="54"/>
      <c r="G340" s="54" t="s">
        <v>374</v>
      </c>
      <c r="H340" s="54" t="s">
        <v>375</v>
      </c>
      <c r="I340" s="51" t="s">
        <v>510</v>
      </c>
      <c r="J340" s="51" t="s">
        <v>510</v>
      </c>
      <c r="K340" s="51">
        <v>0</v>
      </c>
      <c r="L340" s="51">
        <v>0</v>
      </c>
      <c r="M340" s="51">
        <v>1</v>
      </c>
      <c r="N340" s="51">
        <v>1</v>
      </c>
      <c r="O340" s="55">
        <v>0</v>
      </c>
      <c r="P340" s="56">
        <f t="shared" si="5"/>
        <v>0</v>
      </c>
      <c r="Q340" s="49"/>
      <c r="R340" s="49"/>
    </row>
    <row r="341" spans="1:18" s="48" customFormat="1" ht="15.2" customHeight="1">
      <c r="A341" s="54" t="s">
        <v>539</v>
      </c>
      <c r="B341" s="54" t="s">
        <v>580</v>
      </c>
      <c r="C341" s="54" t="s">
        <v>56</v>
      </c>
      <c r="D341" s="54" t="s">
        <v>56</v>
      </c>
      <c r="E341" s="54" t="s">
        <v>14</v>
      </c>
      <c r="F341" s="54"/>
      <c r="G341" s="54" t="s">
        <v>381</v>
      </c>
      <c r="H341" s="54" t="s">
        <v>382</v>
      </c>
      <c r="I341" s="51" t="s">
        <v>510</v>
      </c>
      <c r="J341" s="51" t="s">
        <v>510</v>
      </c>
      <c r="K341" s="51">
        <v>0</v>
      </c>
      <c r="L341" s="51">
        <v>0</v>
      </c>
      <c r="M341" s="51">
        <v>1</v>
      </c>
      <c r="N341" s="51">
        <v>1</v>
      </c>
      <c r="O341" s="55">
        <v>0</v>
      </c>
      <c r="P341" s="56">
        <f t="shared" si="5"/>
        <v>0</v>
      </c>
      <c r="Q341" s="49"/>
      <c r="R341" s="49"/>
    </row>
    <row r="342" spans="1:18" s="48" customFormat="1" ht="15.2" customHeight="1">
      <c r="A342" s="54" t="s">
        <v>539</v>
      </c>
      <c r="B342" s="54" t="s">
        <v>580</v>
      </c>
      <c r="C342" s="54" t="s">
        <v>58</v>
      </c>
      <c r="D342" s="54" t="s">
        <v>58</v>
      </c>
      <c r="E342" s="54" t="s">
        <v>13</v>
      </c>
      <c r="F342" s="54"/>
      <c r="G342" s="54" t="s">
        <v>366</v>
      </c>
      <c r="H342" s="54" t="s">
        <v>367</v>
      </c>
      <c r="I342" s="51">
        <v>19619.71</v>
      </c>
      <c r="J342" s="51">
        <v>19619.71</v>
      </c>
      <c r="K342" s="51">
        <v>1602255.12</v>
      </c>
      <c r="L342" s="51">
        <v>1602255.12</v>
      </c>
      <c r="M342" s="51">
        <v>1</v>
      </c>
      <c r="N342" s="51">
        <v>1</v>
      </c>
      <c r="O342" s="55">
        <v>1582635.41</v>
      </c>
      <c r="P342" s="56">
        <f t="shared" si="5"/>
        <v>19619.710000000196</v>
      </c>
      <c r="Q342" s="49"/>
      <c r="R342" s="49"/>
    </row>
    <row r="343" spans="1:18" s="48" customFormat="1" ht="15.2" customHeight="1">
      <c r="A343" s="54" t="s">
        <v>539</v>
      </c>
      <c r="B343" s="54" t="s">
        <v>580</v>
      </c>
      <c r="C343" s="54" t="s">
        <v>58</v>
      </c>
      <c r="D343" s="54" t="s">
        <v>58</v>
      </c>
      <c r="E343" s="54" t="s">
        <v>13</v>
      </c>
      <c r="F343" s="54"/>
      <c r="G343" s="54" t="s">
        <v>368</v>
      </c>
      <c r="H343" s="54" t="s">
        <v>369</v>
      </c>
      <c r="I343" s="51">
        <v>148.61000000000001</v>
      </c>
      <c r="J343" s="51">
        <v>148.61000000000001</v>
      </c>
      <c r="K343" s="51">
        <v>95875.07</v>
      </c>
      <c r="L343" s="51">
        <v>95875.07</v>
      </c>
      <c r="M343" s="51">
        <v>1</v>
      </c>
      <c r="N343" s="51">
        <v>1</v>
      </c>
      <c r="O343" s="55">
        <v>95726.46</v>
      </c>
      <c r="P343" s="56">
        <f t="shared" si="5"/>
        <v>148.61000000000058</v>
      </c>
      <c r="Q343" s="49"/>
      <c r="R343" s="49"/>
    </row>
    <row r="344" spans="1:18" s="48" customFormat="1" ht="15.2" customHeight="1">
      <c r="A344" s="54" t="s">
        <v>539</v>
      </c>
      <c r="B344" s="54" t="s">
        <v>580</v>
      </c>
      <c r="C344" s="54" t="s">
        <v>58</v>
      </c>
      <c r="D344" s="54" t="s">
        <v>58</v>
      </c>
      <c r="E344" s="54" t="s">
        <v>13</v>
      </c>
      <c r="F344" s="54"/>
      <c r="G344" s="54" t="s">
        <v>370</v>
      </c>
      <c r="H344" s="54" t="s">
        <v>371</v>
      </c>
      <c r="I344" s="51">
        <v>32052.080000000002</v>
      </c>
      <c r="J344" s="51">
        <v>32052.080000000002</v>
      </c>
      <c r="K344" s="51">
        <v>32052.080000000002</v>
      </c>
      <c r="L344" s="51">
        <v>32052.080000000002</v>
      </c>
      <c r="M344" s="51">
        <v>1</v>
      </c>
      <c r="N344" s="51">
        <v>1</v>
      </c>
      <c r="O344" s="55">
        <v>0</v>
      </c>
      <c r="P344" s="56">
        <f t="shared" si="5"/>
        <v>32052.080000000002</v>
      </c>
      <c r="Q344" s="49"/>
      <c r="R344" s="49"/>
    </row>
    <row r="345" spans="1:18" s="48" customFormat="1" ht="15.2" customHeight="1">
      <c r="A345" s="54" t="s">
        <v>539</v>
      </c>
      <c r="B345" s="54" t="s">
        <v>580</v>
      </c>
      <c r="C345" s="54" t="s">
        <v>58</v>
      </c>
      <c r="D345" s="54" t="s">
        <v>58</v>
      </c>
      <c r="E345" s="54" t="s">
        <v>13</v>
      </c>
      <c r="F345" s="54"/>
      <c r="G345" s="54" t="s">
        <v>372</v>
      </c>
      <c r="H345" s="54" t="s">
        <v>373</v>
      </c>
      <c r="I345" s="51">
        <v>1384.9</v>
      </c>
      <c r="J345" s="51">
        <v>1384.9</v>
      </c>
      <c r="K345" s="51">
        <v>2895.59</v>
      </c>
      <c r="L345" s="51">
        <v>2895.59</v>
      </c>
      <c r="M345" s="51">
        <v>1</v>
      </c>
      <c r="N345" s="51">
        <v>1</v>
      </c>
      <c r="O345" s="55">
        <v>1510.69</v>
      </c>
      <c r="P345" s="56">
        <f t="shared" si="5"/>
        <v>1384.9</v>
      </c>
      <c r="Q345" s="49"/>
      <c r="R345" s="49"/>
    </row>
    <row r="346" spans="1:18" s="48" customFormat="1" ht="15.2" customHeight="1">
      <c r="A346" s="54" t="s">
        <v>539</v>
      </c>
      <c r="B346" s="54" t="s">
        <v>580</v>
      </c>
      <c r="C346" s="54" t="s">
        <v>58</v>
      </c>
      <c r="D346" s="54" t="s">
        <v>58</v>
      </c>
      <c r="E346" s="54" t="s">
        <v>13</v>
      </c>
      <c r="F346" s="54"/>
      <c r="G346" s="54" t="s">
        <v>16</v>
      </c>
      <c r="H346" s="54" t="s">
        <v>394</v>
      </c>
      <c r="I346" s="51" t="s">
        <v>510</v>
      </c>
      <c r="J346" s="51" t="s">
        <v>510</v>
      </c>
      <c r="K346" s="51">
        <v>0</v>
      </c>
      <c r="L346" s="51">
        <v>0</v>
      </c>
      <c r="M346" s="51">
        <v>1</v>
      </c>
      <c r="N346" s="51">
        <v>1</v>
      </c>
      <c r="O346" s="55">
        <v>0</v>
      </c>
      <c r="P346" s="56">
        <f t="shared" si="5"/>
        <v>0</v>
      </c>
      <c r="Q346" s="49"/>
      <c r="R346" s="49"/>
    </row>
    <row r="347" spans="1:18" s="48" customFormat="1" ht="15.2" customHeight="1">
      <c r="A347" s="54" t="s">
        <v>539</v>
      </c>
      <c r="B347" s="54" t="s">
        <v>580</v>
      </c>
      <c r="C347" s="54" t="s">
        <v>58</v>
      </c>
      <c r="D347" s="54" t="s">
        <v>58</v>
      </c>
      <c r="E347" s="54" t="s">
        <v>13</v>
      </c>
      <c r="F347" s="54"/>
      <c r="G347" s="54" t="s">
        <v>374</v>
      </c>
      <c r="H347" s="54" t="s">
        <v>375</v>
      </c>
      <c r="I347" s="51" t="s">
        <v>510</v>
      </c>
      <c r="J347" s="51" t="s">
        <v>510</v>
      </c>
      <c r="K347" s="51">
        <v>0</v>
      </c>
      <c r="L347" s="51">
        <v>0</v>
      </c>
      <c r="M347" s="51">
        <v>1</v>
      </c>
      <c r="N347" s="51">
        <v>1</v>
      </c>
      <c r="O347" s="55">
        <v>0</v>
      </c>
      <c r="P347" s="56">
        <f t="shared" si="5"/>
        <v>0</v>
      </c>
      <c r="Q347" s="49"/>
      <c r="R347" s="49"/>
    </row>
    <row r="348" spans="1:18" s="48" customFormat="1" ht="15.2" customHeight="1">
      <c r="A348" s="54" t="s">
        <v>539</v>
      </c>
      <c r="B348" s="54" t="s">
        <v>580</v>
      </c>
      <c r="C348" s="54" t="s">
        <v>58</v>
      </c>
      <c r="D348" s="54" t="s">
        <v>58</v>
      </c>
      <c r="E348" s="54" t="s">
        <v>13</v>
      </c>
      <c r="F348" s="54"/>
      <c r="G348" s="54" t="s">
        <v>389</v>
      </c>
      <c r="H348" s="54" t="s">
        <v>390</v>
      </c>
      <c r="I348" s="51" t="s">
        <v>510</v>
      </c>
      <c r="J348" s="51" t="s">
        <v>510</v>
      </c>
      <c r="K348" s="51">
        <v>0</v>
      </c>
      <c r="L348" s="51">
        <v>0</v>
      </c>
      <c r="M348" s="51">
        <v>1</v>
      </c>
      <c r="N348" s="51">
        <v>1</v>
      </c>
      <c r="O348" s="55">
        <v>0</v>
      </c>
      <c r="P348" s="56">
        <f t="shared" si="5"/>
        <v>0</v>
      </c>
      <c r="Q348" s="49"/>
      <c r="R348" s="49"/>
    </row>
    <row r="349" spans="1:18" s="48" customFormat="1" ht="15.2" customHeight="1">
      <c r="A349" s="54" t="s">
        <v>539</v>
      </c>
      <c r="B349" s="54" t="s">
        <v>580</v>
      </c>
      <c r="C349" s="54" t="s">
        <v>58</v>
      </c>
      <c r="D349" s="54" t="s">
        <v>58</v>
      </c>
      <c r="E349" s="54" t="s">
        <v>13</v>
      </c>
      <c r="F349" s="54"/>
      <c r="G349" s="54" t="s">
        <v>393</v>
      </c>
      <c r="H349" s="54" t="s">
        <v>25</v>
      </c>
      <c r="I349" s="51" t="s">
        <v>510</v>
      </c>
      <c r="J349" s="51" t="s">
        <v>510</v>
      </c>
      <c r="K349" s="51">
        <v>0</v>
      </c>
      <c r="L349" s="51">
        <v>0</v>
      </c>
      <c r="M349" s="51">
        <v>1</v>
      </c>
      <c r="N349" s="51">
        <v>1</v>
      </c>
      <c r="O349" s="55">
        <v>0</v>
      </c>
      <c r="P349" s="56">
        <f t="shared" si="5"/>
        <v>0</v>
      </c>
      <c r="Q349" s="49"/>
      <c r="R349" s="49"/>
    </row>
    <row r="350" spans="1:18" s="48" customFormat="1" ht="15.2" customHeight="1">
      <c r="A350" s="54" t="s">
        <v>539</v>
      </c>
      <c r="B350" s="54" t="s">
        <v>580</v>
      </c>
      <c r="C350" s="54" t="s">
        <v>58</v>
      </c>
      <c r="D350" s="54" t="s">
        <v>58</v>
      </c>
      <c r="E350" s="54" t="s">
        <v>13</v>
      </c>
      <c r="F350" s="54"/>
      <c r="G350" s="54" t="s">
        <v>397</v>
      </c>
      <c r="H350" s="54" t="s">
        <v>35</v>
      </c>
      <c r="I350" s="51" t="s">
        <v>510</v>
      </c>
      <c r="J350" s="51" t="s">
        <v>510</v>
      </c>
      <c r="K350" s="51">
        <v>291.16000000000003</v>
      </c>
      <c r="L350" s="51">
        <v>291.16000000000003</v>
      </c>
      <c r="M350" s="51">
        <v>1</v>
      </c>
      <c r="N350" s="51">
        <v>1</v>
      </c>
      <c r="O350" s="55">
        <v>291.16000000000003</v>
      </c>
      <c r="P350" s="56">
        <f t="shared" si="5"/>
        <v>0</v>
      </c>
      <c r="Q350" s="49"/>
      <c r="R350" s="49"/>
    </row>
    <row r="351" spans="1:18" s="48" customFormat="1" ht="15.2" customHeight="1">
      <c r="A351" s="54" t="s">
        <v>539</v>
      </c>
      <c r="B351" s="54" t="s">
        <v>580</v>
      </c>
      <c r="C351" s="54" t="s">
        <v>58</v>
      </c>
      <c r="D351" s="54" t="s">
        <v>58</v>
      </c>
      <c r="E351" s="54" t="s">
        <v>13</v>
      </c>
      <c r="F351" s="54"/>
      <c r="G351" s="54" t="s">
        <v>403</v>
      </c>
      <c r="H351" s="54" t="s">
        <v>404</v>
      </c>
      <c r="I351" s="51">
        <v>136781</v>
      </c>
      <c r="J351" s="51">
        <v>136781</v>
      </c>
      <c r="K351" s="51">
        <v>4319.3999999999996</v>
      </c>
      <c r="L351" s="51">
        <v>4319.3999999999942</v>
      </c>
      <c r="M351" s="51">
        <v>1</v>
      </c>
      <c r="N351" s="51">
        <v>1</v>
      </c>
      <c r="O351" s="55">
        <v>-132461.6</v>
      </c>
      <c r="P351" s="56">
        <f t="shared" si="5"/>
        <v>136781</v>
      </c>
      <c r="Q351" s="49"/>
      <c r="R351" s="49"/>
    </row>
    <row r="352" spans="1:18" s="48" customFormat="1" ht="15.2" customHeight="1">
      <c r="A352" s="54" t="s">
        <v>539</v>
      </c>
      <c r="B352" s="54" t="s">
        <v>580</v>
      </c>
      <c r="C352" s="54" t="s">
        <v>58</v>
      </c>
      <c r="D352" s="54" t="s">
        <v>58</v>
      </c>
      <c r="E352" s="54" t="s">
        <v>13</v>
      </c>
      <c r="F352" s="54"/>
      <c r="G352" s="54" t="s">
        <v>376</v>
      </c>
      <c r="H352" s="54" t="s">
        <v>377</v>
      </c>
      <c r="I352" s="51" t="s">
        <v>510</v>
      </c>
      <c r="J352" s="51" t="s">
        <v>510</v>
      </c>
      <c r="K352" s="51">
        <v>134314</v>
      </c>
      <c r="L352" s="51">
        <v>134314</v>
      </c>
      <c r="M352" s="51">
        <v>1</v>
      </c>
      <c r="N352" s="51">
        <v>1</v>
      </c>
      <c r="O352" s="55">
        <v>134314</v>
      </c>
      <c r="P352" s="56">
        <f t="shared" si="5"/>
        <v>0</v>
      </c>
      <c r="Q352" s="49"/>
      <c r="R352" s="49"/>
    </row>
    <row r="353" spans="1:18" s="48" customFormat="1" ht="15.2" customHeight="1">
      <c r="A353" s="54" t="s">
        <v>539</v>
      </c>
      <c r="B353" s="54" t="s">
        <v>580</v>
      </c>
      <c r="C353" s="54" t="s">
        <v>58</v>
      </c>
      <c r="D353" s="54" t="s">
        <v>58</v>
      </c>
      <c r="E353" s="54" t="s">
        <v>13</v>
      </c>
      <c r="F353" s="54"/>
      <c r="G353" s="54" t="s">
        <v>378</v>
      </c>
      <c r="H353" s="54" t="s">
        <v>379</v>
      </c>
      <c r="I353" s="51" t="s">
        <v>510</v>
      </c>
      <c r="J353" s="51" t="s">
        <v>510</v>
      </c>
      <c r="K353" s="51">
        <v>47598</v>
      </c>
      <c r="L353" s="51">
        <v>47598</v>
      </c>
      <c r="M353" s="51">
        <v>1</v>
      </c>
      <c r="N353" s="51">
        <v>1</v>
      </c>
      <c r="O353" s="55">
        <v>47598</v>
      </c>
      <c r="P353" s="56">
        <f t="shared" si="5"/>
        <v>0</v>
      </c>
      <c r="Q353" s="49"/>
      <c r="R353" s="49"/>
    </row>
    <row r="354" spans="1:18" s="48" customFormat="1" ht="15.2" customHeight="1">
      <c r="A354" s="54" t="s">
        <v>539</v>
      </c>
      <c r="B354" s="54" t="s">
        <v>580</v>
      </c>
      <c r="C354" s="54" t="s">
        <v>58</v>
      </c>
      <c r="D354" s="54" t="s">
        <v>58</v>
      </c>
      <c r="E354" s="54" t="s">
        <v>13</v>
      </c>
      <c r="F354" s="54"/>
      <c r="G354" s="54" t="s">
        <v>409</v>
      </c>
      <c r="H354" s="54" t="s">
        <v>410</v>
      </c>
      <c r="I354" s="51" t="s">
        <v>510</v>
      </c>
      <c r="J354" s="51" t="s">
        <v>510</v>
      </c>
      <c r="K354" s="51">
        <v>0</v>
      </c>
      <c r="L354" s="51">
        <v>0</v>
      </c>
      <c r="M354" s="51">
        <v>1</v>
      </c>
      <c r="N354" s="51">
        <v>1</v>
      </c>
      <c r="O354" s="55">
        <v>0</v>
      </c>
      <c r="P354" s="56">
        <f t="shared" si="5"/>
        <v>0</v>
      </c>
      <c r="Q354" s="49"/>
      <c r="R354" s="49"/>
    </row>
    <row r="355" spans="1:18" s="48" customFormat="1" ht="15.2" customHeight="1">
      <c r="A355" s="54" t="s">
        <v>539</v>
      </c>
      <c r="B355" s="54" t="s">
        <v>580</v>
      </c>
      <c r="C355" s="54" t="s">
        <v>58</v>
      </c>
      <c r="D355" s="54" t="s">
        <v>58</v>
      </c>
      <c r="E355" s="54" t="s">
        <v>13</v>
      </c>
      <c r="F355" s="54"/>
      <c r="G355" s="54" t="s">
        <v>380</v>
      </c>
      <c r="H355" s="54" t="s">
        <v>17</v>
      </c>
      <c r="I355" s="51">
        <v>2397.84</v>
      </c>
      <c r="J355" s="51">
        <v>2397.84</v>
      </c>
      <c r="K355" s="51">
        <v>3500.19</v>
      </c>
      <c r="L355" s="51">
        <v>3500.19</v>
      </c>
      <c r="M355" s="51">
        <v>1</v>
      </c>
      <c r="N355" s="51">
        <v>1</v>
      </c>
      <c r="O355" s="55">
        <v>1102.3499999999999</v>
      </c>
      <c r="P355" s="56">
        <f t="shared" si="5"/>
        <v>2397.84</v>
      </c>
      <c r="Q355" s="49"/>
      <c r="R355" s="49"/>
    </row>
    <row r="356" spans="1:18" s="48" customFormat="1" ht="15.2" customHeight="1">
      <c r="A356" s="54" t="s">
        <v>539</v>
      </c>
      <c r="B356" s="54" t="s">
        <v>580</v>
      </c>
      <c r="C356" s="54" t="s">
        <v>58</v>
      </c>
      <c r="D356" s="54" t="s">
        <v>58</v>
      </c>
      <c r="E356" s="54" t="s">
        <v>13</v>
      </c>
      <c r="F356" s="54"/>
      <c r="G356" s="54" t="s">
        <v>398</v>
      </c>
      <c r="H356" s="54" t="s">
        <v>399</v>
      </c>
      <c r="I356" s="51" t="s">
        <v>510</v>
      </c>
      <c r="J356" s="51" t="s">
        <v>510</v>
      </c>
      <c r="K356" s="51">
        <v>0</v>
      </c>
      <c r="L356" s="51">
        <v>0</v>
      </c>
      <c r="M356" s="51">
        <v>1</v>
      </c>
      <c r="N356" s="51">
        <v>1</v>
      </c>
      <c r="O356" s="55">
        <v>0</v>
      </c>
      <c r="P356" s="56">
        <f t="shared" si="5"/>
        <v>0</v>
      </c>
      <c r="Q356" s="49"/>
      <c r="R356" s="49"/>
    </row>
    <row r="357" spans="1:18" s="48" customFormat="1" ht="15.2" customHeight="1">
      <c r="A357" s="54" t="s">
        <v>539</v>
      </c>
      <c r="B357" s="54" t="s">
        <v>580</v>
      </c>
      <c r="C357" s="54" t="s">
        <v>58</v>
      </c>
      <c r="D357" s="54" t="s">
        <v>58</v>
      </c>
      <c r="E357" s="54" t="s">
        <v>13</v>
      </c>
      <c r="F357" s="54"/>
      <c r="G357" s="54" t="s">
        <v>381</v>
      </c>
      <c r="H357" s="54" t="s">
        <v>382</v>
      </c>
      <c r="I357" s="51">
        <v>7422.66</v>
      </c>
      <c r="J357" s="51">
        <v>7422.66</v>
      </c>
      <c r="K357" s="51">
        <v>14845.32</v>
      </c>
      <c r="L357" s="51">
        <v>14845.32</v>
      </c>
      <c r="M357" s="51">
        <v>1</v>
      </c>
      <c r="N357" s="51">
        <v>1</v>
      </c>
      <c r="O357" s="55">
        <v>7422.66</v>
      </c>
      <c r="P357" s="56">
        <f t="shared" si="5"/>
        <v>7422.66</v>
      </c>
      <c r="Q357" s="49"/>
      <c r="R357" s="49"/>
    </row>
    <row r="358" spans="1:18" s="48" customFormat="1" ht="15.2" customHeight="1">
      <c r="A358" s="54" t="s">
        <v>539</v>
      </c>
      <c r="B358" s="54" t="s">
        <v>580</v>
      </c>
      <c r="C358" s="54" t="s">
        <v>58</v>
      </c>
      <c r="D358" s="54" t="s">
        <v>58</v>
      </c>
      <c r="E358" s="54" t="s">
        <v>13</v>
      </c>
      <c r="F358" s="54"/>
      <c r="G358" s="54" t="s">
        <v>400</v>
      </c>
      <c r="H358" s="54" t="s">
        <v>36</v>
      </c>
      <c r="I358" s="51" t="s">
        <v>510</v>
      </c>
      <c r="J358" s="51" t="s">
        <v>510</v>
      </c>
      <c r="K358" s="51">
        <v>192.93</v>
      </c>
      <c r="L358" s="51">
        <v>192.93</v>
      </c>
      <c r="M358" s="51">
        <v>1</v>
      </c>
      <c r="N358" s="51">
        <v>1</v>
      </c>
      <c r="O358" s="55">
        <v>192.93</v>
      </c>
      <c r="P358" s="56">
        <f t="shared" si="5"/>
        <v>0</v>
      </c>
      <c r="Q358" s="49"/>
      <c r="R358" s="49"/>
    </row>
    <row r="359" spans="1:18" s="48" customFormat="1" ht="15.2" customHeight="1">
      <c r="A359" s="54" t="s">
        <v>539</v>
      </c>
      <c r="B359" s="54" t="s">
        <v>580</v>
      </c>
      <c r="C359" s="54" t="s">
        <v>58</v>
      </c>
      <c r="D359" s="54" t="s">
        <v>58</v>
      </c>
      <c r="E359" s="54" t="s">
        <v>13</v>
      </c>
      <c r="F359" s="54"/>
      <c r="G359" s="54" t="s">
        <v>396</v>
      </c>
      <c r="H359" s="54" t="s">
        <v>245</v>
      </c>
      <c r="I359" s="51" t="s">
        <v>510</v>
      </c>
      <c r="J359" s="51" t="s">
        <v>510</v>
      </c>
      <c r="K359" s="51">
        <v>0</v>
      </c>
      <c r="L359" s="51">
        <v>0</v>
      </c>
      <c r="M359" s="51">
        <v>1</v>
      </c>
      <c r="N359" s="51">
        <v>1</v>
      </c>
      <c r="O359" s="55">
        <v>0</v>
      </c>
      <c r="P359" s="56">
        <f t="shared" si="5"/>
        <v>0</v>
      </c>
      <c r="Q359" s="49"/>
      <c r="R359" s="49"/>
    </row>
    <row r="360" spans="1:18" s="48" customFormat="1" ht="15.2" customHeight="1">
      <c r="A360" s="54" t="s">
        <v>539</v>
      </c>
      <c r="B360" s="54" t="s">
        <v>580</v>
      </c>
      <c r="C360" s="54" t="s">
        <v>60</v>
      </c>
      <c r="D360" s="54" t="s">
        <v>60</v>
      </c>
      <c r="E360" s="54" t="s">
        <v>13</v>
      </c>
      <c r="F360" s="54"/>
      <c r="G360" s="54" t="s">
        <v>366</v>
      </c>
      <c r="H360" s="54" t="s">
        <v>367</v>
      </c>
      <c r="I360" s="51">
        <v>1021.59</v>
      </c>
      <c r="J360" s="51">
        <v>1021.59</v>
      </c>
      <c r="K360" s="51">
        <v>83532.160000000003</v>
      </c>
      <c r="L360" s="51">
        <v>83532.159999999989</v>
      </c>
      <c r="M360" s="51">
        <v>1</v>
      </c>
      <c r="N360" s="51">
        <v>1</v>
      </c>
      <c r="O360" s="55">
        <v>82510.569999999992</v>
      </c>
      <c r="P360" s="56">
        <f t="shared" si="5"/>
        <v>1021.5899999999965</v>
      </c>
      <c r="Q360" s="49"/>
      <c r="R360" s="49"/>
    </row>
    <row r="361" spans="1:18" s="48" customFormat="1" ht="15.2" customHeight="1">
      <c r="A361" s="54" t="s">
        <v>539</v>
      </c>
      <c r="B361" s="54" t="s">
        <v>580</v>
      </c>
      <c r="C361" s="54" t="s">
        <v>60</v>
      </c>
      <c r="D361" s="54" t="s">
        <v>60</v>
      </c>
      <c r="E361" s="54" t="s">
        <v>13</v>
      </c>
      <c r="F361" s="54"/>
      <c r="G361" s="54" t="s">
        <v>368</v>
      </c>
      <c r="H361" s="54" t="s">
        <v>369</v>
      </c>
      <c r="I361" s="51">
        <v>7.73</v>
      </c>
      <c r="J361" s="51">
        <v>7.73</v>
      </c>
      <c r="K361" s="51">
        <v>4983.8</v>
      </c>
      <c r="L361" s="51">
        <v>4983.8</v>
      </c>
      <c r="M361" s="51">
        <v>1</v>
      </c>
      <c r="N361" s="51">
        <v>1</v>
      </c>
      <c r="O361" s="55">
        <v>4976.0700000000006</v>
      </c>
      <c r="P361" s="56">
        <f t="shared" si="5"/>
        <v>7.7299999999995634</v>
      </c>
      <c r="Q361" s="49"/>
      <c r="R361" s="49"/>
    </row>
    <row r="362" spans="1:18" s="48" customFormat="1" ht="15.2" customHeight="1">
      <c r="A362" s="54" t="s">
        <v>539</v>
      </c>
      <c r="B362" s="54" t="s">
        <v>580</v>
      </c>
      <c r="C362" s="54" t="s">
        <v>60</v>
      </c>
      <c r="D362" s="54" t="s">
        <v>60</v>
      </c>
      <c r="E362" s="54" t="s">
        <v>13</v>
      </c>
      <c r="F362" s="54"/>
      <c r="G362" s="54" t="s">
        <v>370</v>
      </c>
      <c r="H362" s="54" t="s">
        <v>371</v>
      </c>
      <c r="I362" s="51">
        <v>1700.08</v>
      </c>
      <c r="J362" s="51">
        <v>1700.08</v>
      </c>
      <c r="K362" s="51">
        <v>1700.08</v>
      </c>
      <c r="L362" s="51">
        <v>1700.08</v>
      </c>
      <c r="M362" s="51">
        <v>1</v>
      </c>
      <c r="N362" s="51">
        <v>1</v>
      </c>
      <c r="O362" s="55">
        <v>0</v>
      </c>
      <c r="P362" s="56">
        <f t="shared" si="5"/>
        <v>1700.08</v>
      </c>
      <c r="Q362" s="49"/>
      <c r="R362" s="49"/>
    </row>
    <row r="363" spans="1:18" s="48" customFormat="1" ht="15.2" customHeight="1">
      <c r="A363" s="54" t="s">
        <v>539</v>
      </c>
      <c r="B363" s="54" t="s">
        <v>580</v>
      </c>
      <c r="C363" s="54" t="s">
        <v>60</v>
      </c>
      <c r="D363" s="54" t="s">
        <v>60</v>
      </c>
      <c r="E363" s="54" t="s">
        <v>13</v>
      </c>
      <c r="F363" s="54"/>
      <c r="G363" s="54" t="s">
        <v>372</v>
      </c>
      <c r="H363" s="54" t="s">
        <v>373</v>
      </c>
      <c r="I363" s="51">
        <v>73.459999999999994</v>
      </c>
      <c r="J363" s="51">
        <v>73.459999999999994</v>
      </c>
      <c r="K363" s="51">
        <v>153.59</v>
      </c>
      <c r="L363" s="51">
        <v>153.58999999999997</v>
      </c>
      <c r="M363" s="51">
        <v>1</v>
      </c>
      <c r="N363" s="51">
        <v>1</v>
      </c>
      <c r="O363" s="55">
        <v>80.13</v>
      </c>
      <c r="P363" s="56">
        <f t="shared" si="5"/>
        <v>73.45999999999998</v>
      </c>
      <c r="Q363" s="49"/>
      <c r="R363" s="49"/>
    </row>
    <row r="364" spans="1:18" s="48" customFormat="1" ht="15.2" customHeight="1">
      <c r="A364" s="54" t="s">
        <v>539</v>
      </c>
      <c r="B364" s="54" t="s">
        <v>580</v>
      </c>
      <c r="C364" s="54" t="s">
        <v>60</v>
      </c>
      <c r="D364" s="54" t="s">
        <v>60</v>
      </c>
      <c r="E364" s="54" t="s">
        <v>13</v>
      </c>
      <c r="F364" s="54"/>
      <c r="G364" s="54" t="s">
        <v>374</v>
      </c>
      <c r="H364" s="54" t="s">
        <v>375</v>
      </c>
      <c r="I364" s="51" t="s">
        <v>510</v>
      </c>
      <c r="J364" s="51" t="s">
        <v>510</v>
      </c>
      <c r="K364" s="51">
        <v>0</v>
      </c>
      <c r="L364" s="51">
        <v>0</v>
      </c>
      <c r="M364" s="51">
        <v>1</v>
      </c>
      <c r="N364" s="51">
        <v>1</v>
      </c>
      <c r="O364" s="55">
        <v>0</v>
      </c>
      <c r="P364" s="56">
        <f t="shared" si="5"/>
        <v>0</v>
      </c>
      <c r="Q364" s="49"/>
      <c r="R364" s="49"/>
    </row>
    <row r="365" spans="1:18" s="48" customFormat="1" ht="15.2" customHeight="1">
      <c r="A365" s="54" t="s">
        <v>539</v>
      </c>
      <c r="B365" s="54" t="s">
        <v>580</v>
      </c>
      <c r="C365" s="54" t="s">
        <v>60</v>
      </c>
      <c r="D365" s="54" t="s">
        <v>60</v>
      </c>
      <c r="E365" s="54" t="s">
        <v>13</v>
      </c>
      <c r="F365" s="54"/>
      <c r="G365" s="54" t="s">
        <v>389</v>
      </c>
      <c r="H365" s="54" t="s">
        <v>390</v>
      </c>
      <c r="I365" s="51" t="s">
        <v>510</v>
      </c>
      <c r="J365" s="51" t="s">
        <v>510</v>
      </c>
      <c r="K365" s="51">
        <v>0</v>
      </c>
      <c r="L365" s="51">
        <v>0</v>
      </c>
      <c r="M365" s="51">
        <v>1</v>
      </c>
      <c r="N365" s="51">
        <v>1</v>
      </c>
      <c r="O365" s="55">
        <v>0</v>
      </c>
      <c r="P365" s="56">
        <f t="shared" si="5"/>
        <v>0</v>
      </c>
      <c r="Q365" s="49"/>
      <c r="R365" s="49"/>
    </row>
    <row r="366" spans="1:18" s="48" customFormat="1" ht="15.2" customHeight="1">
      <c r="A366" s="54" t="s">
        <v>539</v>
      </c>
      <c r="B366" s="54" t="s">
        <v>580</v>
      </c>
      <c r="C366" s="54" t="s">
        <v>60</v>
      </c>
      <c r="D366" s="54" t="s">
        <v>60</v>
      </c>
      <c r="E366" s="54" t="s">
        <v>13</v>
      </c>
      <c r="F366" s="54"/>
      <c r="G366" s="54" t="s">
        <v>393</v>
      </c>
      <c r="H366" s="54" t="s">
        <v>25</v>
      </c>
      <c r="I366" s="51" t="s">
        <v>510</v>
      </c>
      <c r="J366" s="51" t="s">
        <v>510</v>
      </c>
      <c r="K366" s="51">
        <v>0</v>
      </c>
      <c r="L366" s="51">
        <v>0</v>
      </c>
      <c r="M366" s="51">
        <v>1</v>
      </c>
      <c r="N366" s="51">
        <v>1</v>
      </c>
      <c r="O366" s="55">
        <v>0</v>
      </c>
      <c r="P366" s="56">
        <f t="shared" si="5"/>
        <v>0</v>
      </c>
      <c r="Q366" s="49"/>
      <c r="R366" s="49"/>
    </row>
    <row r="367" spans="1:18" s="48" customFormat="1" ht="15.2" customHeight="1">
      <c r="A367" s="54" t="s">
        <v>539</v>
      </c>
      <c r="B367" s="54" t="s">
        <v>580</v>
      </c>
      <c r="C367" s="54" t="s">
        <v>60</v>
      </c>
      <c r="D367" s="54" t="s">
        <v>60</v>
      </c>
      <c r="E367" s="54" t="s">
        <v>13</v>
      </c>
      <c r="F367" s="54"/>
      <c r="G367" s="54" t="s">
        <v>397</v>
      </c>
      <c r="H367" s="54" t="s">
        <v>35</v>
      </c>
      <c r="I367" s="51" t="s">
        <v>510</v>
      </c>
      <c r="J367" s="51" t="s">
        <v>510</v>
      </c>
      <c r="K367" s="51">
        <v>0</v>
      </c>
      <c r="L367" s="51">
        <v>0</v>
      </c>
      <c r="M367" s="51">
        <v>1</v>
      </c>
      <c r="N367" s="51">
        <v>1</v>
      </c>
      <c r="O367" s="55">
        <v>0</v>
      </c>
      <c r="P367" s="56">
        <f t="shared" si="5"/>
        <v>0</v>
      </c>
      <c r="Q367" s="49"/>
      <c r="R367" s="49"/>
    </row>
    <row r="368" spans="1:18" s="48" customFormat="1" ht="15.2" customHeight="1">
      <c r="A368" s="54" t="s">
        <v>539</v>
      </c>
      <c r="B368" s="54" t="s">
        <v>580</v>
      </c>
      <c r="C368" s="54" t="s">
        <v>60</v>
      </c>
      <c r="D368" s="54" t="s">
        <v>60</v>
      </c>
      <c r="E368" s="54" t="s">
        <v>13</v>
      </c>
      <c r="F368" s="54"/>
      <c r="G368" s="54" t="s">
        <v>403</v>
      </c>
      <c r="H368" s="54" t="s">
        <v>404</v>
      </c>
      <c r="I368" s="51">
        <v>7096.5</v>
      </c>
      <c r="J368" s="51">
        <v>7096.5</v>
      </c>
      <c r="K368" s="51">
        <v>224.1</v>
      </c>
      <c r="L368" s="51">
        <v>224.10000000000036</v>
      </c>
      <c r="M368" s="51">
        <v>1</v>
      </c>
      <c r="N368" s="51">
        <v>1</v>
      </c>
      <c r="O368" s="55">
        <v>-6872.4</v>
      </c>
      <c r="P368" s="56">
        <f t="shared" si="5"/>
        <v>7096.5</v>
      </c>
      <c r="Q368" s="49"/>
      <c r="R368" s="49"/>
    </row>
    <row r="369" spans="1:18" s="48" customFormat="1" ht="15.2" customHeight="1">
      <c r="A369" s="54" t="s">
        <v>539</v>
      </c>
      <c r="B369" s="54" t="s">
        <v>580</v>
      </c>
      <c r="C369" s="54" t="s">
        <v>60</v>
      </c>
      <c r="D369" s="54" t="s">
        <v>60</v>
      </c>
      <c r="E369" s="54" t="s">
        <v>13</v>
      </c>
      <c r="F369" s="54"/>
      <c r="G369" s="54" t="s">
        <v>376</v>
      </c>
      <c r="H369" s="54" t="s">
        <v>377</v>
      </c>
      <c r="I369" s="51" t="s">
        <v>510</v>
      </c>
      <c r="J369" s="51" t="s">
        <v>510</v>
      </c>
      <c r="K369" s="51">
        <v>0</v>
      </c>
      <c r="L369" s="51">
        <v>0</v>
      </c>
      <c r="M369" s="51">
        <v>1</v>
      </c>
      <c r="N369" s="51">
        <v>1</v>
      </c>
      <c r="O369" s="55">
        <v>0</v>
      </c>
      <c r="P369" s="56">
        <f t="shared" si="5"/>
        <v>0</v>
      </c>
      <c r="Q369" s="49"/>
      <c r="R369" s="49"/>
    </row>
    <row r="370" spans="1:18" s="48" customFormat="1" ht="15.2" customHeight="1">
      <c r="A370" s="54" t="s">
        <v>539</v>
      </c>
      <c r="B370" s="54" t="s">
        <v>580</v>
      </c>
      <c r="C370" s="54" t="s">
        <v>60</v>
      </c>
      <c r="D370" s="54" t="s">
        <v>60</v>
      </c>
      <c r="E370" s="54" t="s">
        <v>13</v>
      </c>
      <c r="F370" s="54"/>
      <c r="G370" s="54" t="s">
        <v>380</v>
      </c>
      <c r="H370" s="54" t="s">
        <v>17</v>
      </c>
      <c r="I370" s="51">
        <v>121.78</v>
      </c>
      <c r="J370" s="51">
        <v>121.78</v>
      </c>
      <c r="K370" s="51">
        <v>162.72</v>
      </c>
      <c r="L370" s="51">
        <v>162.72</v>
      </c>
      <c r="M370" s="51">
        <v>1</v>
      </c>
      <c r="N370" s="51">
        <v>1</v>
      </c>
      <c r="O370" s="55">
        <v>40.94</v>
      </c>
      <c r="P370" s="56">
        <f t="shared" si="5"/>
        <v>121.78</v>
      </c>
      <c r="Q370" s="49"/>
      <c r="R370" s="49"/>
    </row>
    <row r="371" spans="1:18" s="48" customFormat="1" ht="15.2" customHeight="1">
      <c r="A371" s="54" t="s">
        <v>539</v>
      </c>
      <c r="B371" s="54" t="s">
        <v>580</v>
      </c>
      <c r="C371" s="54" t="s">
        <v>60</v>
      </c>
      <c r="D371" s="54" t="s">
        <v>60</v>
      </c>
      <c r="E371" s="54" t="s">
        <v>13</v>
      </c>
      <c r="F371" s="54"/>
      <c r="G371" s="54" t="s">
        <v>398</v>
      </c>
      <c r="H371" s="54" t="s">
        <v>399</v>
      </c>
      <c r="I371" s="51" t="s">
        <v>510</v>
      </c>
      <c r="J371" s="51" t="s">
        <v>510</v>
      </c>
      <c r="K371" s="51">
        <v>0</v>
      </c>
      <c r="L371" s="51">
        <v>0</v>
      </c>
      <c r="M371" s="51">
        <v>1</v>
      </c>
      <c r="N371" s="51">
        <v>1</v>
      </c>
      <c r="O371" s="55">
        <v>0</v>
      </c>
      <c r="P371" s="56">
        <f t="shared" si="5"/>
        <v>0</v>
      </c>
      <c r="Q371" s="49"/>
      <c r="R371" s="49"/>
    </row>
    <row r="372" spans="1:18" s="48" customFormat="1" ht="15.2" customHeight="1">
      <c r="A372" s="54" t="s">
        <v>539</v>
      </c>
      <c r="B372" s="54" t="s">
        <v>580</v>
      </c>
      <c r="C372" s="54" t="s">
        <v>60</v>
      </c>
      <c r="D372" s="54" t="s">
        <v>60</v>
      </c>
      <c r="E372" s="54" t="s">
        <v>13</v>
      </c>
      <c r="F372" s="54"/>
      <c r="G372" s="54" t="s">
        <v>381</v>
      </c>
      <c r="H372" s="54" t="s">
        <v>382</v>
      </c>
      <c r="I372" s="51">
        <v>386.19</v>
      </c>
      <c r="J372" s="51">
        <v>386.19</v>
      </c>
      <c r="K372" s="51">
        <v>772.38</v>
      </c>
      <c r="L372" s="51">
        <v>772.38</v>
      </c>
      <c r="M372" s="51">
        <v>1</v>
      </c>
      <c r="N372" s="51">
        <v>1</v>
      </c>
      <c r="O372" s="55">
        <v>386.19</v>
      </c>
      <c r="P372" s="56">
        <f t="shared" si="5"/>
        <v>386.19</v>
      </c>
      <c r="Q372" s="49"/>
      <c r="R372" s="49"/>
    </row>
    <row r="373" spans="1:18" s="48" customFormat="1" ht="15.2" customHeight="1">
      <c r="A373" s="54" t="s">
        <v>539</v>
      </c>
      <c r="B373" s="54" t="s">
        <v>580</v>
      </c>
      <c r="C373" s="54" t="s">
        <v>62</v>
      </c>
      <c r="D373" s="54" t="s">
        <v>62</v>
      </c>
      <c r="E373" s="54" t="s">
        <v>13</v>
      </c>
      <c r="F373" s="54"/>
      <c r="G373" s="54" t="s">
        <v>366</v>
      </c>
      <c r="H373" s="54" t="s">
        <v>367</v>
      </c>
      <c r="I373" s="51">
        <v>13003.61</v>
      </c>
      <c r="J373" s="51">
        <v>13003.61</v>
      </c>
      <c r="K373" s="51">
        <v>1067515.5</v>
      </c>
      <c r="L373" s="51">
        <v>1067515.5000000002</v>
      </c>
      <c r="M373" s="51">
        <v>1</v>
      </c>
      <c r="N373" s="51">
        <v>1</v>
      </c>
      <c r="O373" s="55">
        <v>1054511.8900000001</v>
      </c>
      <c r="P373" s="56">
        <f t="shared" si="5"/>
        <v>13003.610000000102</v>
      </c>
      <c r="Q373" s="49"/>
      <c r="R373" s="49"/>
    </row>
    <row r="374" spans="1:18" s="48" customFormat="1" ht="15.2" customHeight="1">
      <c r="A374" s="54" t="s">
        <v>539</v>
      </c>
      <c r="B374" s="54" t="s">
        <v>580</v>
      </c>
      <c r="C374" s="54" t="s">
        <v>62</v>
      </c>
      <c r="D374" s="54" t="s">
        <v>62</v>
      </c>
      <c r="E374" s="54" t="s">
        <v>13</v>
      </c>
      <c r="F374" s="54"/>
      <c r="G374" s="54" t="s">
        <v>368</v>
      </c>
      <c r="H374" s="54" t="s">
        <v>369</v>
      </c>
      <c r="I374" s="51">
        <v>98.59</v>
      </c>
      <c r="J374" s="51">
        <v>98.59</v>
      </c>
      <c r="K374" s="51">
        <v>63606.44</v>
      </c>
      <c r="L374" s="51">
        <v>63606.439999999995</v>
      </c>
      <c r="M374" s="51">
        <v>1</v>
      </c>
      <c r="N374" s="51">
        <v>1</v>
      </c>
      <c r="O374" s="55">
        <v>63507.85</v>
      </c>
      <c r="P374" s="56">
        <f t="shared" si="5"/>
        <v>98.589999999996508</v>
      </c>
      <c r="Q374" s="49"/>
      <c r="R374" s="49"/>
    </row>
    <row r="375" spans="1:18" s="48" customFormat="1" ht="15.2" customHeight="1">
      <c r="A375" s="54" t="s">
        <v>539</v>
      </c>
      <c r="B375" s="54" t="s">
        <v>580</v>
      </c>
      <c r="C375" s="54" t="s">
        <v>62</v>
      </c>
      <c r="D375" s="54" t="s">
        <v>62</v>
      </c>
      <c r="E375" s="54" t="s">
        <v>13</v>
      </c>
      <c r="F375" s="54"/>
      <c r="G375" s="54" t="s">
        <v>370</v>
      </c>
      <c r="H375" s="54" t="s">
        <v>371</v>
      </c>
      <c r="I375" s="51">
        <v>21355.53</v>
      </c>
      <c r="J375" s="51">
        <v>21355.53</v>
      </c>
      <c r="K375" s="51">
        <v>21355.53</v>
      </c>
      <c r="L375" s="51">
        <v>21355.53</v>
      </c>
      <c r="M375" s="51">
        <v>1</v>
      </c>
      <c r="N375" s="51">
        <v>1</v>
      </c>
      <c r="O375" s="55">
        <v>0</v>
      </c>
      <c r="P375" s="56">
        <f t="shared" si="5"/>
        <v>21355.53</v>
      </c>
      <c r="Q375" s="49"/>
      <c r="R375" s="49"/>
    </row>
    <row r="376" spans="1:18" s="48" customFormat="1" ht="15.2" customHeight="1">
      <c r="A376" s="54" t="s">
        <v>539</v>
      </c>
      <c r="B376" s="54" t="s">
        <v>580</v>
      </c>
      <c r="C376" s="54" t="s">
        <v>62</v>
      </c>
      <c r="D376" s="54" t="s">
        <v>62</v>
      </c>
      <c r="E376" s="54" t="s">
        <v>13</v>
      </c>
      <c r="F376" s="54"/>
      <c r="G376" s="54" t="s">
        <v>372</v>
      </c>
      <c r="H376" s="54" t="s">
        <v>373</v>
      </c>
      <c r="I376" s="51">
        <v>939.9</v>
      </c>
      <c r="J376" s="51">
        <v>939.9</v>
      </c>
      <c r="K376" s="51">
        <v>1965.17</v>
      </c>
      <c r="L376" s="51">
        <v>1965.17</v>
      </c>
      <c r="M376" s="51">
        <v>1</v>
      </c>
      <c r="N376" s="51">
        <v>1</v>
      </c>
      <c r="O376" s="55">
        <v>1025.27</v>
      </c>
      <c r="P376" s="56">
        <f t="shared" si="5"/>
        <v>939.90000000000009</v>
      </c>
      <c r="Q376" s="49"/>
      <c r="R376" s="49"/>
    </row>
    <row r="377" spans="1:18" s="48" customFormat="1" ht="15.2" customHeight="1">
      <c r="A377" s="54" t="s">
        <v>539</v>
      </c>
      <c r="B377" s="54" t="s">
        <v>580</v>
      </c>
      <c r="C377" s="54" t="s">
        <v>62</v>
      </c>
      <c r="D377" s="54" t="s">
        <v>62</v>
      </c>
      <c r="E377" s="54" t="s">
        <v>13</v>
      </c>
      <c r="F377" s="54"/>
      <c r="G377" s="54" t="s">
        <v>16</v>
      </c>
      <c r="H377" s="54" t="s">
        <v>394</v>
      </c>
      <c r="I377" s="51" t="s">
        <v>510</v>
      </c>
      <c r="J377" s="51" t="s">
        <v>510</v>
      </c>
      <c r="K377" s="51">
        <v>0</v>
      </c>
      <c r="L377" s="51">
        <v>0</v>
      </c>
      <c r="M377" s="51">
        <v>1</v>
      </c>
      <c r="N377" s="51">
        <v>1</v>
      </c>
      <c r="O377" s="55">
        <v>0</v>
      </c>
      <c r="P377" s="56">
        <f t="shared" si="5"/>
        <v>0</v>
      </c>
      <c r="Q377" s="49"/>
      <c r="R377" s="49"/>
    </row>
    <row r="378" spans="1:18" s="48" customFormat="1" ht="15.2" customHeight="1">
      <c r="A378" s="54" t="s">
        <v>539</v>
      </c>
      <c r="B378" s="54" t="s">
        <v>580</v>
      </c>
      <c r="C378" s="54" t="s">
        <v>62</v>
      </c>
      <c r="D378" s="54" t="s">
        <v>62</v>
      </c>
      <c r="E378" s="54" t="s">
        <v>13</v>
      </c>
      <c r="F378" s="54"/>
      <c r="G378" s="54" t="s">
        <v>374</v>
      </c>
      <c r="H378" s="54" t="s">
        <v>375</v>
      </c>
      <c r="I378" s="51" t="s">
        <v>510</v>
      </c>
      <c r="J378" s="51" t="s">
        <v>510</v>
      </c>
      <c r="K378" s="51">
        <v>0</v>
      </c>
      <c r="L378" s="51">
        <v>0</v>
      </c>
      <c r="M378" s="51">
        <v>1</v>
      </c>
      <c r="N378" s="51">
        <v>1</v>
      </c>
      <c r="O378" s="55">
        <v>0</v>
      </c>
      <c r="P378" s="56">
        <f t="shared" si="5"/>
        <v>0</v>
      </c>
      <c r="Q378" s="49"/>
      <c r="R378" s="49"/>
    </row>
    <row r="379" spans="1:18" s="48" customFormat="1" ht="15.2" customHeight="1">
      <c r="A379" s="54" t="s">
        <v>539</v>
      </c>
      <c r="B379" s="54" t="s">
        <v>580</v>
      </c>
      <c r="C379" s="54" t="s">
        <v>62</v>
      </c>
      <c r="D379" s="54" t="s">
        <v>62</v>
      </c>
      <c r="E379" s="54" t="s">
        <v>13</v>
      </c>
      <c r="F379" s="54"/>
      <c r="G379" s="54" t="s">
        <v>389</v>
      </c>
      <c r="H379" s="54" t="s">
        <v>390</v>
      </c>
      <c r="I379" s="51" t="s">
        <v>510</v>
      </c>
      <c r="J379" s="51" t="s">
        <v>510</v>
      </c>
      <c r="K379" s="51">
        <v>0</v>
      </c>
      <c r="L379" s="51">
        <v>0</v>
      </c>
      <c r="M379" s="51">
        <v>1</v>
      </c>
      <c r="N379" s="51">
        <v>1</v>
      </c>
      <c r="O379" s="55">
        <v>0</v>
      </c>
      <c r="P379" s="56">
        <f t="shared" si="5"/>
        <v>0</v>
      </c>
      <c r="Q379" s="49"/>
      <c r="R379" s="49"/>
    </row>
    <row r="380" spans="1:18" s="48" customFormat="1" ht="15.2" customHeight="1">
      <c r="A380" s="54" t="s">
        <v>539</v>
      </c>
      <c r="B380" s="54" t="s">
        <v>580</v>
      </c>
      <c r="C380" s="54" t="s">
        <v>62</v>
      </c>
      <c r="D380" s="54" t="s">
        <v>62</v>
      </c>
      <c r="E380" s="54" t="s">
        <v>13</v>
      </c>
      <c r="F380" s="54"/>
      <c r="G380" s="54" t="s">
        <v>393</v>
      </c>
      <c r="H380" s="54" t="s">
        <v>25</v>
      </c>
      <c r="I380" s="51" t="s">
        <v>510</v>
      </c>
      <c r="J380" s="51" t="s">
        <v>510</v>
      </c>
      <c r="K380" s="51">
        <v>0</v>
      </c>
      <c r="L380" s="51">
        <v>0</v>
      </c>
      <c r="M380" s="51">
        <v>1</v>
      </c>
      <c r="N380" s="51">
        <v>1</v>
      </c>
      <c r="O380" s="55">
        <v>0</v>
      </c>
      <c r="P380" s="56">
        <f t="shared" si="5"/>
        <v>0</v>
      </c>
      <c r="Q380" s="49"/>
      <c r="R380" s="49"/>
    </row>
    <row r="381" spans="1:18" s="48" customFormat="1" ht="15.2" customHeight="1">
      <c r="A381" s="54" t="s">
        <v>539</v>
      </c>
      <c r="B381" s="54" t="s">
        <v>580</v>
      </c>
      <c r="C381" s="54" t="s">
        <v>62</v>
      </c>
      <c r="D381" s="54" t="s">
        <v>62</v>
      </c>
      <c r="E381" s="54" t="s">
        <v>13</v>
      </c>
      <c r="F381" s="54"/>
      <c r="G381" s="54" t="s">
        <v>397</v>
      </c>
      <c r="H381" s="54" t="s">
        <v>35</v>
      </c>
      <c r="I381" s="51" t="s">
        <v>510</v>
      </c>
      <c r="J381" s="51" t="s">
        <v>510</v>
      </c>
      <c r="K381" s="51">
        <v>2104.5300000000002</v>
      </c>
      <c r="L381" s="51">
        <v>2104.5300000000002</v>
      </c>
      <c r="M381" s="51">
        <v>1</v>
      </c>
      <c r="N381" s="51">
        <v>1</v>
      </c>
      <c r="O381" s="55">
        <v>2104.5300000000002</v>
      </c>
      <c r="P381" s="56">
        <f t="shared" si="5"/>
        <v>0</v>
      </c>
      <c r="Q381" s="49"/>
      <c r="R381" s="49"/>
    </row>
    <row r="382" spans="1:18" s="48" customFormat="1" ht="15.2" customHeight="1">
      <c r="A382" s="54" t="s">
        <v>539</v>
      </c>
      <c r="B382" s="54" t="s">
        <v>580</v>
      </c>
      <c r="C382" s="54" t="s">
        <v>62</v>
      </c>
      <c r="D382" s="54" t="s">
        <v>62</v>
      </c>
      <c r="E382" s="54" t="s">
        <v>13</v>
      </c>
      <c r="F382" s="54"/>
      <c r="G382" s="54" t="s">
        <v>403</v>
      </c>
      <c r="H382" s="54" t="s">
        <v>404</v>
      </c>
      <c r="I382" s="51">
        <v>90763</v>
      </c>
      <c r="J382" s="51">
        <v>90763</v>
      </c>
      <c r="K382" s="51">
        <v>2866.2</v>
      </c>
      <c r="L382" s="51">
        <v>2866.1999999999971</v>
      </c>
      <c r="M382" s="51">
        <v>1</v>
      </c>
      <c r="N382" s="51">
        <v>1</v>
      </c>
      <c r="O382" s="55">
        <v>-87896.8</v>
      </c>
      <c r="P382" s="56">
        <f t="shared" si="5"/>
        <v>90763</v>
      </c>
      <c r="Q382" s="49"/>
      <c r="R382" s="49"/>
    </row>
    <row r="383" spans="1:18" s="48" customFormat="1" ht="15.2" customHeight="1">
      <c r="A383" s="54" t="s">
        <v>539</v>
      </c>
      <c r="B383" s="54" t="s">
        <v>580</v>
      </c>
      <c r="C383" s="54" t="s">
        <v>62</v>
      </c>
      <c r="D383" s="54" t="s">
        <v>62</v>
      </c>
      <c r="E383" s="54" t="s">
        <v>13</v>
      </c>
      <c r="F383" s="54"/>
      <c r="G383" s="54" t="s">
        <v>376</v>
      </c>
      <c r="H383" s="54" t="s">
        <v>377</v>
      </c>
      <c r="I383" s="51" t="s">
        <v>510</v>
      </c>
      <c r="J383" s="51" t="s">
        <v>510</v>
      </c>
      <c r="K383" s="51">
        <v>81547</v>
      </c>
      <c r="L383" s="51">
        <v>81547</v>
      </c>
      <c r="M383" s="51">
        <v>1</v>
      </c>
      <c r="N383" s="51">
        <v>1</v>
      </c>
      <c r="O383" s="55">
        <v>81547</v>
      </c>
      <c r="P383" s="56">
        <f t="shared" si="5"/>
        <v>0</v>
      </c>
      <c r="Q383" s="49"/>
      <c r="R383" s="49"/>
    </row>
    <row r="384" spans="1:18" s="48" customFormat="1" ht="15.2" customHeight="1">
      <c r="A384" s="54" t="s">
        <v>539</v>
      </c>
      <c r="B384" s="54" t="s">
        <v>580</v>
      </c>
      <c r="C384" s="54" t="s">
        <v>62</v>
      </c>
      <c r="D384" s="54" t="s">
        <v>62</v>
      </c>
      <c r="E384" s="54" t="s">
        <v>13</v>
      </c>
      <c r="F384" s="54"/>
      <c r="G384" s="54" t="s">
        <v>378</v>
      </c>
      <c r="H384" s="54" t="s">
        <v>379</v>
      </c>
      <c r="I384" s="51" t="s">
        <v>510</v>
      </c>
      <c r="J384" s="51" t="s">
        <v>510</v>
      </c>
      <c r="K384" s="51">
        <v>9800</v>
      </c>
      <c r="L384" s="51">
        <v>9800</v>
      </c>
      <c r="M384" s="51">
        <v>1</v>
      </c>
      <c r="N384" s="51">
        <v>1</v>
      </c>
      <c r="O384" s="55">
        <v>9800</v>
      </c>
      <c r="P384" s="56">
        <f t="shared" si="5"/>
        <v>0</v>
      </c>
      <c r="Q384" s="49"/>
      <c r="R384" s="49"/>
    </row>
    <row r="385" spans="1:18" s="48" customFormat="1" ht="15.2" customHeight="1">
      <c r="A385" s="54" t="s">
        <v>539</v>
      </c>
      <c r="B385" s="54" t="s">
        <v>580</v>
      </c>
      <c r="C385" s="54" t="s">
        <v>62</v>
      </c>
      <c r="D385" s="54" t="s">
        <v>62</v>
      </c>
      <c r="E385" s="54" t="s">
        <v>13</v>
      </c>
      <c r="F385" s="54"/>
      <c r="G385" s="54" t="s">
        <v>380</v>
      </c>
      <c r="H385" s="54" t="s">
        <v>17</v>
      </c>
      <c r="I385" s="51">
        <v>1499.48</v>
      </c>
      <c r="J385" s="51">
        <v>1499.48</v>
      </c>
      <c r="K385" s="51">
        <v>1905.32</v>
      </c>
      <c r="L385" s="51">
        <v>1905.32</v>
      </c>
      <c r="M385" s="51">
        <v>1</v>
      </c>
      <c r="N385" s="51">
        <v>1</v>
      </c>
      <c r="O385" s="55">
        <v>405.84</v>
      </c>
      <c r="P385" s="56">
        <f t="shared" si="5"/>
        <v>1499.48</v>
      </c>
      <c r="Q385" s="49"/>
      <c r="R385" s="49"/>
    </row>
    <row r="386" spans="1:18" s="48" customFormat="1" ht="15.2" customHeight="1">
      <c r="A386" s="54" t="s">
        <v>539</v>
      </c>
      <c r="B386" s="54" t="s">
        <v>580</v>
      </c>
      <c r="C386" s="54" t="s">
        <v>62</v>
      </c>
      <c r="D386" s="54" t="s">
        <v>62</v>
      </c>
      <c r="E386" s="54" t="s">
        <v>13</v>
      </c>
      <c r="F386" s="54"/>
      <c r="G386" s="54" t="s">
        <v>398</v>
      </c>
      <c r="H386" s="54" t="s">
        <v>399</v>
      </c>
      <c r="I386" s="51" t="s">
        <v>510</v>
      </c>
      <c r="J386" s="51" t="s">
        <v>510</v>
      </c>
      <c r="K386" s="51">
        <v>0</v>
      </c>
      <c r="L386" s="51">
        <v>0</v>
      </c>
      <c r="M386" s="51">
        <v>1</v>
      </c>
      <c r="N386" s="51">
        <v>1</v>
      </c>
      <c r="O386" s="55">
        <v>0</v>
      </c>
      <c r="P386" s="56">
        <f t="shared" si="5"/>
        <v>0</v>
      </c>
      <c r="Q386" s="49"/>
      <c r="R386" s="49"/>
    </row>
    <row r="387" spans="1:18" s="48" customFormat="1" ht="15.2" customHeight="1">
      <c r="A387" s="54" t="s">
        <v>539</v>
      </c>
      <c r="B387" s="54" t="s">
        <v>580</v>
      </c>
      <c r="C387" s="54" t="s">
        <v>62</v>
      </c>
      <c r="D387" s="54" t="s">
        <v>62</v>
      </c>
      <c r="E387" s="54" t="s">
        <v>13</v>
      </c>
      <c r="F387" s="54"/>
      <c r="G387" s="54" t="s">
        <v>381</v>
      </c>
      <c r="H387" s="54" t="s">
        <v>382</v>
      </c>
      <c r="I387" s="51">
        <v>4923.1000000000004</v>
      </c>
      <c r="J387" s="51">
        <v>4923.1000000000004</v>
      </c>
      <c r="K387" s="51">
        <v>9846.2000000000007</v>
      </c>
      <c r="L387" s="51">
        <v>9846.2000000000007</v>
      </c>
      <c r="M387" s="51">
        <v>1</v>
      </c>
      <c r="N387" s="51">
        <v>1</v>
      </c>
      <c r="O387" s="55">
        <v>4923.1000000000004</v>
      </c>
      <c r="P387" s="56">
        <f t="shared" ref="P387:P450" si="6">L387-O387</f>
        <v>4923.1000000000004</v>
      </c>
      <c r="Q387" s="49"/>
      <c r="R387" s="49"/>
    </row>
    <row r="388" spans="1:18" s="48" customFormat="1" ht="15.2" customHeight="1">
      <c r="A388" s="54" t="s">
        <v>539</v>
      </c>
      <c r="B388" s="54" t="s">
        <v>580</v>
      </c>
      <c r="C388" s="54" t="s">
        <v>62</v>
      </c>
      <c r="D388" s="54" t="s">
        <v>62</v>
      </c>
      <c r="E388" s="54" t="s">
        <v>13</v>
      </c>
      <c r="F388" s="54"/>
      <c r="G388" s="54" t="s">
        <v>396</v>
      </c>
      <c r="H388" s="54" t="s">
        <v>245</v>
      </c>
      <c r="I388" s="51" t="s">
        <v>510</v>
      </c>
      <c r="J388" s="51" t="s">
        <v>510</v>
      </c>
      <c r="K388" s="51">
        <v>0</v>
      </c>
      <c r="L388" s="51">
        <v>0</v>
      </c>
      <c r="M388" s="51">
        <v>1</v>
      </c>
      <c r="N388" s="51">
        <v>1</v>
      </c>
      <c r="O388" s="55">
        <v>0</v>
      </c>
      <c r="P388" s="56">
        <f t="shared" si="6"/>
        <v>0</v>
      </c>
      <c r="Q388" s="49"/>
      <c r="R388" s="49"/>
    </row>
    <row r="389" spans="1:18" s="48" customFormat="1" ht="15.2" customHeight="1">
      <c r="A389" s="54" t="s">
        <v>539</v>
      </c>
      <c r="B389" s="54" t="s">
        <v>580</v>
      </c>
      <c r="C389" s="54" t="s">
        <v>64</v>
      </c>
      <c r="D389" s="54" t="s">
        <v>64</v>
      </c>
      <c r="E389" s="54" t="s">
        <v>13</v>
      </c>
      <c r="F389" s="54"/>
      <c r="G389" s="54" t="s">
        <v>366</v>
      </c>
      <c r="H389" s="54" t="s">
        <v>367</v>
      </c>
      <c r="I389" s="51">
        <v>61907.85</v>
      </c>
      <c r="J389" s="51">
        <v>61907.85</v>
      </c>
      <c r="K389" s="51">
        <v>5063960.91</v>
      </c>
      <c r="L389" s="51">
        <v>5063960.91</v>
      </c>
      <c r="M389" s="51">
        <v>1</v>
      </c>
      <c r="N389" s="51">
        <v>1</v>
      </c>
      <c r="O389" s="55">
        <v>5002053.0600000005</v>
      </c>
      <c r="P389" s="56">
        <f t="shared" si="6"/>
        <v>61907.849999999627</v>
      </c>
      <c r="Q389" s="49"/>
      <c r="R389" s="49"/>
    </row>
    <row r="390" spans="1:18" s="48" customFormat="1" ht="15.2" customHeight="1">
      <c r="A390" s="54" t="s">
        <v>539</v>
      </c>
      <c r="B390" s="54" t="s">
        <v>580</v>
      </c>
      <c r="C390" s="54" t="s">
        <v>64</v>
      </c>
      <c r="D390" s="54" t="s">
        <v>64</v>
      </c>
      <c r="E390" s="54" t="s">
        <v>13</v>
      </c>
      <c r="F390" s="54"/>
      <c r="G390" s="54" t="s">
        <v>368</v>
      </c>
      <c r="H390" s="54" t="s">
        <v>369</v>
      </c>
      <c r="I390" s="51">
        <v>468.06</v>
      </c>
      <c r="J390" s="51">
        <v>468.06</v>
      </c>
      <c r="K390" s="51">
        <v>301975.46000000002</v>
      </c>
      <c r="L390" s="51">
        <v>301975.46000000002</v>
      </c>
      <c r="M390" s="51">
        <v>1</v>
      </c>
      <c r="N390" s="51">
        <v>1</v>
      </c>
      <c r="O390" s="55">
        <v>301507.40000000002</v>
      </c>
      <c r="P390" s="56">
        <f t="shared" si="6"/>
        <v>468.05999999999767</v>
      </c>
      <c r="Q390" s="49"/>
      <c r="R390" s="49"/>
    </row>
    <row r="391" spans="1:18" s="48" customFormat="1" ht="15.2" customHeight="1">
      <c r="A391" s="54" t="s">
        <v>539</v>
      </c>
      <c r="B391" s="54" t="s">
        <v>580</v>
      </c>
      <c r="C391" s="54" t="s">
        <v>64</v>
      </c>
      <c r="D391" s="54" t="s">
        <v>64</v>
      </c>
      <c r="E391" s="54" t="s">
        <v>13</v>
      </c>
      <c r="F391" s="54"/>
      <c r="G391" s="54" t="s">
        <v>370</v>
      </c>
      <c r="H391" s="54" t="s">
        <v>371</v>
      </c>
      <c r="I391" s="51">
        <v>101197.41</v>
      </c>
      <c r="J391" s="51">
        <v>101197.41</v>
      </c>
      <c r="K391" s="51">
        <v>101197.41</v>
      </c>
      <c r="L391" s="51">
        <v>101197.41</v>
      </c>
      <c r="M391" s="51">
        <v>1</v>
      </c>
      <c r="N391" s="51">
        <v>1</v>
      </c>
      <c r="O391" s="55">
        <v>0</v>
      </c>
      <c r="P391" s="56">
        <f t="shared" si="6"/>
        <v>101197.41</v>
      </c>
      <c r="Q391" s="49"/>
      <c r="R391" s="49"/>
    </row>
    <row r="392" spans="1:18" s="48" customFormat="1" ht="15.2" customHeight="1">
      <c r="A392" s="54" t="s">
        <v>539</v>
      </c>
      <c r="B392" s="54" t="s">
        <v>580</v>
      </c>
      <c r="C392" s="54" t="s">
        <v>64</v>
      </c>
      <c r="D392" s="54" t="s">
        <v>64</v>
      </c>
      <c r="E392" s="54" t="s">
        <v>13</v>
      </c>
      <c r="F392" s="54"/>
      <c r="G392" s="54" t="s">
        <v>372</v>
      </c>
      <c r="H392" s="54" t="s">
        <v>373</v>
      </c>
      <c r="I392" s="51">
        <v>4372.5</v>
      </c>
      <c r="J392" s="51">
        <v>4372.5</v>
      </c>
      <c r="K392" s="51">
        <v>9142.16</v>
      </c>
      <c r="L392" s="51">
        <v>9142.16</v>
      </c>
      <c r="M392" s="51">
        <v>1</v>
      </c>
      <c r="N392" s="51">
        <v>1</v>
      </c>
      <c r="O392" s="55">
        <v>4769.66</v>
      </c>
      <c r="P392" s="56">
        <f t="shared" si="6"/>
        <v>4372.5</v>
      </c>
      <c r="Q392" s="49"/>
      <c r="R392" s="49"/>
    </row>
    <row r="393" spans="1:18" s="48" customFormat="1" ht="15.2" customHeight="1">
      <c r="A393" s="54" t="s">
        <v>539</v>
      </c>
      <c r="B393" s="54" t="s">
        <v>580</v>
      </c>
      <c r="C393" s="54" t="s">
        <v>64</v>
      </c>
      <c r="D393" s="54" t="s">
        <v>64</v>
      </c>
      <c r="E393" s="54" t="s">
        <v>13</v>
      </c>
      <c r="F393" s="54"/>
      <c r="G393" s="54" t="s">
        <v>16</v>
      </c>
      <c r="H393" s="54" t="s">
        <v>394</v>
      </c>
      <c r="I393" s="51" t="s">
        <v>510</v>
      </c>
      <c r="J393" s="51" t="s">
        <v>510</v>
      </c>
      <c r="K393" s="51">
        <v>0</v>
      </c>
      <c r="L393" s="51">
        <v>0</v>
      </c>
      <c r="M393" s="51">
        <v>1</v>
      </c>
      <c r="N393" s="51">
        <v>1</v>
      </c>
      <c r="O393" s="55">
        <v>0</v>
      </c>
      <c r="P393" s="56">
        <f t="shared" si="6"/>
        <v>0</v>
      </c>
      <c r="Q393" s="49"/>
      <c r="R393" s="49"/>
    </row>
    <row r="394" spans="1:18" s="48" customFormat="1" ht="15.2" customHeight="1">
      <c r="A394" s="54" t="s">
        <v>539</v>
      </c>
      <c r="B394" s="54" t="s">
        <v>580</v>
      </c>
      <c r="C394" s="54" t="s">
        <v>64</v>
      </c>
      <c r="D394" s="54" t="s">
        <v>64</v>
      </c>
      <c r="E394" s="54" t="s">
        <v>13</v>
      </c>
      <c r="F394" s="54"/>
      <c r="G394" s="54" t="s">
        <v>374</v>
      </c>
      <c r="H394" s="54" t="s">
        <v>375</v>
      </c>
      <c r="I394" s="51">
        <v>24984.38</v>
      </c>
      <c r="J394" s="51">
        <v>24984.38</v>
      </c>
      <c r="K394" s="51">
        <v>81284.02</v>
      </c>
      <c r="L394" s="51">
        <v>81284.02</v>
      </c>
      <c r="M394" s="51">
        <v>1</v>
      </c>
      <c r="N394" s="51">
        <v>1</v>
      </c>
      <c r="O394" s="55">
        <v>56299.64</v>
      </c>
      <c r="P394" s="56">
        <f t="shared" si="6"/>
        <v>24984.380000000005</v>
      </c>
      <c r="Q394" s="49"/>
      <c r="R394" s="49"/>
    </row>
    <row r="395" spans="1:18" s="48" customFormat="1" ht="15.2" customHeight="1">
      <c r="A395" s="54" t="s">
        <v>539</v>
      </c>
      <c r="B395" s="54" t="s">
        <v>580</v>
      </c>
      <c r="C395" s="54" t="s">
        <v>64</v>
      </c>
      <c r="D395" s="54" t="s">
        <v>64</v>
      </c>
      <c r="E395" s="54" t="s">
        <v>13</v>
      </c>
      <c r="F395" s="54"/>
      <c r="G395" s="54" t="s">
        <v>389</v>
      </c>
      <c r="H395" s="54" t="s">
        <v>390</v>
      </c>
      <c r="I395" s="51">
        <v>8381.7800000000007</v>
      </c>
      <c r="J395" s="51">
        <v>8381.7800000000007</v>
      </c>
      <c r="K395" s="51">
        <v>8910.67</v>
      </c>
      <c r="L395" s="51">
        <v>8910.67</v>
      </c>
      <c r="M395" s="51">
        <v>1</v>
      </c>
      <c r="N395" s="51">
        <v>1</v>
      </c>
      <c r="O395" s="55">
        <v>528.89</v>
      </c>
      <c r="P395" s="56">
        <f t="shared" si="6"/>
        <v>8381.7800000000007</v>
      </c>
      <c r="Q395" s="49"/>
      <c r="R395" s="49"/>
    </row>
    <row r="396" spans="1:18" s="48" customFormat="1" ht="15.2" customHeight="1">
      <c r="A396" s="54" t="s">
        <v>539</v>
      </c>
      <c r="B396" s="54" t="s">
        <v>580</v>
      </c>
      <c r="C396" s="54" t="s">
        <v>64</v>
      </c>
      <c r="D396" s="54" t="s">
        <v>64</v>
      </c>
      <c r="E396" s="54" t="s">
        <v>13</v>
      </c>
      <c r="F396" s="54"/>
      <c r="G396" s="54" t="s">
        <v>393</v>
      </c>
      <c r="H396" s="54" t="s">
        <v>25</v>
      </c>
      <c r="I396" s="51" t="s">
        <v>510</v>
      </c>
      <c r="J396" s="51" t="s">
        <v>510</v>
      </c>
      <c r="K396" s="51">
        <v>0</v>
      </c>
      <c r="L396" s="51">
        <v>0</v>
      </c>
      <c r="M396" s="51">
        <v>1</v>
      </c>
      <c r="N396" s="51">
        <v>1</v>
      </c>
      <c r="O396" s="55">
        <v>0</v>
      </c>
      <c r="P396" s="56">
        <f t="shared" si="6"/>
        <v>0</v>
      </c>
      <c r="Q396" s="49"/>
      <c r="R396" s="49"/>
    </row>
    <row r="397" spans="1:18" s="48" customFormat="1" ht="15.2" customHeight="1">
      <c r="A397" s="54" t="s">
        <v>539</v>
      </c>
      <c r="B397" s="54" t="s">
        <v>580</v>
      </c>
      <c r="C397" s="54" t="s">
        <v>64</v>
      </c>
      <c r="D397" s="54" t="s">
        <v>64</v>
      </c>
      <c r="E397" s="54" t="s">
        <v>13</v>
      </c>
      <c r="F397" s="54"/>
      <c r="G397" s="54" t="s">
        <v>395</v>
      </c>
      <c r="H397" s="54" t="s">
        <v>29</v>
      </c>
      <c r="I397" s="51">
        <v>0</v>
      </c>
      <c r="J397" s="51">
        <v>0</v>
      </c>
      <c r="K397" s="51">
        <v>186.9</v>
      </c>
      <c r="L397" s="51">
        <v>186.89999999999998</v>
      </c>
      <c r="M397" s="51">
        <v>1</v>
      </c>
      <c r="N397" s="51">
        <v>1</v>
      </c>
      <c r="O397" s="55">
        <v>121.08</v>
      </c>
      <c r="P397" s="56">
        <f t="shared" si="6"/>
        <v>65.819999999999979</v>
      </c>
      <c r="Q397" s="49"/>
      <c r="R397" s="49"/>
    </row>
    <row r="398" spans="1:18" s="48" customFormat="1" ht="15.2" customHeight="1">
      <c r="A398" s="54" t="s">
        <v>539</v>
      </c>
      <c r="B398" s="54" t="s">
        <v>580</v>
      </c>
      <c r="C398" s="54" t="s">
        <v>64</v>
      </c>
      <c r="D398" s="54" t="s">
        <v>64</v>
      </c>
      <c r="E398" s="54" t="s">
        <v>13</v>
      </c>
      <c r="F398" s="54"/>
      <c r="G398" s="54" t="s">
        <v>397</v>
      </c>
      <c r="H398" s="54" t="s">
        <v>35</v>
      </c>
      <c r="I398" s="51" t="s">
        <v>510</v>
      </c>
      <c r="J398" s="51" t="s">
        <v>510</v>
      </c>
      <c r="K398" s="51">
        <v>0</v>
      </c>
      <c r="L398" s="51">
        <v>0</v>
      </c>
      <c r="M398" s="51">
        <v>1</v>
      </c>
      <c r="N398" s="51">
        <v>1</v>
      </c>
      <c r="O398" s="55">
        <v>0</v>
      </c>
      <c r="P398" s="56">
        <f t="shared" si="6"/>
        <v>0</v>
      </c>
      <c r="Q398" s="49"/>
      <c r="R398" s="49"/>
    </row>
    <row r="399" spans="1:18" s="48" customFormat="1" ht="12">
      <c r="A399" s="54" t="s">
        <v>539</v>
      </c>
      <c r="B399" s="54" t="s">
        <v>580</v>
      </c>
      <c r="C399" s="54" t="s">
        <v>64</v>
      </c>
      <c r="D399" s="54" t="s">
        <v>64</v>
      </c>
      <c r="E399" s="54" t="s">
        <v>13</v>
      </c>
      <c r="F399" s="54"/>
      <c r="G399" s="54" t="s">
        <v>403</v>
      </c>
      <c r="H399" s="54" t="s">
        <v>404</v>
      </c>
      <c r="I399" s="51">
        <v>430844</v>
      </c>
      <c r="J399" s="51">
        <v>430844</v>
      </c>
      <c r="K399" s="51">
        <v>13605.6</v>
      </c>
      <c r="L399" s="51">
        <v>13605.599999999977</v>
      </c>
      <c r="M399" s="51">
        <v>1</v>
      </c>
      <c r="N399" s="51">
        <v>1</v>
      </c>
      <c r="O399" s="55">
        <v>-417238.4</v>
      </c>
      <c r="P399" s="56">
        <f t="shared" si="6"/>
        <v>430844</v>
      </c>
      <c r="Q399" s="49"/>
      <c r="R399" s="49"/>
    </row>
    <row r="400" spans="1:18" s="48" customFormat="1" ht="15.2" customHeight="1">
      <c r="A400" s="54" t="s">
        <v>539</v>
      </c>
      <c r="B400" s="54" t="s">
        <v>580</v>
      </c>
      <c r="C400" s="54" t="s">
        <v>64</v>
      </c>
      <c r="D400" s="54" t="s">
        <v>64</v>
      </c>
      <c r="E400" s="54" t="s">
        <v>13</v>
      </c>
      <c r="F400" s="54"/>
      <c r="G400" s="54" t="s">
        <v>376</v>
      </c>
      <c r="H400" s="54" t="s">
        <v>377</v>
      </c>
      <c r="I400" s="51" t="s">
        <v>510</v>
      </c>
      <c r="J400" s="51" t="s">
        <v>510</v>
      </c>
      <c r="K400" s="51">
        <v>120556</v>
      </c>
      <c r="L400" s="51">
        <v>120556</v>
      </c>
      <c r="M400" s="51">
        <v>1</v>
      </c>
      <c r="N400" s="51">
        <v>1</v>
      </c>
      <c r="O400" s="55">
        <v>120556</v>
      </c>
      <c r="P400" s="56">
        <f t="shared" si="6"/>
        <v>0</v>
      </c>
      <c r="Q400" s="49"/>
      <c r="R400" s="49"/>
    </row>
    <row r="401" spans="1:18" s="48" customFormat="1" ht="15.2" customHeight="1">
      <c r="A401" s="54" t="s">
        <v>539</v>
      </c>
      <c r="B401" s="54" t="s">
        <v>580</v>
      </c>
      <c r="C401" s="54" t="s">
        <v>64</v>
      </c>
      <c r="D401" s="54" t="s">
        <v>64</v>
      </c>
      <c r="E401" s="54" t="s">
        <v>13</v>
      </c>
      <c r="F401" s="54"/>
      <c r="G401" s="54" t="s">
        <v>411</v>
      </c>
      <c r="H401" s="54" t="s">
        <v>412</v>
      </c>
      <c r="I401" s="51" t="s">
        <v>510</v>
      </c>
      <c r="J401" s="51" t="s">
        <v>510</v>
      </c>
      <c r="K401" s="51">
        <v>8589</v>
      </c>
      <c r="L401" s="51">
        <v>8589</v>
      </c>
      <c r="M401" s="51">
        <v>1</v>
      </c>
      <c r="N401" s="51">
        <v>1</v>
      </c>
      <c r="O401" s="55">
        <v>8589</v>
      </c>
      <c r="P401" s="56">
        <f t="shared" si="6"/>
        <v>0</v>
      </c>
      <c r="Q401" s="49"/>
      <c r="R401" s="49"/>
    </row>
    <row r="402" spans="1:18" s="48" customFormat="1" ht="15.2" customHeight="1">
      <c r="A402" s="54" t="s">
        <v>539</v>
      </c>
      <c r="B402" s="54" t="s">
        <v>580</v>
      </c>
      <c r="C402" s="54" t="s">
        <v>64</v>
      </c>
      <c r="D402" s="54" t="s">
        <v>64</v>
      </c>
      <c r="E402" s="54" t="s">
        <v>13</v>
      </c>
      <c r="F402" s="54"/>
      <c r="G402" s="54" t="s">
        <v>378</v>
      </c>
      <c r="H402" s="54" t="s">
        <v>379</v>
      </c>
      <c r="I402" s="51" t="s">
        <v>510</v>
      </c>
      <c r="J402" s="51" t="s">
        <v>510</v>
      </c>
      <c r="K402" s="51">
        <v>60671</v>
      </c>
      <c r="L402" s="51">
        <v>60671</v>
      </c>
      <c r="M402" s="51">
        <v>1</v>
      </c>
      <c r="N402" s="51">
        <v>1</v>
      </c>
      <c r="O402" s="55">
        <v>60671</v>
      </c>
      <c r="P402" s="56">
        <f t="shared" si="6"/>
        <v>0</v>
      </c>
      <c r="Q402" s="49"/>
      <c r="R402" s="49"/>
    </row>
    <row r="403" spans="1:18" s="48" customFormat="1" ht="15.2" customHeight="1">
      <c r="A403" s="54" t="s">
        <v>539</v>
      </c>
      <c r="B403" s="54" t="s">
        <v>580</v>
      </c>
      <c r="C403" s="54" t="s">
        <v>64</v>
      </c>
      <c r="D403" s="54" t="s">
        <v>64</v>
      </c>
      <c r="E403" s="54" t="s">
        <v>13</v>
      </c>
      <c r="F403" s="54"/>
      <c r="G403" s="54" t="s">
        <v>380</v>
      </c>
      <c r="H403" s="54" t="s">
        <v>17</v>
      </c>
      <c r="I403" s="51">
        <v>7501.63</v>
      </c>
      <c r="J403" s="51">
        <v>7501.63</v>
      </c>
      <c r="K403" s="51">
        <v>10825.79</v>
      </c>
      <c r="L403" s="51">
        <v>10825.79</v>
      </c>
      <c r="M403" s="51">
        <v>1</v>
      </c>
      <c r="N403" s="51">
        <v>1</v>
      </c>
      <c r="O403" s="55">
        <v>3324.16</v>
      </c>
      <c r="P403" s="56">
        <f t="shared" si="6"/>
        <v>7501.630000000001</v>
      </c>
      <c r="Q403" s="49"/>
      <c r="R403" s="49"/>
    </row>
    <row r="404" spans="1:18" s="48" customFormat="1" ht="15.2" customHeight="1">
      <c r="A404" s="54" t="s">
        <v>539</v>
      </c>
      <c r="B404" s="54" t="s">
        <v>580</v>
      </c>
      <c r="C404" s="54" t="s">
        <v>64</v>
      </c>
      <c r="D404" s="54" t="s">
        <v>64</v>
      </c>
      <c r="E404" s="54" t="s">
        <v>13</v>
      </c>
      <c r="F404" s="54"/>
      <c r="G404" s="54" t="s">
        <v>398</v>
      </c>
      <c r="H404" s="54" t="s">
        <v>399</v>
      </c>
      <c r="I404" s="51" t="s">
        <v>510</v>
      </c>
      <c r="J404" s="51" t="s">
        <v>510</v>
      </c>
      <c r="K404" s="51">
        <v>0</v>
      </c>
      <c r="L404" s="51">
        <v>0</v>
      </c>
      <c r="M404" s="51">
        <v>1</v>
      </c>
      <c r="N404" s="51">
        <v>1</v>
      </c>
      <c r="O404" s="55">
        <v>0</v>
      </c>
      <c r="P404" s="56">
        <f t="shared" si="6"/>
        <v>0</v>
      </c>
      <c r="Q404" s="49"/>
      <c r="R404" s="49"/>
    </row>
    <row r="405" spans="1:18" s="48" customFormat="1" ht="15.2" customHeight="1">
      <c r="A405" s="54" t="s">
        <v>539</v>
      </c>
      <c r="B405" s="54" t="s">
        <v>580</v>
      </c>
      <c r="C405" s="54" t="s">
        <v>64</v>
      </c>
      <c r="D405" s="54" t="s">
        <v>64</v>
      </c>
      <c r="E405" s="54" t="s">
        <v>13</v>
      </c>
      <c r="F405" s="54"/>
      <c r="G405" s="54" t="s">
        <v>413</v>
      </c>
      <c r="H405" s="54" t="s">
        <v>414</v>
      </c>
      <c r="I405" s="51" t="s">
        <v>510</v>
      </c>
      <c r="J405" s="51" t="s">
        <v>510</v>
      </c>
      <c r="K405" s="51">
        <v>0</v>
      </c>
      <c r="L405" s="51">
        <v>0</v>
      </c>
      <c r="M405" s="51">
        <v>1</v>
      </c>
      <c r="N405" s="51">
        <v>1</v>
      </c>
      <c r="O405" s="55">
        <v>0</v>
      </c>
      <c r="P405" s="56">
        <f t="shared" si="6"/>
        <v>0</v>
      </c>
      <c r="Q405" s="49"/>
      <c r="R405" s="49"/>
    </row>
    <row r="406" spans="1:18" s="48" customFormat="1" ht="15.2" customHeight="1">
      <c r="A406" s="54" t="s">
        <v>539</v>
      </c>
      <c r="B406" s="54" t="s">
        <v>580</v>
      </c>
      <c r="C406" s="54" t="s">
        <v>64</v>
      </c>
      <c r="D406" s="54" t="s">
        <v>64</v>
      </c>
      <c r="E406" s="54" t="s">
        <v>13</v>
      </c>
      <c r="F406" s="54"/>
      <c r="G406" s="54" t="s">
        <v>381</v>
      </c>
      <c r="H406" s="54" t="s">
        <v>382</v>
      </c>
      <c r="I406" s="51">
        <v>23686.53</v>
      </c>
      <c r="J406" s="51">
        <v>23686.53</v>
      </c>
      <c r="K406" s="51">
        <v>47373.06</v>
      </c>
      <c r="L406" s="51">
        <v>47373.06</v>
      </c>
      <c r="M406" s="51">
        <v>1</v>
      </c>
      <c r="N406" s="51">
        <v>1</v>
      </c>
      <c r="O406" s="55">
        <v>23686.53</v>
      </c>
      <c r="P406" s="56">
        <f t="shared" si="6"/>
        <v>23686.53</v>
      </c>
      <c r="Q406" s="49"/>
      <c r="R406" s="49"/>
    </row>
    <row r="407" spans="1:18" s="48" customFormat="1" ht="15.2" customHeight="1">
      <c r="A407" s="54" t="s">
        <v>539</v>
      </c>
      <c r="B407" s="54" t="s">
        <v>580</v>
      </c>
      <c r="C407" s="54" t="s">
        <v>64</v>
      </c>
      <c r="D407" s="54" t="s">
        <v>64</v>
      </c>
      <c r="E407" s="54" t="s">
        <v>13</v>
      </c>
      <c r="F407" s="54"/>
      <c r="G407" s="54" t="s">
        <v>415</v>
      </c>
      <c r="H407" s="54" t="s">
        <v>416</v>
      </c>
      <c r="I407" s="51">
        <v>10985.59</v>
      </c>
      <c r="J407" s="51">
        <v>10985.59</v>
      </c>
      <c r="K407" s="51">
        <v>10985.59</v>
      </c>
      <c r="L407" s="51">
        <v>10985.59</v>
      </c>
      <c r="M407" s="51">
        <v>1</v>
      </c>
      <c r="N407" s="51">
        <v>1</v>
      </c>
      <c r="O407" s="55">
        <v>0</v>
      </c>
      <c r="P407" s="56">
        <f t="shared" si="6"/>
        <v>10985.59</v>
      </c>
      <c r="Q407" s="49"/>
      <c r="R407" s="49"/>
    </row>
    <row r="408" spans="1:18" s="48" customFormat="1" ht="15.2" customHeight="1">
      <c r="A408" s="54" t="s">
        <v>539</v>
      </c>
      <c r="B408" s="54" t="s">
        <v>580</v>
      </c>
      <c r="C408" s="54" t="s">
        <v>64</v>
      </c>
      <c r="D408" s="54" t="s">
        <v>64</v>
      </c>
      <c r="E408" s="54" t="s">
        <v>13</v>
      </c>
      <c r="F408" s="54"/>
      <c r="G408" s="54" t="s">
        <v>417</v>
      </c>
      <c r="H408" s="54" t="s">
        <v>418</v>
      </c>
      <c r="I408" s="51" t="s">
        <v>510</v>
      </c>
      <c r="J408" s="51" t="s">
        <v>510</v>
      </c>
      <c r="K408" s="51">
        <v>0</v>
      </c>
      <c r="L408" s="51">
        <v>0</v>
      </c>
      <c r="M408" s="51">
        <v>1</v>
      </c>
      <c r="N408" s="51">
        <v>1</v>
      </c>
      <c r="O408" s="55">
        <v>0</v>
      </c>
      <c r="P408" s="56">
        <f t="shared" si="6"/>
        <v>0</v>
      </c>
      <c r="Q408" s="49"/>
      <c r="R408" s="49"/>
    </row>
    <row r="409" spans="1:18" s="48" customFormat="1" ht="15.2" customHeight="1">
      <c r="A409" s="54" t="s">
        <v>539</v>
      </c>
      <c r="B409" s="54" t="s">
        <v>580</v>
      </c>
      <c r="C409" s="54" t="s">
        <v>64</v>
      </c>
      <c r="D409" s="54" t="s">
        <v>64</v>
      </c>
      <c r="E409" s="54" t="s">
        <v>13</v>
      </c>
      <c r="F409" s="54"/>
      <c r="G409" s="54" t="s">
        <v>396</v>
      </c>
      <c r="H409" s="54" t="s">
        <v>245</v>
      </c>
      <c r="I409" s="51" t="s">
        <v>510</v>
      </c>
      <c r="J409" s="51" t="s">
        <v>510</v>
      </c>
      <c r="K409" s="51">
        <v>0</v>
      </c>
      <c r="L409" s="51">
        <v>0</v>
      </c>
      <c r="M409" s="51">
        <v>1</v>
      </c>
      <c r="N409" s="51">
        <v>1</v>
      </c>
      <c r="O409" s="55">
        <v>0</v>
      </c>
      <c r="P409" s="56">
        <f t="shared" si="6"/>
        <v>0</v>
      </c>
      <c r="Q409" s="49"/>
      <c r="R409" s="49"/>
    </row>
    <row r="410" spans="1:18" s="48" customFormat="1" ht="15.2" customHeight="1">
      <c r="A410" s="54" t="s">
        <v>539</v>
      </c>
      <c r="B410" s="54" t="s">
        <v>580</v>
      </c>
      <c r="C410" s="54" t="s">
        <v>65</v>
      </c>
      <c r="D410" s="54" t="s">
        <v>65</v>
      </c>
      <c r="E410" s="54" t="s">
        <v>13</v>
      </c>
      <c r="F410" s="54"/>
      <c r="G410" s="54" t="s">
        <v>366</v>
      </c>
      <c r="H410" s="54" t="s">
        <v>367</v>
      </c>
      <c r="I410" s="51">
        <v>117.98</v>
      </c>
      <c r="J410" s="51">
        <v>117.98</v>
      </c>
      <c r="K410" s="51">
        <v>84514.63</v>
      </c>
      <c r="L410" s="51">
        <v>84514.63</v>
      </c>
      <c r="M410" s="51">
        <v>1</v>
      </c>
      <c r="N410" s="51">
        <v>1</v>
      </c>
      <c r="O410" s="55">
        <v>84396.65</v>
      </c>
      <c r="P410" s="56">
        <f t="shared" si="6"/>
        <v>117.98000000001048</v>
      </c>
      <c r="Q410" s="49"/>
      <c r="R410" s="49"/>
    </row>
    <row r="411" spans="1:18" s="48" customFormat="1" ht="15.2" customHeight="1">
      <c r="A411" s="54" t="s">
        <v>539</v>
      </c>
      <c r="B411" s="54" t="s">
        <v>580</v>
      </c>
      <c r="C411" s="54" t="s">
        <v>65</v>
      </c>
      <c r="D411" s="54" t="s">
        <v>65</v>
      </c>
      <c r="E411" s="54" t="s">
        <v>13</v>
      </c>
      <c r="F411" s="54"/>
      <c r="G411" s="54" t="s">
        <v>368</v>
      </c>
      <c r="H411" s="54" t="s">
        <v>369</v>
      </c>
      <c r="I411" s="51">
        <v>13.91</v>
      </c>
      <c r="J411" s="51">
        <v>13.91</v>
      </c>
      <c r="K411" s="51">
        <v>5114.05</v>
      </c>
      <c r="L411" s="51">
        <v>5114.05</v>
      </c>
      <c r="M411" s="51">
        <v>1</v>
      </c>
      <c r="N411" s="51">
        <v>1</v>
      </c>
      <c r="O411" s="55">
        <v>5100.1400000000003</v>
      </c>
      <c r="P411" s="56">
        <f t="shared" si="6"/>
        <v>13.909999999999854</v>
      </c>
      <c r="Q411" s="49"/>
      <c r="R411" s="49"/>
    </row>
    <row r="412" spans="1:18" s="48" customFormat="1" ht="15.2" customHeight="1">
      <c r="A412" s="54" t="s">
        <v>539</v>
      </c>
      <c r="B412" s="54" t="s">
        <v>580</v>
      </c>
      <c r="C412" s="54" t="s">
        <v>65</v>
      </c>
      <c r="D412" s="54" t="s">
        <v>65</v>
      </c>
      <c r="E412" s="54" t="s">
        <v>13</v>
      </c>
      <c r="F412" s="54"/>
      <c r="G412" s="54" t="s">
        <v>370</v>
      </c>
      <c r="H412" s="54" t="s">
        <v>371</v>
      </c>
      <c r="I412" s="51">
        <v>1638.98</v>
      </c>
      <c r="J412" s="51">
        <v>1638.98</v>
      </c>
      <c r="K412" s="51">
        <v>1638.98</v>
      </c>
      <c r="L412" s="51">
        <v>1638.98</v>
      </c>
      <c r="M412" s="51">
        <v>1</v>
      </c>
      <c r="N412" s="51">
        <v>1</v>
      </c>
      <c r="O412" s="55">
        <v>0</v>
      </c>
      <c r="P412" s="56">
        <f t="shared" si="6"/>
        <v>1638.98</v>
      </c>
      <c r="Q412" s="49"/>
      <c r="R412" s="49"/>
    </row>
    <row r="413" spans="1:18" s="48" customFormat="1" ht="15.2" customHeight="1">
      <c r="A413" s="54" t="s">
        <v>539</v>
      </c>
      <c r="B413" s="54" t="s">
        <v>580</v>
      </c>
      <c r="C413" s="54" t="s">
        <v>65</v>
      </c>
      <c r="D413" s="54" t="s">
        <v>65</v>
      </c>
      <c r="E413" s="54" t="s">
        <v>13</v>
      </c>
      <c r="F413" s="54"/>
      <c r="G413" s="54" t="s">
        <v>372</v>
      </c>
      <c r="H413" s="54" t="s">
        <v>373</v>
      </c>
      <c r="I413" s="51">
        <v>46.41</v>
      </c>
      <c r="J413" s="51">
        <v>46.41</v>
      </c>
      <c r="K413" s="51">
        <v>88.8</v>
      </c>
      <c r="L413" s="51">
        <v>88.8</v>
      </c>
      <c r="M413" s="51">
        <v>1</v>
      </c>
      <c r="N413" s="51">
        <v>1</v>
      </c>
      <c r="O413" s="55">
        <v>42.39</v>
      </c>
      <c r="P413" s="56">
        <f t="shared" si="6"/>
        <v>46.41</v>
      </c>
      <c r="Q413" s="49"/>
      <c r="R413" s="49"/>
    </row>
    <row r="414" spans="1:18" s="48" customFormat="1" ht="15.2" customHeight="1">
      <c r="A414" s="54" t="s">
        <v>539</v>
      </c>
      <c r="B414" s="54" t="s">
        <v>580</v>
      </c>
      <c r="C414" s="54" t="s">
        <v>65</v>
      </c>
      <c r="D414" s="54" t="s">
        <v>65</v>
      </c>
      <c r="E414" s="54" t="s">
        <v>13</v>
      </c>
      <c r="F414" s="54"/>
      <c r="G414" s="54" t="s">
        <v>16</v>
      </c>
      <c r="H414" s="54" t="s">
        <v>394</v>
      </c>
      <c r="I414" s="51" t="s">
        <v>510</v>
      </c>
      <c r="J414" s="51" t="s">
        <v>510</v>
      </c>
      <c r="K414" s="51">
        <v>0</v>
      </c>
      <c r="L414" s="51">
        <v>0</v>
      </c>
      <c r="M414" s="51">
        <v>1</v>
      </c>
      <c r="N414" s="51">
        <v>1</v>
      </c>
      <c r="O414" s="55">
        <v>0</v>
      </c>
      <c r="P414" s="56">
        <f t="shared" si="6"/>
        <v>0</v>
      </c>
      <c r="Q414" s="49"/>
      <c r="R414" s="49"/>
    </row>
    <row r="415" spans="1:18" s="48" customFormat="1" ht="15.2" customHeight="1">
      <c r="A415" s="54" t="s">
        <v>539</v>
      </c>
      <c r="B415" s="54" t="s">
        <v>580</v>
      </c>
      <c r="C415" s="54" t="s">
        <v>65</v>
      </c>
      <c r="D415" s="54" t="s">
        <v>65</v>
      </c>
      <c r="E415" s="54" t="s">
        <v>13</v>
      </c>
      <c r="F415" s="54"/>
      <c r="G415" s="54" t="s">
        <v>374</v>
      </c>
      <c r="H415" s="54" t="s">
        <v>375</v>
      </c>
      <c r="I415" s="51">
        <v>251.29</v>
      </c>
      <c r="J415" s="51">
        <v>251.29</v>
      </c>
      <c r="K415" s="51">
        <v>1282.1300000000001</v>
      </c>
      <c r="L415" s="51">
        <v>1282.1300000000001</v>
      </c>
      <c r="M415" s="51">
        <v>1</v>
      </c>
      <c r="N415" s="51">
        <v>1</v>
      </c>
      <c r="O415" s="55">
        <v>1030.8400000000001</v>
      </c>
      <c r="P415" s="56">
        <f t="shared" si="6"/>
        <v>251.28999999999996</v>
      </c>
      <c r="Q415" s="49"/>
      <c r="R415" s="49"/>
    </row>
    <row r="416" spans="1:18" s="48" customFormat="1" ht="15.2" customHeight="1">
      <c r="A416" s="54" t="s">
        <v>539</v>
      </c>
      <c r="B416" s="54" t="s">
        <v>580</v>
      </c>
      <c r="C416" s="54" t="s">
        <v>65</v>
      </c>
      <c r="D416" s="54" t="s">
        <v>65</v>
      </c>
      <c r="E416" s="54" t="s">
        <v>13</v>
      </c>
      <c r="F416" s="54"/>
      <c r="G416" s="54" t="s">
        <v>389</v>
      </c>
      <c r="H416" s="54" t="s">
        <v>390</v>
      </c>
      <c r="I416" s="51">
        <v>105.11</v>
      </c>
      <c r="J416" s="51">
        <v>105.11</v>
      </c>
      <c r="K416" s="51">
        <v>113.51</v>
      </c>
      <c r="L416" s="51">
        <v>113.51</v>
      </c>
      <c r="M416" s="51">
        <v>1</v>
      </c>
      <c r="N416" s="51">
        <v>1</v>
      </c>
      <c r="O416" s="55">
        <v>8.4</v>
      </c>
      <c r="P416" s="56">
        <f t="shared" si="6"/>
        <v>105.11</v>
      </c>
      <c r="Q416" s="49"/>
      <c r="R416" s="49"/>
    </row>
    <row r="417" spans="1:18" s="48" customFormat="1" ht="15.2" customHeight="1">
      <c r="A417" s="54" t="s">
        <v>539</v>
      </c>
      <c r="B417" s="54" t="s">
        <v>580</v>
      </c>
      <c r="C417" s="54" t="s">
        <v>65</v>
      </c>
      <c r="D417" s="54" t="s">
        <v>65</v>
      </c>
      <c r="E417" s="54" t="s">
        <v>13</v>
      </c>
      <c r="F417" s="54"/>
      <c r="G417" s="54" t="s">
        <v>393</v>
      </c>
      <c r="H417" s="54" t="s">
        <v>25</v>
      </c>
      <c r="I417" s="51" t="s">
        <v>510</v>
      </c>
      <c r="J417" s="51" t="s">
        <v>510</v>
      </c>
      <c r="K417" s="51">
        <v>0</v>
      </c>
      <c r="L417" s="51">
        <v>0</v>
      </c>
      <c r="M417" s="51">
        <v>1</v>
      </c>
      <c r="N417" s="51">
        <v>1</v>
      </c>
      <c r="O417" s="55">
        <v>0</v>
      </c>
      <c r="P417" s="56">
        <f t="shared" si="6"/>
        <v>0</v>
      </c>
      <c r="Q417" s="49"/>
      <c r="R417" s="49"/>
    </row>
    <row r="418" spans="1:18" s="48" customFormat="1" ht="15.2" customHeight="1">
      <c r="A418" s="54" t="s">
        <v>539</v>
      </c>
      <c r="B418" s="54" t="s">
        <v>580</v>
      </c>
      <c r="C418" s="54" t="s">
        <v>65</v>
      </c>
      <c r="D418" s="54" t="s">
        <v>65</v>
      </c>
      <c r="E418" s="54" t="s">
        <v>13</v>
      </c>
      <c r="F418" s="54"/>
      <c r="G418" s="54" t="s">
        <v>397</v>
      </c>
      <c r="H418" s="54" t="s">
        <v>35</v>
      </c>
      <c r="I418" s="51" t="s">
        <v>510</v>
      </c>
      <c r="J418" s="51" t="s">
        <v>510</v>
      </c>
      <c r="K418" s="51">
        <v>0</v>
      </c>
      <c r="L418" s="51">
        <v>0</v>
      </c>
      <c r="M418" s="51">
        <v>1</v>
      </c>
      <c r="N418" s="51">
        <v>1</v>
      </c>
      <c r="O418" s="55">
        <v>0</v>
      </c>
      <c r="P418" s="56">
        <f t="shared" si="6"/>
        <v>0</v>
      </c>
      <c r="Q418" s="49"/>
      <c r="R418" s="49"/>
    </row>
    <row r="419" spans="1:18" s="48" customFormat="1" ht="15.2" customHeight="1">
      <c r="A419" s="54" t="s">
        <v>539</v>
      </c>
      <c r="B419" s="54" t="s">
        <v>580</v>
      </c>
      <c r="C419" s="54" t="s">
        <v>65</v>
      </c>
      <c r="D419" s="54" t="s">
        <v>65</v>
      </c>
      <c r="E419" s="54" t="s">
        <v>13</v>
      </c>
      <c r="F419" s="54"/>
      <c r="G419" s="54" t="s">
        <v>403</v>
      </c>
      <c r="H419" s="54" t="s">
        <v>404</v>
      </c>
      <c r="I419" s="51" t="s">
        <v>510</v>
      </c>
      <c r="J419" s="51" t="s">
        <v>510</v>
      </c>
      <c r="K419" s="51">
        <v>0</v>
      </c>
      <c r="L419" s="51">
        <v>0</v>
      </c>
      <c r="M419" s="51">
        <v>1</v>
      </c>
      <c r="N419" s="51">
        <v>1</v>
      </c>
      <c r="O419" s="55">
        <v>0</v>
      </c>
      <c r="P419" s="56">
        <f t="shared" si="6"/>
        <v>0</v>
      </c>
      <c r="Q419" s="49"/>
      <c r="R419" s="49"/>
    </row>
    <row r="420" spans="1:18" s="48" customFormat="1" ht="15.2" customHeight="1">
      <c r="A420" s="54" t="s">
        <v>539</v>
      </c>
      <c r="B420" s="54" t="s">
        <v>580</v>
      </c>
      <c r="C420" s="54" t="s">
        <v>65</v>
      </c>
      <c r="D420" s="54" t="s">
        <v>65</v>
      </c>
      <c r="E420" s="54" t="s">
        <v>13</v>
      </c>
      <c r="F420" s="54"/>
      <c r="G420" s="54" t="s">
        <v>380</v>
      </c>
      <c r="H420" s="54" t="s">
        <v>17</v>
      </c>
      <c r="I420" s="51">
        <v>23.54</v>
      </c>
      <c r="J420" s="51">
        <v>23.54</v>
      </c>
      <c r="K420" s="51">
        <v>56.75</v>
      </c>
      <c r="L420" s="51">
        <v>56.75</v>
      </c>
      <c r="M420" s="51">
        <v>1</v>
      </c>
      <c r="N420" s="51">
        <v>1</v>
      </c>
      <c r="O420" s="55">
        <v>33.21</v>
      </c>
      <c r="P420" s="56">
        <f t="shared" si="6"/>
        <v>23.54</v>
      </c>
      <c r="Q420" s="49"/>
      <c r="R420" s="49"/>
    </row>
    <row r="421" spans="1:18" s="48" customFormat="1" ht="15.2" customHeight="1">
      <c r="A421" s="54" t="s">
        <v>539</v>
      </c>
      <c r="B421" s="54" t="s">
        <v>580</v>
      </c>
      <c r="C421" s="54" t="s">
        <v>65</v>
      </c>
      <c r="D421" s="54" t="s">
        <v>65</v>
      </c>
      <c r="E421" s="54" t="s">
        <v>13</v>
      </c>
      <c r="F421" s="54"/>
      <c r="G421" s="54" t="s">
        <v>398</v>
      </c>
      <c r="H421" s="54" t="s">
        <v>399</v>
      </c>
      <c r="I421" s="51" t="s">
        <v>510</v>
      </c>
      <c r="J421" s="51" t="s">
        <v>510</v>
      </c>
      <c r="K421" s="51">
        <v>0</v>
      </c>
      <c r="L421" s="51">
        <v>0</v>
      </c>
      <c r="M421" s="51">
        <v>1</v>
      </c>
      <c r="N421" s="51">
        <v>1</v>
      </c>
      <c r="O421" s="55">
        <v>0</v>
      </c>
      <c r="P421" s="56">
        <f t="shared" si="6"/>
        <v>0</v>
      </c>
      <c r="Q421" s="49"/>
      <c r="R421" s="49"/>
    </row>
    <row r="422" spans="1:18" s="48" customFormat="1" ht="15.2" customHeight="1">
      <c r="A422" s="54" t="s">
        <v>539</v>
      </c>
      <c r="B422" s="54" t="s">
        <v>580</v>
      </c>
      <c r="C422" s="54" t="s">
        <v>65</v>
      </c>
      <c r="D422" s="54" t="s">
        <v>65</v>
      </c>
      <c r="E422" s="54" t="s">
        <v>13</v>
      </c>
      <c r="F422" s="54"/>
      <c r="G422" s="54" t="s">
        <v>381</v>
      </c>
      <c r="H422" s="54" t="s">
        <v>382</v>
      </c>
      <c r="I422" s="51">
        <v>486.97</v>
      </c>
      <c r="J422" s="51">
        <v>486.97</v>
      </c>
      <c r="K422" s="51">
        <v>486.97</v>
      </c>
      <c r="L422" s="51">
        <v>486.97</v>
      </c>
      <c r="M422" s="51">
        <v>1</v>
      </c>
      <c r="N422" s="51">
        <v>1</v>
      </c>
      <c r="O422" s="55">
        <v>0</v>
      </c>
      <c r="P422" s="56">
        <f t="shared" si="6"/>
        <v>486.97</v>
      </c>
      <c r="Q422" s="49"/>
      <c r="R422" s="49"/>
    </row>
    <row r="423" spans="1:18" s="48" customFormat="1" ht="15.2" customHeight="1">
      <c r="A423" s="54" t="s">
        <v>539</v>
      </c>
      <c r="B423" s="54" t="s">
        <v>580</v>
      </c>
      <c r="C423" s="54" t="s">
        <v>65</v>
      </c>
      <c r="D423" s="54" t="s">
        <v>65</v>
      </c>
      <c r="E423" s="54" t="s">
        <v>13</v>
      </c>
      <c r="F423" s="54"/>
      <c r="G423" s="54" t="s">
        <v>396</v>
      </c>
      <c r="H423" s="54" t="s">
        <v>245</v>
      </c>
      <c r="I423" s="51" t="s">
        <v>510</v>
      </c>
      <c r="J423" s="51" t="s">
        <v>510</v>
      </c>
      <c r="K423" s="51">
        <v>0</v>
      </c>
      <c r="L423" s="51">
        <v>0</v>
      </c>
      <c r="M423" s="51">
        <v>1</v>
      </c>
      <c r="N423" s="51">
        <v>1</v>
      </c>
      <c r="O423" s="55">
        <v>0</v>
      </c>
      <c r="P423" s="56">
        <f t="shared" si="6"/>
        <v>0</v>
      </c>
      <c r="Q423" s="49"/>
      <c r="R423" s="49"/>
    </row>
    <row r="424" spans="1:18" s="48" customFormat="1" ht="15.2" customHeight="1">
      <c r="A424" s="54" t="s">
        <v>539</v>
      </c>
      <c r="B424" s="54" t="s">
        <v>580</v>
      </c>
      <c r="C424" s="54" t="s">
        <v>67</v>
      </c>
      <c r="D424" s="54" t="s">
        <v>67</v>
      </c>
      <c r="E424" s="54" t="s">
        <v>13</v>
      </c>
      <c r="F424" s="54"/>
      <c r="G424" s="54" t="s">
        <v>366</v>
      </c>
      <c r="H424" s="54" t="s">
        <v>367</v>
      </c>
      <c r="I424" s="51">
        <v>1129.31</v>
      </c>
      <c r="J424" s="51">
        <v>1129.31</v>
      </c>
      <c r="K424" s="51">
        <v>9086.0499999999993</v>
      </c>
      <c r="L424" s="51">
        <v>9086.0499999999993</v>
      </c>
      <c r="M424" s="51">
        <v>1</v>
      </c>
      <c r="N424" s="51">
        <v>1</v>
      </c>
      <c r="O424" s="55">
        <v>7956.74</v>
      </c>
      <c r="P424" s="56">
        <f t="shared" si="6"/>
        <v>1129.3099999999995</v>
      </c>
      <c r="Q424" s="49"/>
      <c r="R424" s="49"/>
    </row>
    <row r="425" spans="1:18" s="48" customFormat="1" ht="15.2" customHeight="1">
      <c r="A425" s="54" t="s">
        <v>539</v>
      </c>
      <c r="B425" s="54" t="s">
        <v>580</v>
      </c>
      <c r="C425" s="54" t="s">
        <v>67</v>
      </c>
      <c r="D425" s="54" t="s">
        <v>67</v>
      </c>
      <c r="E425" s="54" t="s">
        <v>13</v>
      </c>
      <c r="F425" s="54"/>
      <c r="G425" s="54" t="s">
        <v>387</v>
      </c>
      <c r="H425" s="54" t="s">
        <v>388</v>
      </c>
      <c r="I425" s="51" t="s">
        <v>510</v>
      </c>
      <c r="J425" s="51" t="s">
        <v>510</v>
      </c>
      <c r="K425" s="51">
        <v>0</v>
      </c>
      <c r="L425" s="51">
        <v>0</v>
      </c>
      <c r="M425" s="51">
        <v>1</v>
      </c>
      <c r="N425" s="51">
        <v>1</v>
      </c>
      <c r="O425" s="55">
        <v>0</v>
      </c>
      <c r="P425" s="56">
        <f t="shared" si="6"/>
        <v>0</v>
      </c>
      <c r="Q425" s="49"/>
      <c r="R425" s="49"/>
    </row>
    <row r="426" spans="1:18" s="48" customFormat="1" ht="15.2" customHeight="1">
      <c r="A426" s="54" t="s">
        <v>539</v>
      </c>
      <c r="B426" s="54" t="s">
        <v>580</v>
      </c>
      <c r="C426" s="54" t="s">
        <v>67</v>
      </c>
      <c r="D426" s="54" t="s">
        <v>67</v>
      </c>
      <c r="E426" s="54" t="s">
        <v>13</v>
      </c>
      <c r="F426" s="54"/>
      <c r="G426" s="54" t="s">
        <v>368</v>
      </c>
      <c r="H426" s="54" t="s">
        <v>369</v>
      </c>
      <c r="I426" s="51">
        <v>0.78</v>
      </c>
      <c r="J426" s="51">
        <v>0.78</v>
      </c>
      <c r="K426" s="51">
        <v>35.200000000000003</v>
      </c>
      <c r="L426" s="51">
        <v>35.200000000000003</v>
      </c>
      <c r="M426" s="51">
        <v>1</v>
      </c>
      <c r="N426" s="51">
        <v>1</v>
      </c>
      <c r="O426" s="55">
        <v>34.42</v>
      </c>
      <c r="P426" s="56">
        <f t="shared" si="6"/>
        <v>0.78000000000000114</v>
      </c>
      <c r="Q426" s="49"/>
      <c r="R426" s="49"/>
    </row>
    <row r="427" spans="1:18" s="48" customFormat="1" ht="15.2" customHeight="1">
      <c r="A427" s="54" t="s">
        <v>539</v>
      </c>
      <c r="B427" s="54" t="s">
        <v>580</v>
      </c>
      <c r="C427" s="54" t="s">
        <v>67</v>
      </c>
      <c r="D427" s="54" t="s">
        <v>67</v>
      </c>
      <c r="E427" s="54" t="s">
        <v>13</v>
      </c>
      <c r="F427" s="54"/>
      <c r="G427" s="54" t="s">
        <v>370</v>
      </c>
      <c r="H427" s="54" t="s">
        <v>371</v>
      </c>
      <c r="I427" s="51">
        <v>827.02</v>
      </c>
      <c r="J427" s="51">
        <v>827.02</v>
      </c>
      <c r="K427" s="51">
        <v>827.02</v>
      </c>
      <c r="L427" s="51">
        <v>827.02</v>
      </c>
      <c r="M427" s="51">
        <v>1</v>
      </c>
      <c r="N427" s="51">
        <v>1</v>
      </c>
      <c r="O427" s="55">
        <v>0</v>
      </c>
      <c r="P427" s="56">
        <f t="shared" si="6"/>
        <v>827.02</v>
      </c>
      <c r="Q427" s="49"/>
      <c r="R427" s="49"/>
    </row>
    <row r="428" spans="1:18" s="48" customFormat="1" ht="15.2" customHeight="1">
      <c r="A428" s="54" t="s">
        <v>539</v>
      </c>
      <c r="B428" s="54" t="s">
        <v>580</v>
      </c>
      <c r="C428" s="54" t="s">
        <v>67</v>
      </c>
      <c r="D428" s="54" t="s">
        <v>67</v>
      </c>
      <c r="E428" s="54" t="s">
        <v>13</v>
      </c>
      <c r="F428" s="54"/>
      <c r="G428" s="54" t="s">
        <v>372</v>
      </c>
      <c r="H428" s="54" t="s">
        <v>373</v>
      </c>
      <c r="I428" s="51" t="s">
        <v>510</v>
      </c>
      <c r="J428" s="51" t="s">
        <v>510</v>
      </c>
      <c r="K428" s="51">
        <v>22.4</v>
      </c>
      <c r="L428" s="51">
        <v>22.4</v>
      </c>
      <c r="M428" s="51">
        <v>1</v>
      </c>
      <c r="N428" s="51">
        <v>1</v>
      </c>
      <c r="O428" s="55">
        <v>22.4</v>
      </c>
      <c r="P428" s="56">
        <f t="shared" si="6"/>
        <v>0</v>
      </c>
      <c r="Q428" s="49"/>
      <c r="R428" s="49"/>
    </row>
    <row r="429" spans="1:18" s="48" customFormat="1" ht="15.2" customHeight="1">
      <c r="A429" s="54" t="s">
        <v>539</v>
      </c>
      <c r="B429" s="54" t="s">
        <v>580</v>
      </c>
      <c r="C429" s="54" t="s">
        <v>67</v>
      </c>
      <c r="D429" s="54" t="s">
        <v>67</v>
      </c>
      <c r="E429" s="54" t="s">
        <v>13</v>
      </c>
      <c r="F429" s="54"/>
      <c r="G429" s="54" t="s">
        <v>16</v>
      </c>
      <c r="H429" s="54" t="s">
        <v>394</v>
      </c>
      <c r="I429" s="51" t="s">
        <v>510</v>
      </c>
      <c r="J429" s="51" t="s">
        <v>510</v>
      </c>
      <c r="K429" s="51">
        <v>0</v>
      </c>
      <c r="L429" s="51">
        <v>0</v>
      </c>
      <c r="M429" s="51">
        <v>1</v>
      </c>
      <c r="N429" s="51">
        <v>1</v>
      </c>
      <c r="O429" s="55">
        <v>0</v>
      </c>
      <c r="P429" s="56">
        <f t="shared" si="6"/>
        <v>0</v>
      </c>
      <c r="Q429" s="49"/>
      <c r="R429" s="49"/>
    </row>
    <row r="430" spans="1:18" s="48" customFormat="1" ht="15.2" customHeight="1">
      <c r="A430" s="54" t="s">
        <v>539</v>
      </c>
      <c r="B430" s="54" t="s">
        <v>580</v>
      </c>
      <c r="C430" s="54" t="s">
        <v>67</v>
      </c>
      <c r="D430" s="54" t="s">
        <v>67</v>
      </c>
      <c r="E430" s="54" t="s">
        <v>13</v>
      </c>
      <c r="F430" s="54"/>
      <c r="G430" s="54" t="s">
        <v>374</v>
      </c>
      <c r="H430" s="54" t="s">
        <v>375</v>
      </c>
      <c r="I430" s="51">
        <v>51.45</v>
      </c>
      <c r="J430" s="51">
        <v>51.45</v>
      </c>
      <c r="K430" s="51">
        <v>59.6</v>
      </c>
      <c r="L430" s="51">
        <v>59.6</v>
      </c>
      <c r="M430" s="51">
        <v>1</v>
      </c>
      <c r="N430" s="51">
        <v>1</v>
      </c>
      <c r="O430" s="55">
        <v>8.1499999999999986</v>
      </c>
      <c r="P430" s="56">
        <f t="shared" si="6"/>
        <v>51.45</v>
      </c>
      <c r="Q430" s="49"/>
      <c r="R430" s="49"/>
    </row>
    <row r="431" spans="1:18" s="48" customFormat="1" ht="15.2" customHeight="1">
      <c r="A431" s="54" t="s">
        <v>539</v>
      </c>
      <c r="B431" s="54" t="s">
        <v>580</v>
      </c>
      <c r="C431" s="54" t="s">
        <v>67</v>
      </c>
      <c r="D431" s="54" t="s">
        <v>67</v>
      </c>
      <c r="E431" s="54" t="s">
        <v>13</v>
      </c>
      <c r="F431" s="54"/>
      <c r="G431" s="54" t="s">
        <v>389</v>
      </c>
      <c r="H431" s="54" t="s">
        <v>390</v>
      </c>
      <c r="I431" s="51">
        <v>4.28</v>
      </c>
      <c r="J431" s="51">
        <v>4.28</v>
      </c>
      <c r="K431" s="51">
        <v>5.31</v>
      </c>
      <c r="L431" s="51">
        <v>5.31</v>
      </c>
      <c r="M431" s="51">
        <v>1</v>
      </c>
      <c r="N431" s="51">
        <v>1</v>
      </c>
      <c r="O431" s="55">
        <v>1.03</v>
      </c>
      <c r="P431" s="56">
        <f t="shared" si="6"/>
        <v>4.2799999999999994</v>
      </c>
      <c r="Q431" s="49"/>
      <c r="R431" s="49"/>
    </row>
    <row r="432" spans="1:18" s="48" customFormat="1" ht="15.2" customHeight="1">
      <c r="A432" s="54" t="s">
        <v>539</v>
      </c>
      <c r="B432" s="54" t="s">
        <v>580</v>
      </c>
      <c r="C432" s="54" t="s">
        <v>67</v>
      </c>
      <c r="D432" s="54" t="s">
        <v>67</v>
      </c>
      <c r="E432" s="54" t="s">
        <v>13</v>
      </c>
      <c r="F432" s="54"/>
      <c r="G432" s="54" t="s">
        <v>393</v>
      </c>
      <c r="H432" s="54" t="s">
        <v>25</v>
      </c>
      <c r="I432" s="51" t="s">
        <v>510</v>
      </c>
      <c r="J432" s="51" t="s">
        <v>510</v>
      </c>
      <c r="K432" s="51">
        <v>0</v>
      </c>
      <c r="L432" s="51">
        <v>0</v>
      </c>
      <c r="M432" s="51">
        <v>1</v>
      </c>
      <c r="N432" s="51">
        <v>1</v>
      </c>
      <c r="O432" s="55">
        <v>0</v>
      </c>
      <c r="P432" s="56">
        <f t="shared" si="6"/>
        <v>0</v>
      </c>
      <c r="Q432" s="49"/>
      <c r="R432" s="49"/>
    </row>
    <row r="433" spans="1:18" s="48" customFormat="1" ht="15.2" customHeight="1">
      <c r="A433" s="54" t="s">
        <v>539</v>
      </c>
      <c r="B433" s="54" t="s">
        <v>580</v>
      </c>
      <c r="C433" s="54" t="s">
        <v>67</v>
      </c>
      <c r="D433" s="54" t="s">
        <v>67</v>
      </c>
      <c r="E433" s="54" t="s">
        <v>13</v>
      </c>
      <c r="F433" s="54"/>
      <c r="G433" s="54" t="s">
        <v>395</v>
      </c>
      <c r="H433" s="54" t="s">
        <v>29</v>
      </c>
      <c r="I433" s="51" t="s">
        <v>510</v>
      </c>
      <c r="J433" s="51" t="s">
        <v>510</v>
      </c>
      <c r="K433" s="51">
        <v>0</v>
      </c>
      <c r="L433" s="51">
        <v>0</v>
      </c>
      <c r="M433" s="51">
        <v>1</v>
      </c>
      <c r="N433" s="51">
        <v>1</v>
      </c>
      <c r="O433" s="55">
        <v>0</v>
      </c>
      <c r="P433" s="56">
        <f t="shared" si="6"/>
        <v>0</v>
      </c>
      <c r="Q433" s="49"/>
      <c r="R433" s="49"/>
    </row>
    <row r="434" spans="1:18" s="48" customFormat="1" ht="15.2" customHeight="1">
      <c r="A434" s="54" t="s">
        <v>539</v>
      </c>
      <c r="B434" s="54" t="s">
        <v>580</v>
      </c>
      <c r="C434" s="54" t="s">
        <v>67</v>
      </c>
      <c r="D434" s="54" t="s">
        <v>67</v>
      </c>
      <c r="E434" s="54" t="s">
        <v>13</v>
      </c>
      <c r="F434" s="54"/>
      <c r="G434" s="54" t="s">
        <v>380</v>
      </c>
      <c r="H434" s="54" t="s">
        <v>17</v>
      </c>
      <c r="I434" s="51">
        <v>2.92</v>
      </c>
      <c r="J434" s="51">
        <v>2.92</v>
      </c>
      <c r="K434" s="51">
        <v>8.61</v>
      </c>
      <c r="L434" s="51">
        <v>8.61</v>
      </c>
      <c r="M434" s="51">
        <v>1</v>
      </c>
      <c r="N434" s="51">
        <v>1</v>
      </c>
      <c r="O434" s="55">
        <v>5.69</v>
      </c>
      <c r="P434" s="56">
        <f t="shared" si="6"/>
        <v>2.919999999999999</v>
      </c>
      <c r="Q434" s="49"/>
      <c r="R434" s="49"/>
    </row>
    <row r="435" spans="1:18" s="48" customFormat="1" ht="15.2" customHeight="1">
      <c r="A435" s="54" t="s">
        <v>539</v>
      </c>
      <c r="B435" s="54" t="s">
        <v>580</v>
      </c>
      <c r="C435" s="54" t="s">
        <v>67</v>
      </c>
      <c r="D435" s="54" t="s">
        <v>67</v>
      </c>
      <c r="E435" s="54" t="s">
        <v>13</v>
      </c>
      <c r="F435" s="54"/>
      <c r="G435" s="54" t="s">
        <v>381</v>
      </c>
      <c r="H435" s="54" t="s">
        <v>382</v>
      </c>
      <c r="I435" s="51">
        <v>45.6</v>
      </c>
      <c r="J435" s="51">
        <v>45.6</v>
      </c>
      <c r="K435" s="51">
        <v>45.6</v>
      </c>
      <c r="L435" s="51">
        <v>45.6</v>
      </c>
      <c r="M435" s="51">
        <v>1</v>
      </c>
      <c r="N435" s="51">
        <v>1</v>
      </c>
      <c r="O435" s="55">
        <v>0</v>
      </c>
      <c r="P435" s="56">
        <f t="shared" si="6"/>
        <v>45.6</v>
      </c>
      <c r="Q435" s="49"/>
      <c r="R435" s="49"/>
    </row>
    <row r="436" spans="1:18" s="48" customFormat="1" ht="15.2" customHeight="1">
      <c r="A436" s="54" t="s">
        <v>539</v>
      </c>
      <c r="B436" s="54" t="s">
        <v>580</v>
      </c>
      <c r="C436" s="54" t="s">
        <v>67</v>
      </c>
      <c r="D436" s="54" t="s">
        <v>67</v>
      </c>
      <c r="E436" s="54" t="s">
        <v>13</v>
      </c>
      <c r="F436" s="54"/>
      <c r="G436" s="54" t="s">
        <v>396</v>
      </c>
      <c r="H436" s="54" t="s">
        <v>245</v>
      </c>
      <c r="I436" s="51" t="s">
        <v>510</v>
      </c>
      <c r="J436" s="51" t="s">
        <v>510</v>
      </c>
      <c r="K436" s="51">
        <v>0</v>
      </c>
      <c r="L436" s="51">
        <v>0</v>
      </c>
      <c r="M436" s="51">
        <v>1</v>
      </c>
      <c r="N436" s="51">
        <v>1</v>
      </c>
      <c r="O436" s="55">
        <v>0</v>
      </c>
      <c r="P436" s="56">
        <f t="shared" si="6"/>
        <v>0</v>
      </c>
      <c r="Q436" s="49"/>
      <c r="R436" s="49"/>
    </row>
    <row r="437" spans="1:18" s="48" customFormat="1" ht="15.2" customHeight="1">
      <c r="A437" s="54" t="s">
        <v>539</v>
      </c>
      <c r="B437" s="54" t="s">
        <v>580</v>
      </c>
      <c r="C437" s="54" t="s">
        <v>69</v>
      </c>
      <c r="D437" s="54" t="s">
        <v>69</v>
      </c>
      <c r="E437" s="54" t="s">
        <v>13</v>
      </c>
      <c r="F437" s="54"/>
      <c r="G437" s="54" t="s">
        <v>366</v>
      </c>
      <c r="H437" s="54" t="s">
        <v>367</v>
      </c>
      <c r="I437" s="51">
        <v>128.41</v>
      </c>
      <c r="J437" s="51">
        <v>128.41</v>
      </c>
      <c r="K437" s="51">
        <v>1498.38</v>
      </c>
      <c r="L437" s="51">
        <v>1498.38</v>
      </c>
      <c r="M437" s="51">
        <v>1</v>
      </c>
      <c r="N437" s="51">
        <v>1</v>
      </c>
      <c r="O437" s="55">
        <v>1369.97</v>
      </c>
      <c r="P437" s="56">
        <f t="shared" si="6"/>
        <v>128.41000000000008</v>
      </c>
      <c r="Q437" s="49"/>
      <c r="R437" s="49"/>
    </row>
    <row r="438" spans="1:18" s="48" customFormat="1" ht="15.2" customHeight="1">
      <c r="A438" s="54" t="s">
        <v>539</v>
      </c>
      <c r="B438" s="54" t="s">
        <v>580</v>
      </c>
      <c r="C438" s="54" t="s">
        <v>69</v>
      </c>
      <c r="D438" s="54" t="s">
        <v>69</v>
      </c>
      <c r="E438" s="54" t="s">
        <v>13</v>
      </c>
      <c r="F438" s="54"/>
      <c r="G438" s="54" t="s">
        <v>387</v>
      </c>
      <c r="H438" s="54" t="s">
        <v>388</v>
      </c>
      <c r="I438" s="51" t="s">
        <v>510</v>
      </c>
      <c r="J438" s="51" t="s">
        <v>510</v>
      </c>
      <c r="K438" s="51">
        <v>0</v>
      </c>
      <c r="L438" s="51">
        <v>0</v>
      </c>
      <c r="M438" s="51">
        <v>1</v>
      </c>
      <c r="N438" s="51">
        <v>1</v>
      </c>
      <c r="O438" s="55">
        <v>0</v>
      </c>
      <c r="P438" s="56">
        <f t="shared" si="6"/>
        <v>0</v>
      </c>
      <c r="Q438" s="49"/>
      <c r="R438" s="49"/>
    </row>
    <row r="439" spans="1:18" s="48" customFormat="1" ht="15.2" customHeight="1">
      <c r="A439" s="54" t="s">
        <v>539</v>
      </c>
      <c r="B439" s="54" t="s">
        <v>580</v>
      </c>
      <c r="C439" s="54" t="s">
        <v>69</v>
      </c>
      <c r="D439" s="54" t="s">
        <v>69</v>
      </c>
      <c r="E439" s="54" t="s">
        <v>13</v>
      </c>
      <c r="F439" s="54"/>
      <c r="G439" s="54" t="s">
        <v>368</v>
      </c>
      <c r="H439" s="54" t="s">
        <v>369</v>
      </c>
      <c r="I439" s="51">
        <v>0.44</v>
      </c>
      <c r="J439" s="51">
        <v>0.44</v>
      </c>
      <c r="K439" s="51">
        <v>332.48</v>
      </c>
      <c r="L439" s="51">
        <v>332.48</v>
      </c>
      <c r="M439" s="51">
        <v>1</v>
      </c>
      <c r="N439" s="51">
        <v>1</v>
      </c>
      <c r="O439" s="55">
        <v>332.04</v>
      </c>
      <c r="P439" s="56">
        <f t="shared" si="6"/>
        <v>0.43999999999999773</v>
      </c>
      <c r="Q439" s="49"/>
      <c r="R439" s="49"/>
    </row>
    <row r="440" spans="1:18" s="48" customFormat="1" ht="15.2" customHeight="1">
      <c r="A440" s="54" t="s">
        <v>539</v>
      </c>
      <c r="B440" s="54" t="s">
        <v>580</v>
      </c>
      <c r="C440" s="54" t="s">
        <v>69</v>
      </c>
      <c r="D440" s="54" t="s">
        <v>69</v>
      </c>
      <c r="E440" s="54" t="s">
        <v>13</v>
      </c>
      <c r="F440" s="54"/>
      <c r="G440" s="54" t="s">
        <v>370</v>
      </c>
      <c r="H440" s="54" t="s">
        <v>371</v>
      </c>
      <c r="I440" s="51" t="s">
        <v>510</v>
      </c>
      <c r="J440" s="51" t="s">
        <v>510</v>
      </c>
      <c r="K440" s="51">
        <v>0</v>
      </c>
      <c r="L440" s="51">
        <v>0</v>
      </c>
      <c r="M440" s="51">
        <v>1</v>
      </c>
      <c r="N440" s="51">
        <v>1</v>
      </c>
      <c r="O440" s="55">
        <v>0</v>
      </c>
      <c r="P440" s="56">
        <f t="shared" si="6"/>
        <v>0</v>
      </c>
      <c r="Q440" s="49"/>
      <c r="R440" s="49"/>
    </row>
    <row r="441" spans="1:18" s="48" customFormat="1" ht="15.2" customHeight="1">
      <c r="A441" s="54" t="s">
        <v>539</v>
      </c>
      <c r="B441" s="54" t="s">
        <v>580</v>
      </c>
      <c r="C441" s="54" t="s">
        <v>69</v>
      </c>
      <c r="D441" s="54" t="s">
        <v>69</v>
      </c>
      <c r="E441" s="54" t="s">
        <v>13</v>
      </c>
      <c r="F441" s="54"/>
      <c r="G441" s="54" t="s">
        <v>372</v>
      </c>
      <c r="H441" s="54" t="s">
        <v>373</v>
      </c>
      <c r="I441" s="51">
        <v>0.92</v>
      </c>
      <c r="J441" s="51">
        <v>0.92</v>
      </c>
      <c r="K441" s="51">
        <v>1.64</v>
      </c>
      <c r="L441" s="51">
        <v>1.64</v>
      </c>
      <c r="M441" s="51">
        <v>1</v>
      </c>
      <c r="N441" s="51">
        <v>1</v>
      </c>
      <c r="O441" s="55">
        <v>0.72</v>
      </c>
      <c r="P441" s="56">
        <f t="shared" si="6"/>
        <v>0.91999999999999993</v>
      </c>
      <c r="Q441" s="49"/>
      <c r="R441" s="49"/>
    </row>
    <row r="442" spans="1:18" s="48" customFormat="1" ht="15.2" customHeight="1">
      <c r="A442" s="54" t="s">
        <v>539</v>
      </c>
      <c r="B442" s="54" t="s">
        <v>580</v>
      </c>
      <c r="C442" s="54" t="s">
        <v>69</v>
      </c>
      <c r="D442" s="54" t="s">
        <v>69</v>
      </c>
      <c r="E442" s="54" t="s">
        <v>13</v>
      </c>
      <c r="F442" s="54"/>
      <c r="G442" s="54" t="s">
        <v>16</v>
      </c>
      <c r="H442" s="54" t="s">
        <v>394</v>
      </c>
      <c r="I442" s="51" t="s">
        <v>510</v>
      </c>
      <c r="J442" s="51" t="s">
        <v>510</v>
      </c>
      <c r="K442" s="51">
        <v>0</v>
      </c>
      <c r="L442" s="51">
        <v>0</v>
      </c>
      <c r="M442" s="51">
        <v>1</v>
      </c>
      <c r="N442" s="51">
        <v>1</v>
      </c>
      <c r="O442" s="55">
        <v>0</v>
      </c>
      <c r="P442" s="56">
        <f t="shared" si="6"/>
        <v>0</v>
      </c>
      <c r="Q442" s="49"/>
      <c r="R442" s="49"/>
    </row>
    <row r="443" spans="1:18" s="48" customFormat="1" ht="15.2" customHeight="1">
      <c r="A443" s="54" t="s">
        <v>539</v>
      </c>
      <c r="B443" s="54" t="s">
        <v>580</v>
      </c>
      <c r="C443" s="54" t="s">
        <v>69</v>
      </c>
      <c r="D443" s="54" t="s">
        <v>69</v>
      </c>
      <c r="E443" s="54" t="s">
        <v>13</v>
      </c>
      <c r="F443" s="54"/>
      <c r="G443" s="54" t="s">
        <v>374</v>
      </c>
      <c r="H443" s="54" t="s">
        <v>375</v>
      </c>
      <c r="I443" s="51">
        <v>48.85</v>
      </c>
      <c r="J443" s="51">
        <v>48.85</v>
      </c>
      <c r="K443" s="51">
        <v>215.55</v>
      </c>
      <c r="L443" s="51">
        <v>215.55</v>
      </c>
      <c r="M443" s="51">
        <v>1</v>
      </c>
      <c r="N443" s="51">
        <v>1</v>
      </c>
      <c r="O443" s="55">
        <v>166.7</v>
      </c>
      <c r="P443" s="56">
        <f t="shared" si="6"/>
        <v>48.850000000000023</v>
      </c>
      <c r="Q443" s="49"/>
      <c r="R443" s="49"/>
    </row>
    <row r="444" spans="1:18" s="48" customFormat="1" ht="15.2" customHeight="1">
      <c r="A444" s="54" t="s">
        <v>539</v>
      </c>
      <c r="B444" s="54" t="s">
        <v>580</v>
      </c>
      <c r="C444" s="54" t="s">
        <v>69</v>
      </c>
      <c r="D444" s="54" t="s">
        <v>69</v>
      </c>
      <c r="E444" s="54" t="s">
        <v>13</v>
      </c>
      <c r="F444" s="54"/>
      <c r="G444" s="54" t="s">
        <v>389</v>
      </c>
      <c r="H444" s="54" t="s">
        <v>390</v>
      </c>
      <c r="I444" s="51" t="s">
        <v>510</v>
      </c>
      <c r="J444" s="51" t="s">
        <v>510</v>
      </c>
      <c r="K444" s="51">
        <v>0</v>
      </c>
      <c r="L444" s="51">
        <v>0</v>
      </c>
      <c r="M444" s="51">
        <v>1</v>
      </c>
      <c r="N444" s="51">
        <v>1</v>
      </c>
      <c r="O444" s="55">
        <v>0</v>
      </c>
      <c r="P444" s="56">
        <f t="shared" si="6"/>
        <v>0</v>
      </c>
      <c r="Q444" s="49"/>
      <c r="R444" s="49"/>
    </row>
    <row r="445" spans="1:18" s="48" customFormat="1" ht="15.2" customHeight="1">
      <c r="A445" s="54" t="s">
        <v>539</v>
      </c>
      <c r="B445" s="54" t="s">
        <v>580</v>
      </c>
      <c r="C445" s="54" t="s">
        <v>69</v>
      </c>
      <c r="D445" s="54" t="s">
        <v>69</v>
      </c>
      <c r="E445" s="54" t="s">
        <v>13</v>
      </c>
      <c r="F445" s="54"/>
      <c r="G445" s="54" t="s">
        <v>393</v>
      </c>
      <c r="H445" s="54" t="s">
        <v>25</v>
      </c>
      <c r="I445" s="51" t="s">
        <v>510</v>
      </c>
      <c r="J445" s="51" t="s">
        <v>510</v>
      </c>
      <c r="K445" s="51">
        <v>0</v>
      </c>
      <c r="L445" s="51">
        <v>0</v>
      </c>
      <c r="M445" s="51">
        <v>1</v>
      </c>
      <c r="N445" s="51">
        <v>1</v>
      </c>
      <c r="O445" s="55">
        <v>0</v>
      </c>
      <c r="P445" s="56">
        <f t="shared" si="6"/>
        <v>0</v>
      </c>
      <c r="Q445" s="49"/>
      <c r="R445" s="49"/>
    </row>
    <row r="446" spans="1:18" s="48" customFormat="1" ht="15.2" customHeight="1">
      <c r="A446" s="54" t="s">
        <v>539</v>
      </c>
      <c r="B446" s="54" t="s">
        <v>580</v>
      </c>
      <c r="C446" s="54" t="s">
        <v>69</v>
      </c>
      <c r="D446" s="54" t="s">
        <v>69</v>
      </c>
      <c r="E446" s="54" t="s">
        <v>13</v>
      </c>
      <c r="F446" s="54"/>
      <c r="G446" s="54" t="s">
        <v>395</v>
      </c>
      <c r="H446" s="54" t="s">
        <v>29</v>
      </c>
      <c r="I446" s="51" t="s">
        <v>510</v>
      </c>
      <c r="J446" s="51" t="s">
        <v>510</v>
      </c>
      <c r="K446" s="51">
        <v>0</v>
      </c>
      <c r="L446" s="51">
        <v>0</v>
      </c>
      <c r="M446" s="51">
        <v>1</v>
      </c>
      <c r="N446" s="51">
        <v>1</v>
      </c>
      <c r="O446" s="55">
        <v>0</v>
      </c>
      <c r="P446" s="56">
        <f t="shared" si="6"/>
        <v>0</v>
      </c>
      <c r="Q446" s="49"/>
      <c r="R446" s="49"/>
    </row>
    <row r="447" spans="1:18" s="48" customFormat="1" ht="15.2" customHeight="1">
      <c r="A447" s="54" t="s">
        <v>539</v>
      </c>
      <c r="B447" s="54" t="s">
        <v>580</v>
      </c>
      <c r="C447" s="54" t="s">
        <v>69</v>
      </c>
      <c r="D447" s="54" t="s">
        <v>69</v>
      </c>
      <c r="E447" s="54" t="s">
        <v>13</v>
      </c>
      <c r="F447" s="54"/>
      <c r="G447" s="54" t="s">
        <v>380</v>
      </c>
      <c r="H447" s="54" t="s">
        <v>17</v>
      </c>
      <c r="I447" s="51">
        <v>0.37</v>
      </c>
      <c r="J447" s="51">
        <v>0.37</v>
      </c>
      <c r="K447" s="51">
        <v>1.62</v>
      </c>
      <c r="L447" s="51">
        <v>1.62</v>
      </c>
      <c r="M447" s="51">
        <v>1</v>
      </c>
      <c r="N447" s="51">
        <v>1</v>
      </c>
      <c r="O447" s="55">
        <v>1.25</v>
      </c>
      <c r="P447" s="56">
        <f t="shared" si="6"/>
        <v>0.37000000000000011</v>
      </c>
      <c r="Q447" s="49"/>
      <c r="R447" s="49"/>
    </row>
    <row r="448" spans="1:18" s="48" customFormat="1" ht="15.2" customHeight="1">
      <c r="A448" s="54" t="s">
        <v>539</v>
      </c>
      <c r="B448" s="54" t="s">
        <v>580</v>
      </c>
      <c r="C448" s="54" t="s">
        <v>69</v>
      </c>
      <c r="D448" s="54" t="s">
        <v>69</v>
      </c>
      <c r="E448" s="54" t="s">
        <v>13</v>
      </c>
      <c r="F448" s="54"/>
      <c r="G448" s="54" t="s">
        <v>381</v>
      </c>
      <c r="H448" s="54" t="s">
        <v>382</v>
      </c>
      <c r="I448" s="51">
        <v>9.64</v>
      </c>
      <c r="J448" s="51">
        <v>9.64</v>
      </c>
      <c r="K448" s="51">
        <v>9.64</v>
      </c>
      <c r="L448" s="51">
        <v>9.64</v>
      </c>
      <c r="M448" s="51">
        <v>1</v>
      </c>
      <c r="N448" s="51">
        <v>1</v>
      </c>
      <c r="O448" s="55">
        <v>0</v>
      </c>
      <c r="P448" s="56">
        <f t="shared" si="6"/>
        <v>9.64</v>
      </c>
      <c r="Q448" s="49"/>
      <c r="R448" s="49"/>
    </row>
    <row r="449" spans="1:18" s="48" customFormat="1" ht="15.2" customHeight="1">
      <c r="A449" s="54" t="s">
        <v>539</v>
      </c>
      <c r="B449" s="54" t="s">
        <v>580</v>
      </c>
      <c r="C449" s="54" t="s">
        <v>69</v>
      </c>
      <c r="D449" s="54" t="s">
        <v>69</v>
      </c>
      <c r="E449" s="54" t="s">
        <v>13</v>
      </c>
      <c r="F449" s="54"/>
      <c r="G449" s="54" t="s">
        <v>396</v>
      </c>
      <c r="H449" s="54" t="s">
        <v>245</v>
      </c>
      <c r="I449" s="51" t="s">
        <v>510</v>
      </c>
      <c r="J449" s="51" t="s">
        <v>510</v>
      </c>
      <c r="K449" s="51">
        <v>0</v>
      </c>
      <c r="L449" s="51">
        <v>0</v>
      </c>
      <c r="M449" s="51">
        <v>1</v>
      </c>
      <c r="N449" s="51">
        <v>1</v>
      </c>
      <c r="O449" s="55">
        <v>0</v>
      </c>
      <c r="P449" s="56">
        <f t="shared" si="6"/>
        <v>0</v>
      </c>
      <c r="Q449" s="49"/>
      <c r="R449" s="49"/>
    </row>
    <row r="450" spans="1:18" s="48" customFormat="1" ht="15.2" customHeight="1">
      <c r="A450" s="54" t="s">
        <v>539</v>
      </c>
      <c r="B450" s="54" t="s">
        <v>580</v>
      </c>
      <c r="C450" s="54" t="s">
        <v>71</v>
      </c>
      <c r="D450" s="54" t="s">
        <v>71</v>
      </c>
      <c r="E450" s="54" t="s">
        <v>13</v>
      </c>
      <c r="F450" s="54"/>
      <c r="G450" s="54" t="s">
        <v>366</v>
      </c>
      <c r="H450" s="54" t="s">
        <v>367</v>
      </c>
      <c r="I450" s="51">
        <v>34331.01</v>
      </c>
      <c r="J450" s="51">
        <v>34331.01</v>
      </c>
      <c r="K450" s="51">
        <v>348118.26</v>
      </c>
      <c r="L450" s="51">
        <v>348118.26</v>
      </c>
      <c r="M450" s="51">
        <v>1</v>
      </c>
      <c r="N450" s="51">
        <v>1</v>
      </c>
      <c r="O450" s="55">
        <v>313787.25000000006</v>
      </c>
      <c r="P450" s="56">
        <f t="shared" si="6"/>
        <v>34331.009999999951</v>
      </c>
      <c r="Q450" s="49"/>
      <c r="R450" s="49"/>
    </row>
    <row r="451" spans="1:18" s="48" customFormat="1" ht="15.2" customHeight="1">
      <c r="A451" s="54" t="s">
        <v>539</v>
      </c>
      <c r="B451" s="54" t="s">
        <v>580</v>
      </c>
      <c r="C451" s="54" t="s">
        <v>71</v>
      </c>
      <c r="D451" s="54" t="s">
        <v>71</v>
      </c>
      <c r="E451" s="54" t="s">
        <v>13</v>
      </c>
      <c r="F451" s="54"/>
      <c r="G451" s="54" t="s">
        <v>387</v>
      </c>
      <c r="H451" s="54" t="s">
        <v>388</v>
      </c>
      <c r="I451" s="51" t="s">
        <v>510</v>
      </c>
      <c r="J451" s="51" t="s">
        <v>510</v>
      </c>
      <c r="K451" s="51">
        <v>0</v>
      </c>
      <c r="L451" s="51">
        <v>0</v>
      </c>
      <c r="M451" s="51">
        <v>1</v>
      </c>
      <c r="N451" s="51">
        <v>1</v>
      </c>
      <c r="O451" s="55">
        <v>0</v>
      </c>
      <c r="P451" s="56">
        <f t="shared" ref="P451:P514" si="7">L451-O451</f>
        <v>0</v>
      </c>
      <c r="Q451" s="49"/>
      <c r="R451" s="49"/>
    </row>
    <row r="452" spans="1:18" s="48" customFormat="1" ht="15.2" customHeight="1">
      <c r="A452" s="54" t="s">
        <v>539</v>
      </c>
      <c r="B452" s="54" t="s">
        <v>580</v>
      </c>
      <c r="C452" s="54" t="s">
        <v>71</v>
      </c>
      <c r="D452" s="54" t="s">
        <v>71</v>
      </c>
      <c r="E452" s="54" t="s">
        <v>13</v>
      </c>
      <c r="F452" s="54"/>
      <c r="G452" s="54" t="s">
        <v>368</v>
      </c>
      <c r="H452" s="54" t="s">
        <v>369</v>
      </c>
      <c r="I452" s="51">
        <v>9.27</v>
      </c>
      <c r="J452" s="51">
        <v>9.27</v>
      </c>
      <c r="K452" s="51">
        <v>34558.89</v>
      </c>
      <c r="L452" s="51">
        <v>34558.889999999992</v>
      </c>
      <c r="M452" s="51">
        <v>1</v>
      </c>
      <c r="N452" s="51">
        <v>1</v>
      </c>
      <c r="O452" s="55">
        <v>34549.619999999995</v>
      </c>
      <c r="P452" s="56">
        <f t="shared" si="7"/>
        <v>9.2699999999967986</v>
      </c>
      <c r="Q452" s="49"/>
      <c r="R452" s="49"/>
    </row>
    <row r="453" spans="1:18" s="48" customFormat="1" ht="15.2" customHeight="1">
      <c r="A453" s="54" t="s">
        <v>539</v>
      </c>
      <c r="B453" s="54" t="s">
        <v>580</v>
      </c>
      <c r="C453" s="54" t="s">
        <v>71</v>
      </c>
      <c r="D453" s="54" t="s">
        <v>71</v>
      </c>
      <c r="E453" s="54" t="s">
        <v>13</v>
      </c>
      <c r="F453" s="54"/>
      <c r="G453" s="54" t="s">
        <v>370</v>
      </c>
      <c r="H453" s="54" t="s">
        <v>371</v>
      </c>
      <c r="I453" s="51">
        <v>10354.620000000001</v>
      </c>
      <c r="J453" s="51">
        <v>10354.620000000001</v>
      </c>
      <c r="K453" s="51">
        <v>10354.620000000001</v>
      </c>
      <c r="L453" s="51">
        <v>10354.620000000001</v>
      </c>
      <c r="M453" s="51">
        <v>1</v>
      </c>
      <c r="N453" s="51">
        <v>1</v>
      </c>
      <c r="O453" s="55">
        <v>0</v>
      </c>
      <c r="P453" s="56">
        <f t="shared" si="7"/>
        <v>10354.620000000001</v>
      </c>
      <c r="Q453" s="49"/>
      <c r="R453" s="49"/>
    </row>
    <row r="454" spans="1:18" s="48" customFormat="1" ht="15.2" customHeight="1">
      <c r="A454" s="54" t="s">
        <v>539</v>
      </c>
      <c r="B454" s="54" t="s">
        <v>580</v>
      </c>
      <c r="C454" s="54" t="s">
        <v>71</v>
      </c>
      <c r="D454" s="54" t="s">
        <v>71</v>
      </c>
      <c r="E454" s="54" t="s">
        <v>13</v>
      </c>
      <c r="F454" s="54"/>
      <c r="G454" s="54" t="s">
        <v>372</v>
      </c>
      <c r="H454" s="54" t="s">
        <v>373</v>
      </c>
      <c r="I454" s="51">
        <v>12.4</v>
      </c>
      <c r="J454" s="51">
        <v>12.4</v>
      </c>
      <c r="K454" s="51">
        <v>19.86</v>
      </c>
      <c r="L454" s="51">
        <v>19.86</v>
      </c>
      <c r="M454" s="51">
        <v>1</v>
      </c>
      <c r="N454" s="51">
        <v>1</v>
      </c>
      <c r="O454" s="55">
        <v>7.46</v>
      </c>
      <c r="P454" s="56">
        <f t="shared" si="7"/>
        <v>12.399999999999999</v>
      </c>
      <c r="Q454" s="49"/>
      <c r="R454" s="49"/>
    </row>
    <row r="455" spans="1:18" s="48" customFormat="1" ht="15.2" customHeight="1">
      <c r="A455" s="54" t="s">
        <v>539</v>
      </c>
      <c r="B455" s="54" t="s">
        <v>580</v>
      </c>
      <c r="C455" s="54" t="s">
        <v>71</v>
      </c>
      <c r="D455" s="54" t="s">
        <v>71</v>
      </c>
      <c r="E455" s="54" t="s">
        <v>13</v>
      </c>
      <c r="F455" s="54"/>
      <c r="G455" s="54" t="s">
        <v>16</v>
      </c>
      <c r="H455" s="54" t="s">
        <v>394</v>
      </c>
      <c r="I455" s="51" t="s">
        <v>510</v>
      </c>
      <c r="J455" s="51" t="s">
        <v>510</v>
      </c>
      <c r="K455" s="51">
        <v>0</v>
      </c>
      <c r="L455" s="51">
        <v>0</v>
      </c>
      <c r="M455" s="51">
        <v>1</v>
      </c>
      <c r="N455" s="51">
        <v>1</v>
      </c>
      <c r="O455" s="55">
        <v>0</v>
      </c>
      <c r="P455" s="56">
        <f t="shared" si="7"/>
        <v>0</v>
      </c>
      <c r="Q455" s="49"/>
      <c r="R455" s="49"/>
    </row>
    <row r="456" spans="1:18" s="48" customFormat="1" ht="15.2" customHeight="1">
      <c r="A456" s="54" t="s">
        <v>539</v>
      </c>
      <c r="B456" s="54" t="s">
        <v>580</v>
      </c>
      <c r="C456" s="54" t="s">
        <v>71</v>
      </c>
      <c r="D456" s="54" t="s">
        <v>71</v>
      </c>
      <c r="E456" s="54" t="s">
        <v>13</v>
      </c>
      <c r="F456" s="54"/>
      <c r="G456" s="54" t="s">
        <v>374</v>
      </c>
      <c r="H456" s="54" t="s">
        <v>375</v>
      </c>
      <c r="I456" s="51">
        <v>810.1</v>
      </c>
      <c r="J456" s="51">
        <v>810.1</v>
      </c>
      <c r="K456" s="51">
        <v>1420.43</v>
      </c>
      <c r="L456" s="51">
        <v>1420.4299999999998</v>
      </c>
      <c r="M456" s="51">
        <v>1</v>
      </c>
      <c r="N456" s="51">
        <v>1</v>
      </c>
      <c r="O456" s="55">
        <v>610.32999999999993</v>
      </c>
      <c r="P456" s="56">
        <f t="shared" si="7"/>
        <v>810.09999999999991</v>
      </c>
      <c r="Q456" s="49"/>
      <c r="R456" s="49"/>
    </row>
    <row r="457" spans="1:18" s="48" customFormat="1" ht="15.2" customHeight="1">
      <c r="A457" s="54" t="s">
        <v>539</v>
      </c>
      <c r="B457" s="54" t="s">
        <v>580</v>
      </c>
      <c r="C457" s="54" t="s">
        <v>71</v>
      </c>
      <c r="D457" s="54" t="s">
        <v>71</v>
      </c>
      <c r="E457" s="54" t="s">
        <v>13</v>
      </c>
      <c r="F457" s="54"/>
      <c r="G457" s="54" t="s">
        <v>389</v>
      </c>
      <c r="H457" s="54" t="s">
        <v>390</v>
      </c>
      <c r="I457" s="51">
        <v>228.77</v>
      </c>
      <c r="J457" s="51">
        <v>228.77</v>
      </c>
      <c r="K457" s="51">
        <v>228.77</v>
      </c>
      <c r="L457" s="51">
        <v>228.77</v>
      </c>
      <c r="M457" s="51">
        <v>1</v>
      </c>
      <c r="N457" s="51">
        <v>1</v>
      </c>
      <c r="O457" s="55">
        <v>0</v>
      </c>
      <c r="P457" s="56">
        <f t="shared" si="7"/>
        <v>228.77</v>
      </c>
      <c r="Q457" s="49"/>
      <c r="R457" s="49"/>
    </row>
    <row r="458" spans="1:18" s="48" customFormat="1" ht="15.2" customHeight="1">
      <c r="A458" s="54" t="s">
        <v>539</v>
      </c>
      <c r="B458" s="54" t="s">
        <v>580</v>
      </c>
      <c r="C458" s="54" t="s">
        <v>71</v>
      </c>
      <c r="D458" s="54" t="s">
        <v>71</v>
      </c>
      <c r="E458" s="54" t="s">
        <v>13</v>
      </c>
      <c r="F458" s="54"/>
      <c r="G458" s="54" t="s">
        <v>393</v>
      </c>
      <c r="H458" s="54" t="s">
        <v>25</v>
      </c>
      <c r="I458" s="51" t="s">
        <v>510</v>
      </c>
      <c r="J458" s="51" t="s">
        <v>510</v>
      </c>
      <c r="K458" s="51">
        <v>0</v>
      </c>
      <c r="L458" s="51">
        <v>0</v>
      </c>
      <c r="M458" s="51">
        <v>1</v>
      </c>
      <c r="N458" s="51">
        <v>1</v>
      </c>
      <c r="O458" s="55">
        <v>0</v>
      </c>
      <c r="P458" s="56">
        <f t="shared" si="7"/>
        <v>0</v>
      </c>
      <c r="Q458" s="49"/>
      <c r="R458" s="49"/>
    </row>
    <row r="459" spans="1:18" s="48" customFormat="1" ht="15.2" customHeight="1">
      <c r="A459" s="54" t="s">
        <v>539</v>
      </c>
      <c r="B459" s="54" t="s">
        <v>580</v>
      </c>
      <c r="C459" s="54" t="s">
        <v>71</v>
      </c>
      <c r="D459" s="54" t="s">
        <v>71</v>
      </c>
      <c r="E459" s="54" t="s">
        <v>13</v>
      </c>
      <c r="F459" s="54"/>
      <c r="G459" s="54" t="s">
        <v>395</v>
      </c>
      <c r="H459" s="54" t="s">
        <v>29</v>
      </c>
      <c r="I459" s="51" t="s">
        <v>510</v>
      </c>
      <c r="J459" s="51" t="s">
        <v>510</v>
      </c>
      <c r="K459" s="51">
        <v>0</v>
      </c>
      <c r="L459" s="51">
        <v>0</v>
      </c>
      <c r="M459" s="51">
        <v>1</v>
      </c>
      <c r="N459" s="51">
        <v>1</v>
      </c>
      <c r="O459" s="55">
        <v>0</v>
      </c>
      <c r="P459" s="56">
        <f t="shared" si="7"/>
        <v>0</v>
      </c>
      <c r="Q459" s="49"/>
      <c r="R459" s="49"/>
    </row>
    <row r="460" spans="1:18" s="48" customFormat="1" ht="15.2" customHeight="1">
      <c r="A460" s="54" t="s">
        <v>539</v>
      </c>
      <c r="B460" s="54" t="s">
        <v>580</v>
      </c>
      <c r="C460" s="54" t="s">
        <v>71</v>
      </c>
      <c r="D460" s="54" t="s">
        <v>71</v>
      </c>
      <c r="E460" s="54" t="s">
        <v>13</v>
      </c>
      <c r="F460" s="54"/>
      <c r="G460" s="54" t="s">
        <v>380</v>
      </c>
      <c r="H460" s="54" t="s">
        <v>17</v>
      </c>
      <c r="I460" s="51">
        <v>111.5</v>
      </c>
      <c r="J460" s="51">
        <v>111.5</v>
      </c>
      <c r="K460" s="51">
        <v>367.55</v>
      </c>
      <c r="L460" s="51">
        <v>367.54999999999995</v>
      </c>
      <c r="M460" s="51">
        <v>1</v>
      </c>
      <c r="N460" s="51">
        <v>1</v>
      </c>
      <c r="O460" s="55">
        <v>256.05</v>
      </c>
      <c r="P460" s="56">
        <f t="shared" si="7"/>
        <v>111.49999999999994</v>
      </c>
      <c r="Q460" s="49"/>
      <c r="R460" s="49"/>
    </row>
    <row r="461" spans="1:18" s="48" customFormat="1" ht="15.2" customHeight="1">
      <c r="A461" s="54" t="s">
        <v>539</v>
      </c>
      <c r="B461" s="54" t="s">
        <v>580</v>
      </c>
      <c r="C461" s="54" t="s">
        <v>71</v>
      </c>
      <c r="D461" s="54" t="s">
        <v>71</v>
      </c>
      <c r="E461" s="54" t="s">
        <v>13</v>
      </c>
      <c r="F461" s="54"/>
      <c r="G461" s="54" t="s">
        <v>381</v>
      </c>
      <c r="H461" s="54" t="s">
        <v>382</v>
      </c>
      <c r="I461" s="51">
        <v>1950.99</v>
      </c>
      <c r="J461" s="51">
        <v>1950.99</v>
      </c>
      <c r="K461" s="51">
        <v>1950.99</v>
      </c>
      <c r="L461" s="51">
        <v>1950.99</v>
      </c>
      <c r="M461" s="51">
        <v>1</v>
      </c>
      <c r="N461" s="51">
        <v>1</v>
      </c>
      <c r="O461" s="55">
        <v>0</v>
      </c>
      <c r="P461" s="56">
        <f t="shared" si="7"/>
        <v>1950.99</v>
      </c>
      <c r="Q461" s="49"/>
      <c r="R461" s="49"/>
    </row>
    <row r="462" spans="1:18" s="48" customFormat="1" ht="15.2" customHeight="1">
      <c r="A462" s="54" t="s">
        <v>539</v>
      </c>
      <c r="B462" s="54" t="s">
        <v>580</v>
      </c>
      <c r="C462" s="54" t="s">
        <v>71</v>
      </c>
      <c r="D462" s="54" t="s">
        <v>71</v>
      </c>
      <c r="E462" s="54" t="s">
        <v>13</v>
      </c>
      <c r="F462" s="54"/>
      <c r="G462" s="54" t="s">
        <v>396</v>
      </c>
      <c r="H462" s="54" t="s">
        <v>245</v>
      </c>
      <c r="I462" s="51" t="s">
        <v>510</v>
      </c>
      <c r="J462" s="51" t="s">
        <v>510</v>
      </c>
      <c r="K462" s="51">
        <v>0</v>
      </c>
      <c r="L462" s="51">
        <v>0</v>
      </c>
      <c r="M462" s="51">
        <v>1</v>
      </c>
      <c r="N462" s="51">
        <v>1</v>
      </c>
      <c r="O462" s="55">
        <v>0</v>
      </c>
      <c r="P462" s="56">
        <f t="shared" si="7"/>
        <v>0</v>
      </c>
      <c r="Q462" s="49"/>
      <c r="R462" s="49"/>
    </row>
    <row r="463" spans="1:18" s="48" customFormat="1" ht="15.2" customHeight="1">
      <c r="A463" s="54" t="s">
        <v>539</v>
      </c>
      <c r="B463" s="54" t="s">
        <v>580</v>
      </c>
      <c r="C463" s="54" t="s">
        <v>72</v>
      </c>
      <c r="D463" s="54" t="s">
        <v>72</v>
      </c>
      <c r="E463" s="54" t="s">
        <v>13</v>
      </c>
      <c r="F463" s="54"/>
      <c r="G463" s="54" t="s">
        <v>366</v>
      </c>
      <c r="H463" s="54" t="s">
        <v>367</v>
      </c>
      <c r="I463" s="51">
        <v>397.57</v>
      </c>
      <c r="J463" s="51">
        <v>397.57</v>
      </c>
      <c r="K463" s="51">
        <v>1658.49</v>
      </c>
      <c r="L463" s="51">
        <v>1658.49</v>
      </c>
      <c r="M463" s="51">
        <v>1</v>
      </c>
      <c r="N463" s="51">
        <v>1</v>
      </c>
      <c r="O463" s="55">
        <v>1260.92</v>
      </c>
      <c r="P463" s="56">
        <f t="shared" si="7"/>
        <v>397.56999999999994</v>
      </c>
      <c r="Q463" s="49"/>
      <c r="R463" s="49"/>
    </row>
    <row r="464" spans="1:18" s="48" customFormat="1" ht="15.2" customHeight="1">
      <c r="A464" s="54" t="s">
        <v>539</v>
      </c>
      <c r="B464" s="54" t="s">
        <v>580</v>
      </c>
      <c r="C464" s="54" t="s">
        <v>72</v>
      </c>
      <c r="D464" s="54" t="s">
        <v>72</v>
      </c>
      <c r="E464" s="54" t="s">
        <v>13</v>
      </c>
      <c r="F464" s="54"/>
      <c r="G464" s="54" t="s">
        <v>387</v>
      </c>
      <c r="H464" s="54" t="s">
        <v>388</v>
      </c>
      <c r="I464" s="51" t="s">
        <v>510</v>
      </c>
      <c r="J464" s="51" t="s">
        <v>510</v>
      </c>
      <c r="K464" s="51">
        <v>0</v>
      </c>
      <c r="L464" s="51">
        <v>0</v>
      </c>
      <c r="M464" s="51">
        <v>1</v>
      </c>
      <c r="N464" s="51">
        <v>1</v>
      </c>
      <c r="O464" s="55">
        <v>0</v>
      </c>
      <c r="P464" s="56">
        <f t="shared" si="7"/>
        <v>0</v>
      </c>
      <c r="Q464" s="49"/>
      <c r="R464" s="49"/>
    </row>
    <row r="465" spans="1:18" s="48" customFormat="1" ht="15.2" customHeight="1">
      <c r="A465" s="54" t="s">
        <v>539</v>
      </c>
      <c r="B465" s="54" t="s">
        <v>580</v>
      </c>
      <c r="C465" s="54" t="s">
        <v>72</v>
      </c>
      <c r="D465" s="54" t="s">
        <v>72</v>
      </c>
      <c r="E465" s="54" t="s">
        <v>13</v>
      </c>
      <c r="F465" s="54"/>
      <c r="G465" s="54" t="s">
        <v>368</v>
      </c>
      <c r="H465" s="54" t="s">
        <v>369</v>
      </c>
      <c r="I465" s="51" t="s">
        <v>510</v>
      </c>
      <c r="J465" s="51" t="s">
        <v>510</v>
      </c>
      <c r="K465" s="51">
        <v>289.92</v>
      </c>
      <c r="L465" s="51">
        <v>289.92</v>
      </c>
      <c r="M465" s="51">
        <v>1</v>
      </c>
      <c r="N465" s="51">
        <v>1</v>
      </c>
      <c r="O465" s="55">
        <v>289.92</v>
      </c>
      <c r="P465" s="56">
        <f t="shared" si="7"/>
        <v>0</v>
      </c>
      <c r="Q465" s="49"/>
      <c r="R465" s="49"/>
    </row>
    <row r="466" spans="1:18" s="48" customFormat="1" ht="15.2" customHeight="1">
      <c r="A466" s="54" t="s">
        <v>539</v>
      </c>
      <c r="B466" s="54" t="s">
        <v>580</v>
      </c>
      <c r="C466" s="54" t="s">
        <v>72</v>
      </c>
      <c r="D466" s="54" t="s">
        <v>72</v>
      </c>
      <c r="E466" s="54" t="s">
        <v>13</v>
      </c>
      <c r="F466" s="54"/>
      <c r="G466" s="54" t="s">
        <v>370</v>
      </c>
      <c r="H466" s="54" t="s">
        <v>371</v>
      </c>
      <c r="I466" s="51" t="s">
        <v>510</v>
      </c>
      <c r="J466" s="51" t="s">
        <v>510</v>
      </c>
      <c r="K466" s="51">
        <v>0</v>
      </c>
      <c r="L466" s="51">
        <v>0</v>
      </c>
      <c r="M466" s="51">
        <v>1</v>
      </c>
      <c r="N466" s="51">
        <v>1</v>
      </c>
      <c r="O466" s="55">
        <v>0</v>
      </c>
      <c r="P466" s="56">
        <f t="shared" si="7"/>
        <v>0</v>
      </c>
      <c r="Q466" s="49"/>
      <c r="R466" s="49"/>
    </row>
    <row r="467" spans="1:18" s="48" customFormat="1" ht="15.2" customHeight="1">
      <c r="A467" s="54" t="s">
        <v>539</v>
      </c>
      <c r="B467" s="54" t="s">
        <v>580</v>
      </c>
      <c r="C467" s="54" t="s">
        <v>72</v>
      </c>
      <c r="D467" s="54" t="s">
        <v>72</v>
      </c>
      <c r="E467" s="54" t="s">
        <v>13</v>
      </c>
      <c r="F467" s="54"/>
      <c r="G467" s="54" t="s">
        <v>372</v>
      </c>
      <c r="H467" s="54" t="s">
        <v>373</v>
      </c>
      <c r="I467" s="51" t="s">
        <v>510</v>
      </c>
      <c r="J467" s="51" t="s">
        <v>510</v>
      </c>
      <c r="K467" s="51">
        <v>1.44</v>
      </c>
      <c r="L467" s="51">
        <v>1.44</v>
      </c>
      <c r="M467" s="51">
        <v>1</v>
      </c>
      <c r="N467" s="51">
        <v>1</v>
      </c>
      <c r="O467" s="55">
        <v>1.44</v>
      </c>
      <c r="P467" s="56">
        <f t="shared" si="7"/>
        <v>0</v>
      </c>
      <c r="Q467" s="49"/>
      <c r="R467" s="49"/>
    </row>
    <row r="468" spans="1:18" s="48" customFormat="1" ht="15.2" customHeight="1">
      <c r="A468" s="54" t="s">
        <v>539</v>
      </c>
      <c r="B468" s="54" t="s">
        <v>580</v>
      </c>
      <c r="C468" s="54" t="s">
        <v>72</v>
      </c>
      <c r="D468" s="54" t="s">
        <v>72</v>
      </c>
      <c r="E468" s="54" t="s">
        <v>13</v>
      </c>
      <c r="F468" s="54"/>
      <c r="G468" s="54" t="s">
        <v>16</v>
      </c>
      <c r="H468" s="54" t="s">
        <v>394</v>
      </c>
      <c r="I468" s="51" t="s">
        <v>510</v>
      </c>
      <c r="J468" s="51" t="s">
        <v>510</v>
      </c>
      <c r="K468" s="51">
        <v>0</v>
      </c>
      <c r="L468" s="51">
        <v>0</v>
      </c>
      <c r="M468" s="51">
        <v>1</v>
      </c>
      <c r="N468" s="51">
        <v>1</v>
      </c>
      <c r="O468" s="55">
        <v>0</v>
      </c>
      <c r="P468" s="56">
        <f t="shared" si="7"/>
        <v>0</v>
      </c>
      <c r="Q468" s="49"/>
      <c r="R468" s="49"/>
    </row>
    <row r="469" spans="1:18" s="48" customFormat="1" ht="15.2" customHeight="1">
      <c r="A469" s="54" t="s">
        <v>539</v>
      </c>
      <c r="B469" s="54" t="s">
        <v>580</v>
      </c>
      <c r="C469" s="54" t="s">
        <v>72</v>
      </c>
      <c r="D469" s="54" t="s">
        <v>72</v>
      </c>
      <c r="E469" s="54" t="s">
        <v>13</v>
      </c>
      <c r="F469" s="54"/>
      <c r="G469" s="54" t="s">
        <v>374</v>
      </c>
      <c r="H469" s="54" t="s">
        <v>375</v>
      </c>
      <c r="I469" s="51">
        <v>6.08</v>
      </c>
      <c r="J469" s="51">
        <v>6.08</v>
      </c>
      <c r="K469" s="51">
        <v>24.72</v>
      </c>
      <c r="L469" s="51">
        <v>24.72</v>
      </c>
      <c r="M469" s="51">
        <v>1</v>
      </c>
      <c r="N469" s="51">
        <v>1</v>
      </c>
      <c r="O469" s="55">
        <v>18.64</v>
      </c>
      <c r="P469" s="56">
        <f t="shared" si="7"/>
        <v>6.0799999999999983</v>
      </c>
      <c r="Q469" s="49"/>
      <c r="R469" s="49"/>
    </row>
    <row r="470" spans="1:18" s="48" customFormat="1" ht="15.2" customHeight="1">
      <c r="A470" s="54" t="s">
        <v>539</v>
      </c>
      <c r="B470" s="54" t="s">
        <v>580</v>
      </c>
      <c r="C470" s="54" t="s">
        <v>72</v>
      </c>
      <c r="D470" s="54" t="s">
        <v>72</v>
      </c>
      <c r="E470" s="54" t="s">
        <v>13</v>
      </c>
      <c r="F470" s="54"/>
      <c r="G470" s="54" t="s">
        <v>389</v>
      </c>
      <c r="H470" s="54" t="s">
        <v>390</v>
      </c>
      <c r="I470" s="51" t="s">
        <v>510</v>
      </c>
      <c r="J470" s="51" t="s">
        <v>510</v>
      </c>
      <c r="K470" s="51">
        <v>0</v>
      </c>
      <c r="L470" s="51">
        <v>0</v>
      </c>
      <c r="M470" s="51">
        <v>1</v>
      </c>
      <c r="N470" s="51">
        <v>1</v>
      </c>
      <c r="O470" s="55">
        <v>0</v>
      </c>
      <c r="P470" s="56">
        <f t="shared" si="7"/>
        <v>0</v>
      </c>
      <c r="Q470" s="49"/>
      <c r="R470" s="49"/>
    </row>
    <row r="471" spans="1:18" s="48" customFormat="1" ht="15.2" customHeight="1">
      <c r="A471" s="54" t="s">
        <v>539</v>
      </c>
      <c r="B471" s="54" t="s">
        <v>580</v>
      </c>
      <c r="C471" s="54" t="s">
        <v>72</v>
      </c>
      <c r="D471" s="54" t="s">
        <v>72</v>
      </c>
      <c r="E471" s="54" t="s">
        <v>13</v>
      </c>
      <c r="F471" s="54"/>
      <c r="G471" s="54" t="s">
        <v>393</v>
      </c>
      <c r="H471" s="54" t="s">
        <v>25</v>
      </c>
      <c r="I471" s="51" t="s">
        <v>510</v>
      </c>
      <c r="J471" s="51" t="s">
        <v>510</v>
      </c>
      <c r="K471" s="51">
        <v>0</v>
      </c>
      <c r="L471" s="51">
        <v>0</v>
      </c>
      <c r="M471" s="51">
        <v>1</v>
      </c>
      <c r="N471" s="51">
        <v>1</v>
      </c>
      <c r="O471" s="55">
        <v>0</v>
      </c>
      <c r="P471" s="56">
        <f t="shared" si="7"/>
        <v>0</v>
      </c>
      <c r="Q471" s="49"/>
      <c r="R471" s="49"/>
    </row>
    <row r="472" spans="1:18" s="48" customFormat="1" ht="15.2" customHeight="1">
      <c r="A472" s="54" t="s">
        <v>539</v>
      </c>
      <c r="B472" s="54" t="s">
        <v>580</v>
      </c>
      <c r="C472" s="54" t="s">
        <v>72</v>
      </c>
      <c r="D472" s="54" t="s">
        <v>72</v>
      </c>
      <c r="E472" s="54" t="s">
        <v>13</v>
      </c>
      <c r="F472" s="54"/>
      <c r="G472" s="54" t="s">
        <v>395</v>
      </c>
      <c r="H472" s="54" t="s">
        <v>29</v>
      </c>
      <c r="I472" s="51" t="s">
        <v>510</v>
      </c>
      <c r="J472" s="51" t="s">
        <v>510</v>
      </c>
      <c r="K472" s="51">
        <v>0</v>
      </c>
      <c r="L472" s="51">
        <v>0</v>
      </c>
      <c r="M472" s="51">
        <v>1</v>
      </c>
      <c r="N472" s="51">
        <v>1</v>
      </c>
      <c r="O472" s="55">
        <v>0</v>
      </c>
      <c r="P472" s="56">
        <f t="shared" si="7"/>
        <v>0</v>
      </c>
      <c r="Q472" s="49"/>
      <c r="R472" s="49"/>
    </row>
    <row r="473" spans="1:18" s="48" customFormat="1" ht="15.2" customHeight="1">
      <c r="A473" s="54" t="s">
        <v>539</v>
      </c>
      <c r="B473" s="54" t="s">
        <v>580</v>
      </c>
      <c r="C473" s="54" t="s">
        <v>72</v>
      </c>
      <c r="D473" s="54" t="s">
        <v>72</v>
      </c>
      <c r="E473" s="54" t="s">
        <v>13</v>
      </c>
      <c r="F473" s="54"/>
      <c r="G473" s="54" t="s">
        <v>380</v>
      </c>
      <c r="H473" s="54" t="s">
        <v>17</v>
      </c>
      <c r="I473" s="51">
        <v>0.56999999999999995</v>
      </c>
      <c r="J473" s="51">
        <v>0.56999999999999995</v>
      </c>
      <c r="K473" s="51">
        <v>1.49</v>
      </c>
      <c r="L473" s="51">
        <v>1.49</v>
      </c>
      <c r="M473" s="51">
        <v>1</v>
      </c>
      <c r="N473" s="51">
        <v>1</v>
      </c>
      <c r="O473" s="55">
        <v>0.92</v>
      </c>
      <c r="P473" s="56">
        <f t="shared" si="7"/>
        <v>0.56999999999999995</v>
      </c>
      <c r="Q473" s="49"/>
      <c r="R473" s="49"/>
    </row>
    <row r="474" spans="1:18" s="48" customFormat="1" ht="15.2" customHeight="1">
      <c r="A474" s="54" t="s">
        <v>539</v>
      </c>
      <c r="B474" s="54" t="s">
        <v>580</v>
      </c>
      <c r="C474" s="54" t="s">
        <v>72</v>
      </c>
      <c r="D474" s="54" t="s">
        <v>72</v>
      </c>
      <c r="E474" s="54" t="s">
        <v>13</v>
      </c>
      <c r="F474" s="54"/>
      <c r="G474" s="54" t="s">
        <v>381</v>
      </c>
      <c r="H474" s="54" t="s">
        <v>382</v>
      </c>
      <c r="I474" s="51">
        <v>4.42</v>
      </c>
      <c r="J474" s="51">
        <v>4.42</v>
      </c>
      <c r="K474" s="51">
        <v>4.42</v>
      </c>
      <c r="L474" s="51">
        <v>4.42</v>
      </c>
      <c r="M474" s="51">
        <v>1</v>
      </c>
      <c r="N474" s="51">
        <v>1</v>
      </c>
      <c r="O474" s="55">
        <v>0</v>
      </c>
      <c r="P474" s="56">
        <f t="shared" si="7"/>
        <v>4.42</v>
      </c>
      <c r="Q474" s="49"/>
      <c r="R474" s="49"/>
    </row>
    <row r="475" spans="1:18" s="48" customFormat="1" ht="15.2" customHeight="1">
      <c r="A475" s="54" t="s">
        <v>539</v>
      </c>
      <c r="B475" s="54" t="s">
        <v>580</v>
      </c>
      <c r="C475" s="54" t="s">
        <v>72</v>
      </c>
      <c r="D475" s="54" t="s">
        <v>72</v>
      </c>
      <c r="E475" s="54" t="s">
        <v>13</v>
      </c>
      <c r="F475" s="54"/>
      <c r="G475" s="54" t="s">
        <v>396</v>
      </c>
      <c r="H475" s="54" t="s">
        <v>245</v>
      </c>
      <c r="I475" s="51" t="s">
        <v>510</v>
      </c>
      <c r="J475" s="51" t="s">
        <v>510</v>
      </c>
      <c r="K475" s="51">
        <v>0</v>
      </c>
      <c r="L475" s="51">
        <v>0</v>
      </c>
      <c r="M475" s="51">
        <v>1</v>
      </c>
      <c r="N475" s="51">
        <v>1</v>
      </c>
      <c r="O475" s="55">
        <v>0</v>
      </c>
      <c r="P475" s="56">
        <f t="shared" si="7"/>
        <v>0</v>
      </c>
      <c r="Q475" s="49"/>
      <c r="R475" s="49"/>
    </row>
    <row r="476" spans="1:18" s="48" customFormat="1" ht="15.2" customHeight="1">
      <c r="A476" s="54" t="s">
        <v>539</v>
      </c>
      <c r="B476" s="54" t="s">
        <v>580</v>
      </c>
      <c r="C476" s="54" t="s">
        <v>73</v>
      </c>
      <c r="D476" s="54" t="s">
        <v>73</v>
      </c>
      <c r="E476" s="54" t="s">
        <v>13</v>
      </c>
      <c r="F476" s="54"/>
      <c r="G476" s="54" t="s">
        <v>366</v>
      </c>
      <c r="H476" s="54" t="s">
        <v>367</v>
      </c>
      <c r="I476" s="51">
        <v>1709.36</v>
      </c>
      <c r="J476" s="51">
        <v>1709.36</v>
      </c>
      <c r="K476" s="51">
        <v>5841.19</v>
      </c>
      <c r="L476" s="51">
        <v>5841.19</v>
      </c>
      <c r="M476" s="51">
        <v>1</v>
      </c>
      <c r="N476" s="51">
        <v>1</v>
      </c>
      <c r="O476" s="55">
        <v>4131.83</v>
      </c>
      <c r="P476" s="56">
        <f t="shared" si="7"/>
        <v>1709.3599999999997</v>
      </c>
      <c r="Q476" s="49"/>
      <c r="R476" s="49"/>
    </row>
    <row r="477" spans="1:18" s="48" customFormat="1" ht="15.2" customHeight="1">
      <c r="A477" s="54" t="s">
        <v>539</v>
      </c>
      <c r="B477" s="54" t="s">
        <v>580</v>
      </c>
      <c r="C477" s="54" t="s">
        <v>73</v>
      </c>
      <c r="D477" s="54" t="s">
        <v>73</v>
      </c>
      <c r="E477" s="54" t="s">
        <v>13</v>
      </c>
      <c r="F477" s="54"/>
      <c r="G477" s="54" t="s">
        <v>387</v>
      </c>
      <c r="H477" s="54" t="s">
        <v>388</v>
      </c>
      <c r="I477" s="51" t="s">
        <v>510</v>
      </c>
      <c r="J477" s="51" t="s">
        <v>510</v>
      </c>
      <c r="K477" s="51">
        <v>0</v>
      </c>
      <c r="L477" s="51">
        <v>0</v>
      </c>
      <c r="M477" s="51">
        <v>1</v>
      </c>
      <c r="N477" s="51">
        <v>1</v>
      </c>
      <c r="O477" s="55">
        <v>0</v>
      </c>
      <c r="P477" s="56">
        <f t="shared" si="7"/>
        <v>0</v>
      </c>
      <c r="Q477" s="49"/>
      <c r="R477" s="49"/>
    </row>
    <row r="478" spans="1:18" s="48" customFormat="1" ht="15.2" customHeight="1">
      <c r="A478" s="54" t="s">
        <v>539</v>
      </c>
      <c r="B478" s="54" t="s">
        <v>580</v>
      </c>
      <c r="C478" s="54" t="s">
        <v>73</v>
      </c>
      <c r="D478" s="54" t="s">
        <v>73</v>
      </c>
      <c r="E478" s="54" t="s">
        <v>13</v>
      </c>
      <c r="F478" s="54"/>
      <c r="G478" s="54" t="s">
        <v>368</v>
      </c>
      <c r="H478" s="54" t="s">
        <v>369</v>
      </c>
      <c r="I478" s="51" t="s">
        <v>510</v>
      </c>
      <c r="J478" s="51" t="s">
        <v>510</v>
      </c>
      <c r="K478" s="51">
        <v>938.04</v>
      </c>
      <c r="L478" s="51">
        <v>938.04</v>
      </c>
      <c r="M478" s="51">
        <v>1</v>
      </c>
      <c r="N478" s="51">
        <v>1</v>
      </c>
      <c r="O478" s="55">
        <v>938.04</v>
      </c>
      <c r="P478" s="56">
        <f t="shared" si="7"/>
        <v>0</v>
      </c>
      <c r="Q478" s="49"/>
      <c r="R478" s="49"/>
    </row>
    <row r="479" spans="1:18" s="48" customFormat="1" ht="15.2" customHeight="1">
      <c r="A479" s="54" t="s">
        <v>539</v>
      </c>
      <c r="B479" s="54" t="s">
        <v>580</v>
      </c>
      <c r="C479" s="54" t="s">
        <v>73</v>
      </c>
      <c r="D479" s="54" t="s">
        <v>73</v>
      </c>
      <c r="E479" s="54" t="s">
        <v>13</v>
      </c>
      <c r="F479" s="54"/>
      <c r="G479" s="54" t="s">
        <v>370</v>
      </c>
      <c r="H479" s="54" t="s">
        <v>371</v>
      </c>
      <c r="I479" s="51" t="s">
        <v>510</v>
      </c>
      <c r="J479" s="51" t="s">
        <v>510</v>
      </c>
      <c r="K479" s="51">
        <v>0</v>
      </c>
      <c r="L479" s="51">
        <v>0</v>
      </c>
      <c r="M479" s="51">
        <v>1</v>
      </c>
      <c r="N479" s="51">
        <v>1</v>
      </c>
      <c r="O479" s="55">
        <v>0</v>
      </c>
      <c r="P479" s="56">
        <f t="shared" si="7"/>
        <v>0</v>
      </c>
      <c r="Q479" s="49"/>
      <c r="R479" s="49"/>
    </row>
    <row r="480" spans="1:18" s="48" customFormat="1" ht="15.2" customHeight="1">
      <c r="A480" s="54" t="s">
        <v>539</v>
      </c>
      <c r="B480" s="54" t="s">
        <v>580</v>
      </c>
      <c r="C480" s="54" t="s">
        <v>73</v>
      </c>
      <c r="D480" s="54" t="s">
        <v>73</v>
      </c>
      <c r="E480" s="54" t="s">
        <v>13</v>
      </c>
      <c r="F480" s="54"/>
      <c r="G480" s="54" t="s">
        <v>372</v>
      </c>
      <c r="H480" s="54" t="s">
        <v>373</v>
      </c>
      <c r="I480" s="51" t="s">
        <v>510</v>
      </c>
      <c r="J480" s="51" t="s">
        <v>510</v>
      </c>
      <c r="K480" s="51">
        <v>4.92</v>
      </c>
      <c r="L480" s="51">
        <v>4.92</v>
      </c>
      <c r="M480" s="51">
        <v>1</v>
      </c>
      <c r="N480" s="51">
        <v>1</v>
      </c>
      <c r="O480" s="55">
        <v>4.92</v>
      </c>
      <c r="P480" s="56">
        <f t="shared" si="7"/>
        <v>0</v>
      </c>
      <c r="Q480" s="49"/>
      <c r="R480" s="49"/>
    </row>
    <row r="481" spans="1:18" s="48" customFormat="1" ht="15.2" customHeight="1">
      <c r="A481" s="54" t="s">
        <v>539</v>
      </c>
      <c r="B481" s="54" t="s">
        <v>580</v>
      </c>
      <c r="C481" s="54" t="s">
        <v>73</v>
      </c>
      <c r="D481" s="54" t="s">
        <v>73</v>
      </c>
      <c r="E481" s="54" t="s">
        <v>13</v>
      </c>
      <c r="F481" s="54"/>
      <c r="G481" s="54" t="s">
        <v>16</v>
      </c>
      <c r="H481" s="54" t="s">
        <v>394</v>
      </c>
      <c r="I481" s="51" t="s">
        <v>510</v>
      </c>
      <c r="J481" s="51" t="s">
        <v>510</v>
      </c>
      <c r="K481" s="51">
        <v>0</v>
      </c>
      <c r="L481" s="51">
        <v>0</v>
      </c>
      <c r="M481" s="51">
        <v>1</v>
      </c>
      <c r="N481" s="51">
        <v>1</v>
      </c>
      <c r="O481" s="55">
        <v>0</v>
      </c>
      <c r="P481" s="56">
        <f t="shared" si="7"/>
        <v>0</v>
      </c>
      <c r="Q481" s="49"/>
      <c r="R481" s="49"/>
    </row>
    <row r="482" spans="1:18" s="48" customFormat="1" ht="15.2" customHeight="1">
      <c r="A482" s="54" t="s">
        <v>539</v>
      </c>
      <c r="B482" s="54" t="s">
        <v>580</v>
      </c>
      <c r="C482" s="54" t="s">
        <v>73</v>
      </c>
      <c r="D482" s="54" t="s">
        <v>73</v>
      </c>
      <c r="E482" s="54" t="s">
        <v>13</v>
      </c>
      <c r="F482" s="54"/>
      <c r="G482" s="54" t="s">
        <v>374</v>
      </c>
      <c r="H482" s="54" t="s">
        <v>375</v>
      </c>
      <c r="I482" s="51">
        <v>20.22</v>
      </c>
      <c r="J482" s="51">
        <v>20.22</v>
      </c>
      <c r="K482" s="51">
        <v>82.61</v>
      </c>
      <c r="L482" s="51">
        <v>82.61</v>
      </c>
      <c r="M482" s="51">
        <v>1</v>
      </c>
      <c r="N482" s="51">
        <v>1</v>
      </c>
      <c r="O482" s="55">
        <v>62.39</v>
      </c>
      <c r="P482" s="56">
        <f t="shared" si="7"/>
        <v>20.22</v>
      </c>
      <c r="Q482" s="49"/>
      <c r="R482" s="49"/>
    </row>
    <row r="483" spans="1:18" s="48" customFormat="1" ht="15.2" customHeight="1">
      <c r="A483" s="54" t="s">
        <v>539</v>
      </c>
      <c r="B483" s="54" t="s">
        <v>580</v>
      </c>
      <c r="C483" s="54" t="s">
        <v>73</v>
      </c>
      <c r="D483" s="54" t="s">
        <v>73</v>
      </c>
      <c r="E483" s="54" t="s">
        <v>13</v>
      </c>
      <c r="F483" s="54"/>
      <c r="G483" s="54" t="s">
        <v>389</v>
      </c>
      <c r="H483" s="54" t="s">
        <v>390</v>
      </c>
      <c r="I483" s="51" t="s">
        <v>510</v>
      </c>
      <c r="J483" s="51" t="s">
        <v>510</v>
      </c>
      <c r="K483" s="51">
        <v>0</v>
      </c>
      <c r="L483" s="51">
        <v>0</v>
      </c>
      <c r="M483" s="51">
        <v>1</v>
      </c>
      <c r="N483" s="51">
        <v>1</v>
      </c>
      <c r="O483" s="55">
        <v>0</v>
      </c>
      <c r="P483" s="56">
        <f t="shared" si="7"/>
        <v>0</v>
      </c>
      <c r="Q483" s="49"/>
      <c r="R483" s="49"/>
    </row>
    <row r="484" spans="1:18" s="48" customFormat="1" ht="15.2" customHeight="1">
      <c r="A484" s="54" t="s">
        <v>539</v>
      </c>
      <c r="B484" s="54" t="s">
        <v>580</v>
      </c>
      <c r="C484" s="54" t="s">
        <v>73</v>
      </c>
      <c r="D484" s="54" t="s">
        <v>73</v>
      </c>
      <c r="E484" s="54" t="s">
        <v>13</v>
      </c>
      <c r="F484" s="54"/>
      <c r="G484" s="54" t="s">
        <v>393</v>
      </c>
      <c r="H484" s="54" t="s">
        <v>25</v>
      </c>
      <c r="I484" s="51" t="s">
        <v>510</v>
      </c>
      <c r="J484" s="51" t="s">
        <v>510</v>
      </c>
      <c r="K484" s="51">
        <v>0</v>
      </c>
      <c r="L484" s="51">
        <v>0</v>
      </c>
      <c r="M484" s="51">
        <v>1</v>
      </c>
      <c r="N484" s="51">
        <v>1</v>
      </c>
      <c r="O484" s="55">
        <v>0</v>
      </c>
      <c r="P484" s="56">
        <f t="shared" si="7"/>
        <v>0</v>
      </c>
      <c r="Q484" s="49"/>
      <c r="R484" s="49"/>
    </row>
    <row r="485" spans="1:18" s="48" customFormat="1" ht="15.2" customHeight="1">
      <c r="A485" s="54" t="s">
        <v>539</v>
      </c>
      <c r="B485" s="54" t="s">
        <v>580</v>
      </c>
      <c r="C485" s="54" t="s">
        <v>73</v>
      </c>
      <c r="D485" s="54" t="s">
        <v>73</v>
      </c>
      <c r="E485" s="54" t="s">
        <v>13</v>
      </c>
      <c r="F485" s="54"/>
      <c r="G485" s="54" t="s">
        <v>395</v>
      </c>
      <c r="H485" s="54" t="s">
        <v>29</v>
      </c>
      <c r="I485" s="51" t="s">
        <v>510</v>
      </c>
      <c r="J485" s="51" t="s">
        <v>510</v>
      </c>
      <c r="K485" s="51">
        <v>0</v>
      </c>
      <c r="L485" s="51">
        <v>0</v>
      </c>
      <c r="M485" s="51">
        <v>1</v>
      </c>
      <c r="N485" s="51">
        <v>1</v>
      </c>
      <c r="O485" s="55">
        <v>0</v>
      </c>
      <c r="P485" s="56">
        <f t="shared" si="7"/>
        <v>0</v>
      </c>
      <c r="Q485" s="49"/>
      <c r="R485" s="49"/>
    </row>
    <row r="486" spans="1:18" s="48" customFormat="1" ht="15.2" customHeight="1">
      <c r="A486" s="54" t="s">
        <v>539</v>
      </c>
      <c r="B486" s="54" t="s">
        <v>580</v>
      </c>
      <c r="C486" s="54" t="s">
        <v>73</v>
      </c>
      <c r="D486" s="54" t="s">
        <v>73</v>
      </c>
      <c r="E486" s="54" t="s">
        <v>13</v>
      </c>
      <c r="F486" s="54"/>
      <c r="G486" s="54" t="s">
        <v>380</v>
      </c>
      <c r="H486" s="54" t="s">
        <v>17</v>
      </c>
      <c r="I486" s="51">
        <v>1.87</v>
      </c>
      <c r="J486" s="51">
        <v>1.87</v>
      </c>
      <c r="K486" s="51">
        <v>5.15</v>
      </c>
      <c r="L486" s="51">
        <v>5.15</v>
      </c>
      <c r="M486" s="51">
        <v>1</v>
      </c>
      <c r="N486" s="51">
        <v>1</v>
      </c>
      <c r="O486" s="55">
        <v>3.2799999999999994</v>
      </c>
      <c r="P486" s="56">
        <f t="shared" si="7"/>
        <v>1.870000000000001</v>
      </c>
      <c r="Q486" s="49"/>
      <c r="R486" s="49"/>
    </row>
    <row r="487" spans="1:18" s="48" customFormat="1" ht="15.2" customHeight="1">
      <c r="A487" s="54" t="s">
        <v>539</v>
      </c>
      <c r="B487" s="54" t="s">
        <v>580</v>
      </c>
      <c r="C487" s="54" t="s">
        <v>73</v>
      </c>
      <c r="D487" s="54" t="s">
        <v>73</v>
      </c>
      <c r="E487" s="54" t="s">
        <v>13</v>
      </c>
      <c r="F487" s="54"/>
      <c r="G487" s="54" t="s">
        <v>381</v>
      </c>
      <c r="H487" s="54" t="s">
        <v>382</v>
      </c>
      <c r="I487" s="51">
        <v>14.56</v>
      </c>
      <c r="J487" s="51">
        <v>14.56</v>
      </c>
      <c r="K487" s="51">
        <v>14.56</v>
      </c>
      <c r="L487" s="51">
        <v>14.56</v>
      </c>
      <c r="M487" s="51">
        <v>1</v>
      </c>
      <c r="N487" s="51">
        <v>1</v>
      </c>
      <c r="O487" s="55">
        <v>0</v>
      </c>
      <c r="P487" s="56">
        <f t="shared" si="7"/>
        <v>14.56</v>
      </c>
      <c r="Q487" s="49"/>
      <c r="R487" s="49"/>
    </row>
    <row r="488" spans="1:18" s="48" customFormat="1" ht="15.2" customHeight="1">
      <c r="A488" s="54" t="s">
        <v>539</v>
      </c>
      <c r="B488" s="54" t="s">
        <v>580</v>
      </c>
      <c r="C488" s="54" t="s">
        <v>73</v>
      </c>
      <c r="D488" s="54" t="s">
        <v>73</v>
      </c>
      <c r="E488" s="54" t="s">
        <v>13</v>
      </c>
      <c r="F488" s="54"/>
      <c r="G488" s="54" t="s">
        <v>396</v>
      </c>
      <c r="H488" s="54" t="s">
        <v>245</v>
      </c>
      <c r="I488" s="51" t="s">
        <v>510</v>
      </c>
      <c r="J488" s="51" t="s">
        <v>510</v>
      </c>
      <c r="K488" s="51">
        <v>0</v>
      </c>
      <c r="L488" s="51">
        <v>0</v>
      </c>
      <c r="M488" s="51">
        <v>1</v>
      </c>
      <c r="N488" s="51">
        <v>1</v>
      </c>
      <c r="O488" s="55">
        <v>0</v>
      </c>
      <c r="P488" s="56">
        <f t="shared" si="7"/>
        <v>0</v>
      </c>
      <c r="Q488" s="49"/>
      <c r="R488" s="49"/>
    </row>
    <row r="489" spans="1:18" s="48" customFormat="1" ht="15.2" customHeight="1">
      <c r="A489" s="54" t="s">
        <v>539</v>
      </c>
      <c r="B489" s="54" t="s">
        <v>580</v>
      </c>
      <c r="C489" s="54" t="s">
        <v>75</v>
      </c>
      <c r="D489" s="54" t="s">
        <v>75</v>
      </c>
      <c r="E489" s="54" t="s">
        <v>13</v>
      </c>
      <c r="F489" s="54"/>
      <c r="G489" s="54" t="s">
        <v>366</v>
      </c>
      <c r="H489" s="54" t="s">
        <v>367</v>
      </c>
      <c r="I489" s="51">
        <v>1836.26</v>
      </c>
      <c r="J489" s="51">
        <v>1836.26</v>
      </c>
      <c r="K489" s="51">
        <v>7650.33</v>
      </c>
      <c r="L489" s="51">
        <v>7650.33</v>
      </c>
      <c r="M489" s="51">
        <v>1</v>
      </c>
      <c r="N489" s="51">
        <v>1</v>
      </c>
      <c r="O489" s="55">
        <v>5814.07</v>
      </c>
      <c r="P489" s="56">
        <f t="shared" si="7"/>
        <v>1836.2600000000002</v>
      </c>
      <c r="Q489" s="49"/>
      <c r="R489" s="49"/>
    </row>
    <row r="490" spans="1:18" s="48" customFormat="1" ht="15.2" customHeight="1">
      <c r="A490" s="54" t="s">
        <v>539</v>
      </c>
      <c r="B490" s="54" t="s">
        <v>580</v>
      </c>
      <c r="C490" s="54" t="s">
        <v>75</v>
      </c>
      <c r="D490" s="54" t="s">
        <v>75</v>
      </c>
      <c r="E490" s="54" t="s">
        <v>13</v>
      </c>
      <c r="F490" s="54"/>
      <c r="G490" s="54" t="s">
        <v>387</v>
      </c>
      <c r="H490" s="54" t="s">
        <v>388</v>
      </c>
      <c r="I490" s="51" t="s">
        <v>510</v>
      </c>
      <c r="J490" s="51" t="s">
        <v>510</v>
      </c>
      <c r="K490" s="51">
        <v>0</v>
      </c>
      <c r="L490" s="51">
        <v>0</v>
      </c>
      <c r="M490" s="51">
        <v>1</v>
      </c>
      <c r="N490" s="51">
        <v>1</v>
      </c>
      <c r="O490" s="55">
        <v>0</v>
      </c>
      <c r="P490" s="56">
        <f t="shared" si="7"/>
        <v>0</v>
      </c>
      <c r="Q490" s="49"/>
      <c r="R490" s="49"/>
    </row>
    <row r="491" spans="1:18" s="48" customFormat="1" ht="15.2" customHeight="1">
      <c r="A491" s="54" t="s">
        <v>539</v>
      </c>
      <c r="B491" s="54" t="s">
        <v>580</v>
      </c>
      <c r="C491" s="54" t="s">
        <v>75</v>
      </c>
      <c r="D491" s="54" t="s">
        <v>75</v>
      </c>
      <c r="E491" s="54" t="s">
        <v>13</v>
      </c>
      <c r="F491" s="54"/>
      <c r="G491" s="54" t="s">
        <v>368</v>
      </c>
      <c r="H491" s="54" t="s">
        <v>369</v>
      </c>
      <c r="I491" s="51" t="s">
        <v>510</v>
      </c>
      <c r="J491" s="51" t="s">
        <v>510</v>
      </c>
      <c r="K491" s="51">
        <v>1352.38</v>
      </c>
      <c r="L491" s="51">
        <v>1352.38</v>
      </c>
      <c r="M491" s="51">
        <v>1</v>
      </c>
      <c r="N491" s="51">
        <v>1</v>
      </c>
      <c r="O491" s="55">
        <v>1352.38</v>
      </c>
      <c r="P491" s="56">
        <f t="shared" si="7"/>
        <v>0</v>
      </c>
      <c r="Q491" s="49"/>
      <c r="R491" s="49"/>
    </row>
    <row r="492" spans="1:18" s="48" customFormat="1" ht="15.2" customHeight="1">
      <c r="A492" s="54" t="s">
        <v>539</v>
      </c>
      <c r="B492" s="54" t="s">
        <v>580</v>
      </c>
      <c r="C492" s="54" t="s">
        <v>75</v>
      </c>
      <c r="D492" s="54" t="s">
        <v>75</v>
      </c>
      <c r="E492" s="54" t="s">
        <v>13</v>
      </c>
      <c r="F492" s="54"/>
      <c r="G492" s="54" t="s">
        <v>370</v>
      </c>
      <c r="H492" s="54" t="s">
        <v>371</v>
      </c>
      <c r="I492" s="51" t="s">
        <v>510</v>
      </c>
      <c r="J492" s="51" t="s">
        <v>510</v>
      </c>
      <c r="K492" s="51">
        <v>0</v>
      </c>
      <c r="L492" s="51">
        <v>0</v>
      </c>
      <c r="M492" s="51">
        <v>1</v>
      </c>
      <c r="N492" s="51">
        <v>1</v>
      </c>
      <c r="O492" s="55">
        <v>0</v>
      </c>
      <c r="P492" s="56">
        <f t="shared" si="7"/>
        <v>0</v>
      </c>
      <c r="Q492" s="49"/>
      <c r="R492" s="49"/>
    </row>
    <row r="493" spans="1:18" s="48" customFormat="1" ht="15.2" customHeight="1">
      <c r="A493" s="54" t="s">
        <v>539</v>
      </c>
      <c r="B493" s="54" t="s">
        <v>580</v>
      </c>
      <c r="C493" s="54" t="s">
        <v>75</v>
      </c>
      <c r="D493" s="54" t="s">
        <v>75</v>
      </c>
      <c r="E493" s="54" t="s">
        <v>13</v>
      </c>
      <c r="F493" s="54"/>
      <c r="G493" s="54" t="s">
        <v>372</v>
      </c>
      <c r="H493" s="54" t="s">
        <v>373</v>
      </c>
      <c r="I493" s="51" t="s">
        <v>510</v>
      </c>
      <c r="J493" s="51" t="s">
        <v>510</v>
      </c>
      <c r="K493" s="51">
        <v>7.08</v>
      </c>
      <c r="L493" s="51">
        <v>7.08</v>
      </c>
      <c r="M493" s="51">
        <v>1</v>
      </c>
      <c r="N493" s="51">
        <v>1</v>
      </c>
      <c r="O493" s="55">
        <v>7.08</v>
      </c>
      <c r="P493" s="56">
        <f t="shared" si="7"/>
        <v>0</v>
      </c>
      <c r="Q493" s="49"/>
      <c r="R493" s="49"/>
    </row>
    <row r="494" spans="1:18" s="48" customFormat="1" ht="15.2" customHeight="1">
      <c r="A494" s="54" t="s">
        <v>539</v>
      </c>
      <c r="B494" s="54" t="s">
        <v>580</v>
      </c>
      <c r="C494" s="54" t="s">
        <v>75</v>
      </c>
      <c r="D494" s="54" t="s">
        <v>75</v>
      </c>
      <c r="E494" s="54" t="s">
        <v>13</v>
      </c>
      <c r="F494" s="54"/>
      <c r="G494" s="54" t="s">
        <v>16</v>
      </c>
      <c r="H494" s="54" t="s">
        <v>394</v>
      </c>
      <c r="I494" s="51" t="s">
        <v>510</v>
      </c>
      <c r="J494" s="51" t="s">
        <v>510</v>
      </c>
      <c r="K494" s="51">
        <v>0</v>
      </c>
      <c r="L494" s="51">
        <v>0</v>
      </c>
      <c r="M494" s="51">
        <v>1</v>
      </c>
      <c r="N494" s="51">
        <v>1</v>
      </c>
      <c r="O494" s="55">
        <v>0</v>
      </c>
      <c r="P494" s="56">
        <f t="shared" si="7"/>
        <v>0</v>
      </c>
      <c r="Q494" s="49"/>
      <c r="R494" s="49"/>
    </row>
    <row r="495" spans="1:18" s="48" customFormat="1" ht="15.2" customHeight="1">
      <c r="A495" s="54" t="s">
        <v>539</v>
      </c>
      <c r="B495" s="54" t="s">
        <v>580</v>
      </c>
      <c r="C495" s="54" t="s">
        <v>75</v>
      </c>
      <c r="D495" s="54" t="s">
        <v>75</v>
      </c>
      <c r="E495" s="54" t="s">
        <v>13</v>
      </c>
      <c r="F495" s="54"/>
      <c r="G495" s="54" t="s">
        <v>374</v>
      </c>
      <c r="H495" s="54" t="s">
        <v>375</v>
      </c>
      <c r="I495" s="51">
        <v>29.03</v>
      </c>
      <c r="J495" s="51">
        <v>29.03</v>
      </c>
      <c r="K495" s="51">
        <v>118.56</v>
      </c>
      <c r="L495" s="51">
        <v>118.56</v>
      </c>
      <c r="M495" s="51">
        <v>1</v>
      </c>
      <c r="N495" s="51">
        <v>1</v>
      </c>
      <c r="O495" s="55">
        <v>89.53</v>
      </c>
      <c r="P495" s="56">
        <f t="shared" si="7"/>
        <v>29.03</v>
      </c>
      <c r="Q495" s="49"/>
      <c r="R495" s="49"/>
    </row>
    <row r="496" spans="1:18" s="48" customFormat="1" ht="15.2" customHeight="1">
      <c r="A496" s="54" t="s">
        <v>539</v>
      </c>
      <c r="B496" s="54" t="s">
        <v>580</v>
      </c>
      <c r="C496" s="54" t="s">
        <v>75</v>
      </c>
      <c r="D496" s="54" t="s">
        <v>75</v>
      </c>
      <c r="E496" s="54" t="s">
        <v>13</v>
      </c>
      <c r="F496" s="54"/>
      <c r="G496" s="54" t="s">
        <v>389</v>
      </c>
      <c r="H496" s="54" t="s">
        <v>390</v>
      </c>
      <c r="I496" s="51" t="s">
        <v>510</v>
      </c>
      <c r="J496" s="51" t="s">
        <v>510</v>
      </c>
      <c r="K496" s="51">
        <v>0</v>
      </c>
      <c r="L496" s="51">
        <v>0</v>
      </c>
      <c r="M496" s="51">
        <v>1</v>
      </c>
      <c r="N496" s="51">
        <v>1</v>
      </c>
      <c r="O496" s="55">
        <v>0</v>
      </c>
      <c r="P496" s="56">
        <f t="shared" si="7"/>
        <v>0</v>
      </c>
      <c r="Q496" s="49"/>
      <c r="R496" s="49"/>
    </row>
    <row r="497" spans="1:18" s="48" customFormat="1" ht="15.2" customHeight="1">
      <c r="A497" s="54" t="s">
        <v>539</v>
      </c>
      <c r="B497" s="54" t="s">
        <v>580</v>
      </c>
      <c r="C497" s="54" t="s">
        <v>75</v>
      </c>
      <c r="D497" s="54" t="s">
        <v>75</v>
      </c>
      <c r="E497" s="54" t="s">
        <v>13</v>
      </c>
      <c r="F497" s="54"/>
      <c r="G497" s="54" t="s">
        <v>393</v>
      </c>
      <c r="H497" s="54" t="s">
        <v>25</v>
      </c>
      <c r="I497" s="51" t="s">
        <v>510</v>
      </c>
      <c r="J497" s="51" t="s">
        <v>510</v>
      </c>
      <c r="K497" s="51">
        <v>0</v>
      </c>
      <c r="L497" s="51">
        <v>0</v>
      </c>
      <c r="M497" s="51">
        <v>1</v>
      </c>
      <c r="N497" s="51">
        <v>1</v>
      </c>
      <c r="O497" s="55">
        <v>0</v>
      </c>
      <c r="P497" s="56">
        <f t="shared" si="7"/>
        <v>0</v>
      </c>
      <c r="Q497" s="49"/>
      <c r="R497" s="49"/>
    </row>
    <row r="498" spans="1:18" s="48" customFormat="1" ht="15.2" customHeight="1">
      <c r="A498" s="54" t="s">
        <v>539</v>
      </c>
      <c r="B498" s="54" t="s">
        <v>580</v>
      </c>
      <c r="C498" s="54" t="s">
        <v>75</v>
      </c>
      <c r="D498" s="54" t="s">
        <v>75</v>
      </c>
      <c r="E498" s="54" t="s">
        <v>13</v>
      </c>
      <c r="F498" s="54"/>
      <c r="G498" s="54" t="s">
        <v>395</v>
      </c>
      <c r="H498" s="54" t="s">
        <v>29</v>
      </c>
      <c r="I498" s="51" t="s">
        <v>510</v>
      </c>
      <c r="J498" s="51" t="s">
        <v>510</v>
      </c>
      <c r="K498" s="51">
        <v>0</v>
      </c>
      <c r="L498" s="51">
        <v>0</v>
      </c>
      <c r="M498" s="51">
        <v>1</v>
      </c>
      <c r="N498" s="51">
        <v>1</v>
      </c>
      <c r="O498" s="55">
        <v>0</v>
      </c>
      <c r="P498" s="56">
        <f t="shared" si="7"/>
        <v>0</v>
      </c>
      <c r="Q498" s="49"/>
      <c r="R498" s="49"/>
    </row>
    <row r="499" spans="1:18" s="48" customFormat="1" ht="15.2" customHeight="1">
      <c r="A499" s="54" t="s">
        <v>539</v>
      </c>
      <c r="B499" s="54" t="s">
        <v>580</v>
      </c>
      <c r="C499" s="54" t="s">
        <v>75</v>
      </c>
      <c r="D499" s="54" t="s">
        <v>75</v>
      </c>
      <c r="E499" s="54" t="s">
        <v>13</v>
      </c>
      <c r="F499" s="54"/>
      <c r="G499" s="54" t="s">
        <v>380</v>
      </c>
      <c r="H499" s="54" t="s">
        <v>17</v>
      </c>
      <c r="I499" s="51">
        <v>2.63</v>
      </c>
      <c r="J499" s="51">
        <v>2.63</v>
      </c>
      <c r="K499" s="51">
        <v>6.9</v>
      </c>
      <c r="L499" s="51">
        <v>6.9</v>
      </c>
      <c r="M499" s="51">
        <v>1</v>
      </c>
      <c r="N499" s="51">
        <v>1</v>
      </c>
      <c r="O499" s="55">
        <v>4.2700000000000005</v>
      </c>
      <c r="P499" s="56">
        <f t="shared" si="7"/>
        <v>2.63</v>
      </c>
      <c r="Q499" s="49"/>
      <c r="R499" s="49"/>
    </row>
    <row r="500" spans="1:18" s="48" customFormat="1" ht="15.2" customHeight="1">
      <c r="A500" s="54" t="s">
        <v>539</v>
      </c>
      <c r="B500" s="54" t="s">
        <v>580</v>
      </c>
      <c r="C500" s="54" t="s">
        <v>75</v>
      </c>
      <c r="D500" s="54" t="s">
        <v>75</v>
      </c>
      <c r="E500" s="54" t="s">
        <v>13</v>
      </c>
      <c r="F500" s="54"/>
      <c r="G500" s="54" t="s">
        <v>381</v>
      </c>
      <c r="H500" s="54" t="s">
        <v>382</v>
      </c>
      <c r="I500" s="51">
        <v>20.54</v>
      </c>
      <c r="J500" s="51">
        <v>20.54</v>
      </c>
      <c r="K500" s="51">
        <v>20.54</v>
      </c>
      <c r="L500" s="51">
        <v>20.54</v>
      </c>
      <c r="M500" s="51">
        <v>1</v>
      </c>
      <c r="N500" s="51">
        <v>1</v>
      </c>
      <c r="O500" s="55">
        <v>0</v>
      </c>
      <c r="P500" s="56">
        <f t="shared" si="7"/>
        <v>20.54</v>
      </c>
      <c r="Q500" s="49"/>
      <c r="R500" s="49"/>
    </row>
    <row r="501" spans="1:18" s="48" customFormat="1" ht="15.2" customHeight="1">
      <c r="A501" s="54" t="s">
        <v>539</v>
      </c>
      <c r="B501" s="54" t="s">
        <v>580</v>
      </c>
      <c r="C501" s="54" t="s">
        <v>75</v>
      </c>
      <c r="D501" s="54" t="s">
        <v>75</v>
      </c>
      <c r="E501" s="54" t="s">
        <v>13</v>
      </c>
      <c r="F501" s="54"/>
      <c r="G501" s="54" t="s">
        <v>396</v>
      </c>
      <c r="H501" s="54" t="s">
        <v>245</v>
      </c>
      <c r="I501" s="51" t="s">
        <v>510</v>
      </c>
      <c r="J501" s="51" t="s">
        <v>510</v>
      </c>
      <c r="K501" s="51">
        <v>0</v>
      </c>
      <c r="L501" s="51">
        <v>0</v>
      </c>
      <c r="M501" s="51">
        <v>1</v>
      </c>
      <c r="N501" s="51">
        <v>1</v>
      </c>
      <c r="O501" s="55">
        <v>0</v>
      </c>
      <c r="P501" s="56">
        <f t="shared" si="7"/>
        <v>0</v>
      </c>
      <c r="Q501" s="49"/>
      <c r="R501" s="49"/>
    </row>
    <row r="502" spans="1:18" s="48" customFormat="1" ht="15.2" customHeight="1">
      <c r="A502" s="54" t="s">
        <v>539</v>
      </c>
      <c r="B502" s="54" t="s">
        <v>580</v>
      </c>
      <c r="C502" s="54" t="s">
        <v>76</v>
      </c>
      <c r="D502" s="54" t="s">
        <v>76</v>
      </c>
      <c r="E502" s="54" t="s">
        <v>13</v>
      </c>
      <c r="F502" s="54"/>
      <c r="G502" s="54" t="s">
        <v>366</v>
      </c>
      <c r="H502" s="54" t="s">
        <v>367</v>
      </c>
      <c r="I502" s="51">
        <v>4009.9</v>
      </c>
      <c r="J502" s="51">
        <v>4009.9</v>
      </c>
      <c r="K502" s="51">
        <v>18601.580000000002</v>
      </c>
      <c r="L502" s="51">
        <v>18601.580000000002</v>
      </c>
      <c r="M502" s="51">
        <v>1</v>
      </c>
      <c r="N502" s="51">
        <v>1</v>
      </c>
      <c r="O502" s="55">
        <v>14591.68</v>
      </c>
      <c r="P502" s="56">
        <f t="shared" si="7"/>
        <v>4009.9000000000015</v>
      </c>
      <c r="Q502" s="49"/>
      <c r="R502" s="49"/>
    </row>
    <row r="503" spans="1:18" s="48" customFormat="1" ht="15.2" customHeight="1">
      <c r="A503" s="54" t="s">
        <v>539</v>
      </c>
      <c r="B503" s="54" t="s">
        <v>580</v>
      </c>
      <c r="C503" s="54" t="s">
        <v>76</v>
      </c>
      <c r="D503" s="54" t="s">
        <v>76</v>
      </c>
      <c r="E503" s="54" t="s">
        <v>13</v>
      </c>
      <c r="F503" s="54"/>
      <c r="G503" s="54" t="s">
        <v>387</v>
      </c>
      <c r="H503" s="54" t="s">
        <v>388</v>
      </c>
      <c r="I503" s="51" t="s">
        <v>510</v>
      </c>
      <c r="J503" s="51" t="s">
        <v>510</v>
      </c>
      <c r="K503" s="51">
        <v>0</v>
      </c>
      <c r="L503" s="51">
        <v>0</v>
      </c>
      <c r="M503" s="51">
        <v>1</v>
      </c>
      <c r="N503" s="51">
        <v>1</v>
      </c>
      <c r="O503" s="55">
        <v>0</v>
      </c>
      <c r="P503" s="56">
        <f t="shared" si="7"/>
        <v>0</v>
      </c>
      <c r="Q503" s="49"/>
      <c r="R503" s="49"/>
    </row>
    <row r="504" spans="1:18" s="48" customFormat="1" ht="15.2" customHeight="1">
      <c r="A504" s="54" t="s">
        <v>539</v>
      </c>
      <c r="B504" s="54" t="s">
        <v>580</v>
      </c>
      <c r="C504" s="54" t="s">
        <v>76</v>
      </c>
      <c r="D504" s="54" t="s">
        <v>76</v>
      </c>
      <c r="E504" s="54" t="s">
        <v>13</v>
      </c>
      <c r="F504" s="54"/>
      <c r="G504" s="54" t="s">
        <v>368</v>
      </c>
      <c r="H504" s="54" t="s">
        <v>369</v>
      </c>
      <c r="I504" s="51" t="s">
        <v>510</v>
      </c>
      <c r="J504" s="51" t="s">
        <v>510</v>
      </c>
      <c r="K504" s="51">
        <v>3312.44</v>
      </c>
      <c r="L504" s="51">
        <v>3312.44</v>
      </c>
      <c r="M504" s="51">
        <v>1</v>
      </c>
      <c r="N504" s="51">
        <v>1</v>
      </c>
      <c r="O504" s="55">
        <v>3312.44</v>
      </c>
      <c r="P504" s="56">
        <f t="shared" si="7"/>
        <v>0</v>
      </c>
      <c r="Q504" s="49"/>
      <c r="R504" s="49"/>
    </row>
    <row r="505" spans="1:18" s="48" customFormat="1" ht="15.2" customHeight="1">
      <c r="A505" s="54" t="s">
        <v>539</v>
      </c>
      <c r="B505" s="54" t="s">
        <v>580</v>
      </c>
      <c r="C505" s="54" t="s">
        <v>76</v>
      </c>
      <c r="D505" s="54" t="s">
        <v>76</v>
      </c>
      <c r="E505" s="54" t="s">
        <v>13</v>
      </c>
      <c r="F505" s="54"/>
      <c r="G505" s="54" t="s">
        <v>370</v>
      </c>
      <c r="H505" s="54" t="s">
        <v>371</v>
      </c>
      <c r="I505" s="51" t="s">
        <v>510</v>
      </c>
      <c r="J505" s="51" t="s">
        <v>510</v>
      </c>
      <c r="K505" s="51">
        <v>0</v>
      </c>
      <c r="L505" s="51">
        <v>0</v>
      </c>
      <c r="M505" s="51">
        <v>1</v>
      </c>
      <c r="N505" s="51">
        <v>1</v>
      </c>
      <c r="O505" s="55">
        <v>0</v>
      </c>
      <c r="P505" s="56">
        <f t="shared" si="7"/>
        <v>0</v>
      </c>
      <c r="Q505" s="49"/>
      <c r="R505" s="49"/>
    </row>
    <row r="506" spans="1:18" s="48" customFormat="1" ht="15.2" customHeight="1">
      <c r="A506" s="54" t="s">
        <v>539</v>
      </c>
      <c r="B506" s="54" t="s">
        <v>580</v>
      </c>
      <c r="C506" s="54" t="s">
        <v>76</v>
      </c>
      <c r="D506" s="54" t="s">
        <v>76</v>
      </c>
      <c r="E506" s="54" t="s">
        <v>13</v>
      </c>
      <c r="F506" s="54"/>
      <c r="G506" s="54" t="s">
        <v>372</v>
      </c>
      <c r="H506" s="54" t="s">
        <v>373</v>
      </c>
      <c r="I506" s="51" t="s">
        <v>510</v>
      </c>
      <c r="J506" s="51" t="s">
        <v>510</v>
      </c>
      <c r="K506" s="51">
        <v>15.62</v>
      </c>
      <c r="L506" s="51">
        <v>15.62</v>
      </c>
      <c r="M506" s="51">
        <v>1</v>
      </c>
      <c r="N506" s="51">
        <v>1</v>
      </c>
      <c r="O506" s="55">
        <v>15.619999999999997</v>
      </c>
      <c r="P506" s="56">
        <f t="shared" si="7"/>
        <v>0</v>
      </c>
      <c r="Q506" s="49"/>
      <c r="R506" s="49"/>
    </row>
    <row r="507" spans="1:18" s="48" customFormat="1" ht="15.2" customHeight="1">
      <c r="A507" s="54" t="s">
        <v>539</v>
      </c>
      <c r="B507" s="54" t="s">
        <v>580</v>
      </c>
      <c r="C507" s="54" t="s">
        <v>76</v>
      </c>
      <c r="D507" s="54" t="s">
        <v>76</v>
      </c>
      <c r="E507" s="54" t="s">
        <v>13</v>
      </c>
      <c r="F507" s="54"/>
      <c r="G507" s="54" t="s">
        <v>16</v>
      </c>
      <c r="H507" s="54" t="s">
        <v>394</v>
      </c>
      <c r="I507" s="51" t="s">
        <v>510</v>
      </c>
      <c r="J507" s="51" t="s">
        <v>510</v>
      </c>
      <c r="K507" s="51">
        <v>0</v>
      </c>
      <c r="L507" s="51">
        <v>0</v>
      </c>
      <c r="M507" s="51">
        <v>1</v>
      </c>
      <c r="N507" s="51">
        <v>1</v>
      </c>
      <c r="O507" s="55">
        <v>0</v>
      </c>
      <c r="P507" s="56">
        <f t="shared" si="7"/>
        <v>0</v>
      </c>
      <c r="Q507" s="49"/>
      <c r="R507" s="49"/>
    </row>
    <row r="508" spans="1:18" s="48" customFormat="1" ht="15.2" customHeight="1">
      <c r="A508" s="54" t="s">
        <v>539</v>
      </c>
      <c r="B508" s="54" t="s">
        <v>580</v>
      </c>
      <c r="C508" s="54" t="s">
        <v>76</v>
      </c>
      <c r="D508" s="54" t="s">
        <v>76</v>
      </c>
      <c r="E508" s="54" t="s">
        <v>13</v>
      </c>
      <c r="F508" s="54"/>
      <c r="G508" s="54" t="s">
        <v>374</v>
      </c>
      <c r="H508" s="54" t="s">
        <v>375</v>
      </c>
      <c r="I508" s="51">
        <v>67.47</v>
      </c>
      <c r="J508" s="51">
        <v>67.47</v>
      </c>
      <c r="K508" s="51">
        <v>275.57</v>
      </c>
      <c r="L508" s="51">
        <v>275.57000000000005</v>
      </c>
      <c r="M508" s="51">
        <v>1</v>
      </c>
      <c r="N508" s="51">
        <v>1</v>
      </c>
      <c r="O508" s="55">
        <v>208.10000000000002</v>
      </c>
      <c r="P508" s="56">
        <f t="shared" si="7"/>
        <v>67.470000000000027</v>
      </c>
      <c r="Q508" s="49"/>
      <c r="R508" s="49"/>
    </row>
    <row r="509" spans="1:18" s="48" customFormat="1" ht="15.2" customHeight="1">
      <c r="A509" s="54" t="s">
        <v>539</v>
      </c>
      <c r="B509" s="54" t="s">
        <v>580</v>
      </c>
      <c r="C509" s="54" t="s">
        <v>76</v>
      </c>
      <c r="D509" s="54" t="s">
        <v>76</v>
      </c>
      <c r="E509" s="54" t="s">
        <v>13</v>
      </c>
      <c r="F509" s="54"/>
      <c r="G509" s="54" t="s">
        <v>389</v>
      </c>
      <c r="H509" s="54" t="s">
        <v>390</v>
      </c>
      <c r="I509" s="51" t="s">
        <v>510</v>
      </c>
      <c r="J509" s="51" t="s">
        <v>510</v>
      </c>
      <c r="K509" s="51">
        <v>0</v>
      </c>
      <c r="L509" s="51">
        <v>0</v>
      </c>
      <c r="M509" s="51">
        <v>1</v>
      </c>
      <c r="N509" s="51">
        <v>1</v>
      </c>
      <c r="O509" s="55">
        <v>0</v>
      </c>
      <c r="P509" s="56">
        <f t="shared" si="7"/>
        <v>0</v>
      </c>
      <c r="Q509" s="49"/>
      <c r="R509" s="49"/>
    </row>
    <row r="510" spans="1:18" s="48" customFormat="1" ht="15.2" customHeight="1">
      <c r="A510" s="54" t="s">
        <v>539</v>
      </c>
      <c r="B510" s="54" t="s">
        <v>580</v>
      </c>
      <c r="C510" s="54" t="s">
        <v>76</v>
      </c>
      <c r="D510" s="54" t="s">
        <v>76</v>
      </c>
      <c r="E510" s="54" t="s">
        <v>13</v>
      </c>
      <c r="F510" s="54"/>
      <c r="G510" s="54" t="s">
        <v>393</v>
      </c>
      <c r="H510" s="54" t="s">
        <v>25</v>
      </c>
      <c r="I510" s="51" t="s">
        <v>510</v>
      </c>
      <c r="J510" s="51" t="s">
        <v>510</v>
      </c>
      <c r="K510" s="51">
        <v>0</v>
      </c>
      <c r="L510" s="51">
        <v>0</v>
      </c>
      <c r="M510" s="51">
        <v>1</v>
      </c>
      <c r="N510" s="51">
        <v>1</v>
      </c>
      <c r="O510" s="55">
        <v>0</v>
      </c>
      <c r="P510" s="56">
        <f t="shared" si="7"/>
        <v>0</v>
      </c>
      <c r="Q510" s="49"/>
      <c r="R510" s="49"/>
    </row>
    <row r="511" spans="1:18" s="48" customFormat="1" ht="15.2" customHeight="1">
      <c r="A511" s="54" t="s">
        <v>539</v>
      </c>
      <c r="B511" s="54" t="s">
        <v>580</v>
      </c>
      <c r="C511" s="54" t="s">
        <v>76</v>
      </c>
      <c r="D511" s="54" t="s">
        <v>76</v>
      </c>
      <c r="E511" s="54" t="s">
        <v>13</v>
      </c>
      <c r="F511" s="54"/>
      <c r="G511" s="54" t="s">
        <v>395</v>
      </c>
      <c r="H511" s="54" t="s">
        <v>29</v>
      </c>
      <c r="I511" s="51" t="s">
        <v>510</v>
      </c>
      <c r="J511" s="51" t="s">
        <v>510</v>
      </c>
      <c r="K511" s="51">
        <v>0</v>
      </c>
      <c r="L511" s="51">
        <v>0</v>
      </c>
      <c r="M511" s="51">
        <v>1</v>
      </c>
      <c r="N511" s="51">
        <v>1</v>
      </c>
      <c r="O511" s="55">
        <v>0</v>
      </c>
      <c r="P511" s="56">
        <f t="shared" si="7"/>
        <v>0</v>
      </c>
      <c r="Q511" s="49"/>
      <c r="R511" s="49"/>
    </row>
    <row r="512" spans="1:18" s="48" customFormat="1" ht="15.2" customHeight="1">
      <c r="A512" s="54" t="s">
        <v>539</v>
      </c>
      <c r="B512" s="54" t="s">
        <v>580</v>
      </c>
      <c r="C512" s="54" t="s">
        <v>76</v>
      </c>
      <c r="D512" s="54" t="s">
        <v>76</v>
      </c>
      <c r="E512" s="54" t="s">
        <v>13</v>
      </c>
      <c r="F512" s="54"/>
      <c r="G512" s="54" t="s">
        <v>380</v>
      </c>
      <c r="H512" s="54" t="s">
        <v>17</v>
      </c>
      <c r="I512" s="51">
        <v>6.61</v>
      </c>
      <c r="J512" s="51">
        <v>6.61</v>
      </c>
      <c r="K512" s="51">
        <v>16.8</v>
      </c>
      <c r="L512" s="51">
        <v>16.8</v>
      </c>
      <c r="M512" s="51">
        <v>1</v>
      </c>
      <c r="N512" s="51">
        <v>1</v>
      </c>
      <c r="O512" s="55">
        <v>10.19</v>
      </c>
      <c r="P512" s="56">
        <f t="shared" si="7"/>
        <v>6.6100000000000012</v>
      </c>
      <c r="Q512" s="49"/>
      <c r="R512" s="49"/>
    </row>
    <row r="513" spans="1:18" s="48" customFormat="1" ht="15.2" customHeight="1">
      <c r="A513" s="54" t="s">
        <v>539</v>
      </c>
      <c r="B513" s="54" t="s">
        <v>580</v>
      </c>
      <c r="C513" s="54" t="s">
        <v>76</v>
      </c>
      <c r="D513" s="54" t="s">
        <v>76</v>
      </c>
      <c r="E513" s="54" t="s">
        <v>13</v>
      </c>
      <c r="F513" s="54"/>
      <c r="G513" s="54" t="s">
        <v>381</v>
      </c>
      <c r="H513" s="54" t="s">
        <v>382</v>
      </c>
      <c r="I513" s="51">
        <v>51.74</v>
      </c>
      <c r="J513" s="51">
        <v>51.74</v>
      </c>
      <c r="K513" s="51">
        <v>51.74</v>
      </c>
      <c r="L513" s="51">
        <v>51.74</v>
      </c>
      <c r="M513" s="51">
        <v>1</v>
      </c>
      <c r="N513" s="51">
        <v>1</v>
      </c>
      <c r="O513" s="55">
        <v>0</v>
      </c>
      <c r="P513" s="56">
        <f t="shared" si="7"/>
        <v>51.74</v>
      </c>
      <c r="Q513" s="49"/>
      <c r="R513" s="49"/>
    </row>
    <row r="514" spans="1:18" s="48" customFormat="1" ht="15.2" customHeight="1">
      <c r="A514" s="54" t="s">
        <v>539</v>
      </c>
      <c r="B514" s="54" t="s">
        <v>580</v>
      </c>
      <c r="C514" s="54" t="s">
        <v>76</v>
      </c>
      <c r="D514" s="54" t="s">
        <v>76</v>
      </c>
      <c r="E514" s="54" t="s">
        <v>13</v>
      </c>
      <c r="F514" s="54"/>
      <c r="G514" s="54" t="s">
        <v>396</v>
      </c>
      <c r="H514" s="54" t="s">
        <v>245</v>
      </c>
      <c r="I514" s="51" t="s">
        <v>510</v>
      </c>
      <c r="J514" s="51" t="s">
        <v>510</v>
      </c>
      <c r="K514" s="51">
        <v>0</v>
      </c>
      <c r="L514" s="51">
        <v>0</v>
      </c>
      <c r="M514" s="51">
        <v>1</v>
      </c>
      <c r="N514" s="51">
        <v>1</v>
      </c>
      <c r="O514" s="55">
        <v>0</v>
      </c>
      <c r="P514" s="56">
        <f t="shared" si="7"/>
        <v>0</v>
      </c>
      <c r="Q514" s="49"/>
      <c r="R514" s="49"/>
    </row>
    <row r="515" spans="1:18" s="48" customFormat="1" ht="15.2" customHeight="1">
      <c r="A515" s="54" t="s">
        <v>539</v>
      </c>
      <c r="B515" s="54" t="s">
        <v>580</v>
      </c>
      <c r="C515" s="54" t="s">
        <v>78</v>
      </c>
      <c r="D515" s="54" t="s">
        <v>78</v>
      </c>
      <c r="E515" s="54" t="s">
        <v>13</v>
      </c>
      <c r="F515" s="54"/>
      <c r="G515" s="54" t="s">
        <v>366</v>
      </c>
      <c r="H515" s="54" t="s">
        <v>367</v>
      </c>
      <c r="I515" s="51">
        <v>13446.86</v>
      </c>
      <c r="J515" s="51">
        <v>13446.86</v>
      </c>
      <c r="K515" s="51">
        <v>148183.12</v>
      </c>
      <c r="L515" s="51">
        <v>148183.12</v>
      </c>
      <c r="M515" s="51">
        <v>1</v>
      </c>
      <c r="N515" s="51">
        <v>1</v>
      </c>
      <c r="O515" s="55">
        <v>134736.26</v>
      </c>
      <c r="P515" s="56">
        <f t="shared" ref="P515:P578" si="8">L515-O515</f>
        <v>13446.859999999986</v>
      </c>
      <c r="Q515" s="49"/>
      <c r="R515" s="49"/>
    </row>
    <row r="516" spans="1:18" s="48" customFormat="1" ht="15.2" customHeight="1">
      <c r="A516" s="54" t="s">
        <v>539</v>
      </c>
      <c r="B516" s="54" t="s">
        <v>580</v>
      </c>
      <c r="C516" s="54" t="s">
        <v>78</v>
      </c>
      <c r="D516" s="54" t="s">
        <v>78</v>
      </c>
      <c r="E516" s="54" t="s">
        <v>13</v>
      </c>
      <c r="F516" s="54"/>
      <c r="G516" s="54" t="s">
        <v>387</v>
      </c>
      <c r="H516" s="54" t="s">
        <v>388</v>
      </c>
      <c r="I516" s="51" t="s">
        <v>510</v>
      </c>
      <c r="J516" s="51" t="s">
        <v>510</v>
      </c>
      <c r="K516" s="51">
        <v>0</v>
      </c>
      <c r="L516" s="51">
        <v>0</v>
      </c>
      <c r="M516" s="51">
        <v>1</v>
      </c>
      <c r="N516" s="51">
        <v>1</v>
      </c>
      <c r="O516" s="55">
        <v>0</v>
      </c>
      <c r="P516" s="56">
        <f t="shared" si="8"/>
        <v>0</v>
      </c>
      <c r="Q516" s="49"/>
      <c r="R516" s="49"/>
    </row>
    <row r="517" spans="1:18" s="48" customFormat="1" ht="15.2" customHeight="1">
      <c r="A517" s="54" t="s">
        <v>539</v>
      </c>
      <c r="B517" s="54" t="s">
        <v>580</v>
      </c>
      <c r="C517" s="54" t="s">
        <v>78</v>
      </c>
      <c r="D517" s="54" t="s">
        <v>78</v>
      </c>
      <c r="E517" s="54" t="s">
        <v>13</v>
      </c>
      <c r="F517" s="54"/>
      <c r="G517" s="54" t="s">
        <v>368</v>
      </c>
      <c r="H517" s="54" t="s">
        <v>369</v>
      </c>
      <c r="I517" s="51">
        <v>70.53</v>
      </c>
      <c r="J517" s="51">
        <v>70.53</v>
      </c>
      <c r="K517" s="51">
        <v>5010.51</v>
      </c>
      <c r="L517" s="51">
        <v>5010.5099999999993</v>
      </c>
      <c r="M517" s="51">
        <v>1</v>
      </c>
      <c r="N517" s="51">
        <v>1</v>
      </c>
      <c r="O517" s="55">
        <v>4939.9800000000005</v>
      </c>
      <c r="P517" s="56">
        <f t="shared" si="8"/>
        <v>70.529999999998836</v>
      </c>
      <c r="Q517" s="49"/>
      <c r="R517" s="49"/>
    </row>
    <row r="518" spans="1:18" s="48" customFormat="1" ht="15.2" customHeight="1">
      <c r="A518" s="54" t="s">
        <v>539</v>
      </c>
      <c r="B518" s="54" t="s">
        <v>580</v>
      </c>
      <c r="C518" s="54" t="s">
        <v>78</v>
      </c>
      <c r="D518" s="54" t="s">
        <v>78</v>
      </c>
      <c r="E518" s="54" t="s">
        <v>13</v>
      </c>
      <c r="F518" s="54"/>
      <c r="G518" s="54" t="s">
        <v>370</v>
      </c>
      <c r="H518" s="54" t="s">
        <v>371</v>
      </c>
      <c r="I518" s="51">
        <v>2327.3200000000002</v>
      </c>
      <c r="J518" s="51">
        <v>2327.3200000000002</v>
      </c>
      <c r="K518" s="51">
        <v>2327.3200000000002</v>
      </c>
      <c r="L518" s="51">
        <v>2327.3200000000002</v>
      </c>
      <c r="M518" s="51">
        <v>1</v>
      </c>
      <c r="N518" s="51">
        <v>1</v>
      </c>
      <c r="O518" s="55">
        <v>0</v>
      </c>
      <c r="P518" s="56">
        <f t="shared" si="8"/>
        <v>2327.3200000000002</v>
      </c>
      <c r="Q518" s="49"/>
      <c r="R518" s="49"/>
    </row>
    <row r="519" spans="1:18" s="48" customFormat="1" ht="15.2" customHeight="1">
      <c r="A519" s="54" t="s">
        <v>539</v>
      </c>
      <c r="B519" s="54" t="s">
        <v>580</v>
      </c>
      <c r="C519" s="54" t="s">
        <v>78</v>
      </c>
      <c r="D519" s="54" t="s">
        <v>78</v>
      </c>
      <c r="E519" s="54" t="s">
        <v>13</v>
      </c>
      <c r="F519" s="54"/>
      <c r="G519" s="54" t="s">
        <v>372</v>
      </c>
      <c r="H519" s="54" t="s">
        <v>373</v>
      </c>
      <c r="I519" s="51">
        <v>23.22</v>
      </c>
      <c r="J519" s="51">
        <v>23.22</v>
      </c>
      <c r="K519" s="51">
        <v>60.7</v>
      </c>
      <c r="L519" s="51">
        <v>60.7</v>
      </c>
      <c r="M519" s="51">
        <v>1</v>
      </c>
      <c r="N519" s="51">
        <v>1</v>
      </c>
      <c r="O519" s="55">
        <v>37.480000000000004</v>
      </c>
      <c r="P519" s="56">
        <f t="shared" si="8"/>
        <v>23.22</v>
      </c>
      <c r="Q519" s="49"/>
      <c r="R519" s="49"/>
    </row>
    <row r="520" spans="1:18" s="48" customFormat="1" ht="15.2" customHeight="1">
      <c r="A520" s="54" t="s">
        <v>539</v>
      </c>
      <c r="B520" s="54" t="s">
        <v>580</v>
      </c>
      <c r="C520" s="54" t="s">
        <v>78</v>
      </c>
      <c r="D520" s="54" t="s">
        <v>78</v>
      </c>
      <c r="E520" s="54" t="s">
        <v>13</v>
      </c>
      <c r="F520" s="54"/>
      <c r="G520" s="54" t="s">
        <v>16</v>
      </c>
      <c r="H520" s="54" t="s">
        <v>394</v>
      </c>
      <c r="I520" s="51" t="s">
        <v>510</v>
      </c>
      <c r="J520" s="51" t="s">
        <v>510</v>
      </c>
      <c r="K520" s="51">
        <v>0</v>
      </c>
      <c r="L520" s="51">
        <v>0</v>
      </c>
      <c r="M520" s="51">
        <v>1</v>
      </c>
      <c r="N520" s="51">
        <v>1</v>
      </c>
      <c r="O520" s="55">
        <v>0</v>
      </c>
      <c r="P520" s="56">
        <f t="shared" si="8"/>
        <v>0</v>
      </c>
      <c r="Q520" s="49"/>
      <c r="R520" s="49"/>
    </row>
    <row r="521" spans="1:18" s="48" customFormat="1" ht="15.2" customHeight="1">
      <c r="A521" s="54" t="s">
        <v>539</v>
      </c>
      <c r="B521" s="54" t="s">
        <v>580</v>
      </c>
      <c r="C521" s="54" t="s">
        <v>78</v>
      </c>
      <c r="D521" s="54" t="s">
        <v>78</v>
      </c>
      <c r="E521" s="54" t="s">
        <v>13</v>
      </c>
      <c r="F521" s="54"/>
      <c r="G521" s="54" t="s">
        <v>374</v>
      </c>
      <c r="H521" s="54" t="s">
        <v>375</v>
      </c>
      <c r="I521" s="51">
        <v>527.79999999999995</v>
      </c>
      <c r="J521" s="51">
        <v>527.79999999999995</v>
      </c>
      <c r="K521" s="51">
        <v>1513.42</v>
      </c>
      <c r="L521" s="51">
        <v>1513.42</v>
      </c>
      <c r="M521" s="51">
        <v>1</v>
      </c>
      <c r="N521" s="51">
        <v>1</v>
      </c>
      <c r="O521" s="55">
        <v>985.62</v>
      </c>
      <c r="P521" s="56">
        <f t="shared" si="8"/>
        <v>527.80000000000007</v>
      </c>
      <c r="Q521" s="49"/>
      <c r="R521" s="49"/>
    </row>
    <row r="522" spans="1:18" s="48" customFormat="1" ht="15.2" customHeight="1">
      <c r="A522" s="54" t="s">
        <v>539</v>
      </c>
      <c r="B522" s="54" t="s">
        <v>580</v>
      </c>
      <c r="C522" s="54" t="s">
        <v>78</v>
      </c>
      <c r="D522" s="54" t="s">
        <v>78</v>
      </c>
      <c r="E522" s="54" t="s">
        <v>13</v>
      </c>
      <c r="F522" s="54"/>
      <c r="G522" s="54" t="s">
        <v>389</v>
      </c>
      <c r="H522" s="54" t="s">
        <v>390</v>
      </c>
      <c r="I522" s="51">
        <v>56.92</v>
      </c>
      <c r="J522" s="51">
        <v>56.92</v>
      </c>
      <c r="K522" s="51">
        <v>56.92</v>
      </c>
      <c r="L522" s="51">
        <v>56.92</v>
      </c>
      <c r="M522" s="51">
        <v>1</v>
      </c>
      <c r="N522" s="51">
        <v>1</v>
      </c>
      <c r="O522" s="55">
        <v>0</v>
      </c>
      <c r="P522" s="56">
        <f t="shared" si="8"/>
        <v>56.92</v>
      </c>
      <c r="Q522" s="49"/>
      <c r="R522" s="49"/>
    </row>
    <row r="523" spans="1:18" s="48" customFormat="1" ht="15.2" customHeight="1">
      <c r="A523" s="54" t="s">
        <v>539</v>
      </c>
      <c r="B523" s="54" t="s">
        <v>580</v>
      </c>
      <c r="C523" s="54" t="s">
        <v>78</v>
      </c>
      <c r="D523" s="54" t="s">
        <v>78</v>
      </c>
      <c r="E523" s="54" t="s">
        <v>13</v>
      </c>
      <c r="F523" s="54"/>
      <c r="G523" s="54" t="s">
        <v>393</v>
      </c>
      <c r="H523" s="54" t="s">
        <v>25</v>
      </c>
      <c r="I523" s="51" t="s">
        <v>510</v>
      </c>
      <c r="J523" s="51" t="s">
        <v>510</v>
      </c>
      <c r="K523" s="51">
        <v>0</v>
      </c>
      <c r="L523" s="51">
        <v>0</v>
      </c>
      <c r="M523" s="51">
        <v>1</v>
      </c>
      <c r="N523" s="51">
        <v>1</v>
      </c>
      <c r="O523" s="55">
        <v>0</v>
      </c>
      <c r="P523" s="56">
        <f t="shared" si="8"/>
        <v>0</v>
      </c>
      <c r="Q523" s="49"/>
      <c r="R523" s="49"/>
    </row>
    <row r="524" spans="1:18" s="48" customFormat="1" ht="15.2" customHeight="1">
      <c r="A524" s="54" t="s">
        <v>539</v>
      </c>
      <c r="B524" s="54" t="s">
        <v>580</v>
      </c>
      <c r="C524" s="54" t="s">
        <v>78</v>
      </c>
      <c r="D524" s="54" t="s">
        <v>78</v>
      </c>
      <c r="E524" s="54" t="s">
        <v>13</v>
      </c>
      <c r="F524" s="54"/>
      <c r="G524" s="54" t="s">
        <v>395</v>
      </c>
      <c r="H524" s="54" t="s">
        <v>29</v>
      </c>
      <c r="I524" s="51" t="s">
        <v>510</v>
      </c>
      <c r="J524" s="51" t="s">
        <v>510</v>
      </c>
      <c r="K524" s="51">
        <v>0</v>
      </c>
      <c r="L524" s="51">
        <v>0</v>
      </c>
      <c r="M524" s="51">
        <v>1</v>
      </c>
      <c r="N524" s="51">
        <v>1</v>
      </c>
      <c r="O524" s="55">
        <v>0</v>
      </c>
      <c r="P524" s="56">
        <f t="shared" si="8"/>
        <v>0</v>
      </c>
      <c r="Q524" s="49"/>
      <c r="R524" s="49"/>
    </row>
    <row r="525" spans="1:18" s="48" customFormat="1" ht="15.2" customHeight="1">
      <c r="A525" s="54" t="s">
        <v>539</v>
      </c>
      <c r="B525" s="54" t="s">
        <v>580</v>
      </c>
      <c r="C525" s="54" t="s">
        <v>78</v>
      </c>
      <c r="D525" s="54" t="s">
        <v>78</v>
      </c>
      <c r="E525" s="54" t="s">
        <v>13</v>
      </c>
      <c r="F525" s="54"/>
      <c r="G525" s="54" t="s">
        <v>380</v>
      </c>
      <c r="H525" s="54" t="s">
        <v>17</v>
      </c>
      <c r="I525" s="51">
        <v>32.28</v>
      </c>
      <c r="J525" s="51">
        <v>32.28</v>
      </c>
      <c r="K525" s="51">
        <v>94.25</v>
      </c>
      <c r="L525" s="51">
        <v>94.25</v>
      </c>
      <c r="M525" s="51">
        <v>1</v>
      </c>
      <c r="N525" s="51">
        <v>1</v>
      </c>
      <c r="O525" s="55">
        <v>61.970000000000006</v>
      </c>
      <c r="P525" s="56">
        <f t="shared" si="8"/>
        <v>32.279999999999994</v>
      </c>
      <c r="Q525" s="49"/>
      <c r="R525" s="49"/>
    </row>
    <row r="526" spans="1:18" s="48" customFormat="1" ht="15.2" customHeight="1">
      <c r="A526" s="54" t="s">
        <v>539</v>
      </c>
      <c r="B526" s="54" t="s">
        <v>580</v>
      </c>
      <c r="C526" s="54" t="s">
        <v>78</v>
      </c>
      <c r="D526" s="54" t="s">
        <v>78</v>
      </c>
      <c r="E526" s="54" t="s">
        <v>13</v>
      </c>
      <c r="F526" s="54"/>
      <c r="G526" s="54" t="s">
        <v>381</v>
      </c>
      <c r="H526" s="54" t="s">
        <v>382</v>
      </c>
      <c r="I526" s="51">
        <v>482.95</v>
      </c>
      <c r="J526" s="51">
        <v>482.95</v>
      </c>
      <c r="K526" s="51">
        <v>482.95</v>
      </c>
      <c r="L526" s="51">
        <v>482.95</v>
      </c>
      <c r="M526" s="51">
        <v>1</v>
      </c>
      <c r="N526" s="51">
        <v>1</v>
      </c>
      <c r="O526" s="55">
        <v>0</v>
      </c>
      <c r="P526" s="56">
        <f t="shared" si="8"/>
        <v>482.95</v>
      </c>
      <c r="Q526" s="49"/>
      <c r="R526" s="49"/>
    </row>
    <row r="527" spans="1:18" s="48" customFormat="1" ht="15.2" customHeight="1">
      <c r="A527" s="54" t="s">
        <v>539</v>
      </c>
      <c r="B527" s="54" t="s">
        <v>580</v>
      </c>
      <c r="C527" s="54" t="s">
        <v>78</v>
      </c>
      <c r="D527" s="54" t="s">
        <v>78</v>
      </c>
      <c r="E527" s="54" t="s">
        <v>13</v>
      </c>
      <c r="F527" s="54"/>
      <c r="G527" s="54" t="s">
        <v>396</v>
      </c>
      <c r="H527" s="54" t="s">
        <v>245</v>
      </c>
      <c r="I527" s="51" t="s">
        <v>510</v>
      </c>
      <c r="J527" s="51" t="s">
        <v>510</v>
      </c>
      <c r="K527" s="51">
        <v>0</v>
      </c>
      <c r="L527" s="51">
        <v>0</v>
      </c>
      <c r="M527" s="51">
        <v>1</v>
      </c>
      <c r="N527" s="51">
        <v>1</v>
      </c>
      <c r="O527" s="55">
        <v>0</v>
      </c>
      <c r="P527" s="56">
        <f t="shared" si="8"/>
        <v>0</v>
      </c>
      <c r="Q527" s="49"/>
      <c r="R527" s="49"/>
    </row>
    <row r="528" spans="1:18" s="48" customFormat="1" ht="15.2" customHeight="1">
      <c r="A528" s="54" t="s">
        <v>539</v>
      </c>
      <c r="B528" s="54" t="s">
        <v>580</v>
      </c>
      <c r="C528" s="54" t="s">
        <v>80</v>
      </c>
      <c r="D528" s="54" t="s">
        <v>80</v>
      </c>
      <c r="E528" s="54" t="s">
        <v>13</v>
      </c>
      <c r="F528" s="54"/>
      <c r="G528" s="54" t="s">
        <v>366</v>
      </c>
      <c r="H528" s="54" t="s">
        <v>367</v>
      </c>
      <c r="I528" s="51">
        <v>619118.63</v>
      </c>
      <c r="J528" s="51">
        <v>619118.63</v>
      </c>
      <c r="K528" s="51">
        <v>2928277.82</v>
      </c>
      <c r="L528" s="51">
        <v>2928277.82</v>
      </c>
      <c r="M528" s="51">
        <v>1</v>
      </c>
      <c r="N528" s="51">
        <v>1</v>
      </c>
      <c r="O528" s="55">
        <v>2309159.19</v>
      </c>
      <c r="P528" s="56">
        <f t="shared" si="8"/>
        <v>619118.62999999989</v>
      </c>
      <c r="Q528" s="49"/>
      <c r="R528" s="49"/>
    </row>
    <row r="529" spans="1:18" s="48" customFormat="1" ht="15.2" customHeight="1">
      <c r="A529" s="54" t="s">
        <v>539</v>
      </c>
      <c r="B529" s="54" t="s">
        <v>580</v>
      </c>
      <c r="C529" s="54" t="s">
        <v>80</v>
      </c>
      <c r="D529" s="54" t="s">
        <v>80</v>
      </c>
      <c r="E529" s="54" t="s">
        <v>13</v>
      </c>
      <c r="F529" s="54"/>
      <c r="G529" s="54" t="s">
        <v>368</v>
      </c>
      <c r="H529" s="54" t="s">
        <v>369</v>
      </c>
      <c r="I529" s="51">
        <v>-1863.48</v>
      </c>
      <c r="J529" s="51">
        <v>-1863.48</v>
      </c>
      <c r="K529" s="51">
        <v>148309.76999999999</v>
      </c>
      <c r="L529" s="51">
        <v>148309.76999999999</v>
      </c>
      <c r="M529" s="51">
        <v>1</v>
      </c>
      <c r="N529" s="51">
        <v>1</v>
      </c>
      <c r="O529" s="55">
        <v>150173.25</v>
      </c>
      <c r="P529" s="56">
        <f t="shared" si="8"/>
        <v>-1863.4800000000105</v>
      </c>
      <c r="Q529" s="49"/>
      <c r="R529" s="49"/>
    </row>
    <row r="530" spans="1:18" s="48" customFormat="1" ht="15.2" customHeight="1">
      <c r="A530" s="54" t="s">
        <v>539</v>
      </c>
      <c r="B530" s="54" t="s">
        <v>580</v>
      </c>
      <c r="C530" s="54" t="s">
        <v>80</v>
      </c>
      <c r="D530" s="54" t="s">
        <v>80</v>
      </c>
      <c r="E530" s="54" t="s">
        <v>13</v>
      </c>
      <c r="F530" s="54"/>
      <c r="G530" s="54" t="s">
        <v>370</v>
      </c>
      <c r="H530" s="54" t="s">
        <v>371</v>
      </c>
      <c r="I530" s="51">
        <v>34095.32</v>
      </c>
      <c r="J530" s="51">
        <v>34095.32</v>
      </c>
      <c r="K530" s="51">
        <v>34095.32</v>
      </c>
      <c r="L530" s="51">
        <v>34095.32</v>
      </c>
      <c r="M530" s="51">
        <v>1</v>
      </c>
      <c r="N530" s="51">
        <v>1</v>
      </c>
      <c r="O530" s="55">
        <v>0</v>
      </c>
      <c r="P530" s="56">
        <f t="shared" si="8"/>
        <v>34095.32</v>
      </c>
      <c r="Q530" s="49"/>
      <c r="R530" s="49"/>
    </row>
    <row r="531" spans="1:18" s="48" customFormat="1" ht="15.2" customHeight="1">
      <c r="A531" s="54" t="s">
        <v>539</v>
      </c>
      <c r="B531" s="54" t="s">
        <v>580</v>
      </c>
      <c r="C531" s="54" t="s">
        <v>80</v>
      </c>
      <c r="D531" s="54" t="s">
        <v>80</v>
      </c>
      <c r="E531" s="54" t="s">
        <v>13</v>
      </c>
      <c r="F531" s="54"/>
      <c r="G531" s="54" t="s">
        <v>372</v>
      </c>
      <c r="H531" s="54" t="s">
        <v>373</v>
      </c>
      <c r="I531" s="51">
        <v>409.03</v>
      </c>
      <c r="J531" s="51">
        <v>409.03</v>
      </c>
      <c r="K531" s="51">
        <v>2574.77</v>
      </c>
      <c r="L531" s="51">
        <v>2574.7699999999995</v>
      </c>
      <c r="M531" s="51">
        <v>1</v>
      </c>
      <c r="N531" s="51">
        <v>1</v>
      </c>
      <c r="O531" s="55">
        <v>2165.7399999999998</v>
      </c>
      <c r="P531" s="56">
        <f t="shared" si="8"/>
        <v>409.02999999999975</v>
      </c>
      <c r="Q531" s="49"/>
      <c r="R531" s="49"/>
    </row>
    <row r="532" spans="1:18" s="48" customFormat="1" ht="15.2" customHeight="1">
      <c r="A532" s="54" t="s">
        <v>539</v>
      </c>
      <c r="B532" s="54" t="s">
        <v>580</v>
      </c>
      <c r="C532" s="54" t="s">
        <v>80</v>
      </c>
      <c r="D532" s="54" t="s">
        <v>80</v>
      </c>
      <c r="E532" s="54" t="s">
        <v>13</v>
      </c>
      <c r="F532" s="54"/>
      <c r="G532" s="54" t="s">
        <v>374</v>
      </c>
      <c r="H532" s="54" t="s">
        <v>375</v>
      </c>
      <c r="I532" s="51">
        <v>18701.16</v>
      </c>
      <c r="J532" s="51">
        <v>18701.16</v>
      </c>
      <c r="K532" s="51">
        <v>53943.22</v>
      </c>
      <c r="L532" s="51">
        <v>53943.22</v>
      </c>
      <c r="M532" s="51">
        <v>1</v>
      </c>
      <c r="N532" s="51">
        <v>1</v>
      </c>
      <c r="O532" s="55">
        <v>35242.06</v>
      </c>
      <c r="P532" s="56">
        <f t="shared" si="8"/>
        <v>18701.160000000003</v>
      </c>
      <c r="Q532" s="49"/>
      <c r="R532" s="49"/>
    </row>
    <row r="533" spans="1:18" s="48" customFormat="1" ht="15.2" customHeight="1">
      <c r="A533" s="54" t="s">
        <v>539</v>
      </c>
      <c r="B533" s="54" t="s">
        <v>580</v>
      </c>
      <c r="C533" s="54" t="s">
        <v>80</v>
      </c>
      <c r="D533" s="54" t="s">
        <v>80</v>
      </c>
      <c r="E533" s="54" t="s">
        <v>13</v>
      </c>
      <c r="F533" s="54"/>
      <c r="G533" s="54" t="s">
        <v>389</v>
      </c>
      <c r="H533" s="54" t="s">
        <v>390</v>
      </c>
      <c r="I533" s="51">
        <v>4972.34</v>
      </c>
      <c r="J533" s="51">
        <v>4972.34</v>
      </c>
      <c r="K533" s="51">
        <v>5270.18</v>
      </c>
      <c r="L533" s="51">
        <v>5270.18</v>
      </c>
      <c r="M533" s="51">
        <v>1</v>
      </c>
      <c r="N533" s="51">
        <v>1</v>
      </c>
      <c r="O533" s="55">
        <v>297.84000000000003</v>
      </c>
      <c r="P533" s="56">
        <f t="shared" si="8"/>
        <v>4972.34</v>
      </c>
      <c r="Q533" s="49"/>
      <c r="R533" s="49"/>
    </row>
    <row r="534" spans="1:18" s="48" customFormat="1" ht="15.2" customHeight="1">
      <c r="A534" s="54" t="s">
        <v>539</v>
      </c>
      <c r="B534" s="54" t="s">
        <v>580</v>
      </c>
      <c r="C534" s="54" t="s">
        <v>80</v>
      </c>
      <c r="D534" s="54" t="s">
        <v>80</v>
      </c>
      <c r="E534" s="54" t="s">
        <v>13</v>
      </c>
      <c r="F534" s="54"/>
      <c r="G534" s="54" t="s">
        <v>380</v>
      </c>
      <c r="H534" s="54" t="s">
        <v>17</v>
      </c>
      <c r="I534" s="51">
        <v>951.18</v>
      </c>
      <c r="J534" s="51">
        <v>951.18</v>
      </c>
      <c r="K534" s="51">
        <v>2497.02</v>
      </c>
      <c r="L534" s="51">
        <v>2497.02</v>
      </c>
      <c r="M534" s="51">
        <v>1</v>
      </c>
      <c r="N534" s="51">
        <v>1</v>
      </c>
      <c r="O534" s="55">
        <v>1545.84</v>
      </c>
      <c r="P534" s="56">
        <f t="shared" si="8"/>
        <v>951.18000000000006</v>
      </c>
      <c r="Q534" s="49"/>
      <c r="R534" s="49"/>
    </row>
    <row r="535" spans="1:18" s="48" customFormat="1" ht="15.2" customHeight="1">
      <c r="A535" s="54" t="s">
        <v>539</v>
      </c>
      <c r="B535" s="54" t="s">
        <v>580</v>
      </c>
      <c r="C535" s="54" t="s">
        <v>80</v>
      </c>
      <c r="D535" s="54" t="s">
        <v>80</v>
      </c>
      <c r="E535" s="54" t="s">
        <v>13</v>
      </c>
      <c r="F535" s="54"/>
      <c r="G535" s="54" t="s">
        <v>381</v>
      </c>
      <c r="H535" s="54" t="s">
        <v>382</v>
      </c>
      <c r="I535" s="51">
        <v>22770.46</v>
      </c>
      <c r="J535" s="51">
        <v>22770.46</v>
      </c>
      <c r="K535" s="51">
        <v>22770.46</v>
      </c>
      <c r="L535" s="51">
        <v>22770.46</v>
      </c>
      <c r="M535" s="51">
        <v>1</v>
      </c>
      <c r="N535" s="51">
        <v>1</v>
      </c>
      <c r="O535" s="55">
        <v>0</v>
      </c>
      <c r="P535" s="56">
        <f t="shared" si="8"/>
        <v>22770.46</v>
      </c>
      <c r="Q535" s="49"/>
      <c r="R535" s="49"/>
    </row>
    <row r="536" spans="1:18" s="48" customFormat="1" ht="15.2" customHeight="1">
      <c r="A536" s="54" t="s">
        <v>539</v>
      </c>
      <c r="B536" s="54" t="s">
        <v>580</v>
      </c>
      <c r="C536" s="54" t="s">
        <v>82</v>
      </c>
      <c r="D536" s="54" t="s">
        <v>82</v>
      </c>
      <c r="E536" s="54" t="s">
        <v>13</v>
      </c>
      <c r="F536" s="54"/>
      <c r="G536" s="54" t="s">
        <v>366</v>
      </c>
      <c r="H536" s="54" t="s">
        <v>367</v>
      </c>
      <c r="I536" s="51">
        <v>5.39</v>
      </c>
      <c r="J536" s="51">
        <v>5.39</v>
      </c>
      <c r="K536" s="51">
        <v>10.89</v>
      </c>
      <c r="L536" s="51">
        <v>10.89</v>
      </c>
      <c r="M536" s="51">
        <v>1</v>
      </c>
      <c r="N536" s="51">
        <v>1</v>
      </c>
      <c r="O536" s="55">
        <v>5.5</v>
      </c>
      <c r="P536" s="56">
        <f t="shared" si="8"/>
        <v>5.3900000000000006</v>
      </c>
      <c r="Q536" s="49"/>
      <c r="R536" s="49"/>
    </row>
    <row r="537" spans="1:18" s="48" customFormat="1" ht="15.2" customHeight="1">
      <c r="A537" s="54" t="s">
        <v>539</v>
      </c>
      <c r="B537" s="54" t="s">
        <v>580</v>
      </c>
      <c r="C537" s="54" t="s">
        <v>82</v>
      </c>
      <c r="D537" s="54" t="s">
        <v>82</v>
      </c>
      <c r="E537" s="54" t="s">
        <v>13</v>
      </c>
      <c r="F537" s="54"/>
      <c r="G537" s="54" t="s">
        <v>368</v>
      </c>
      <c r="H537" s="54" t="s">
        <v>369</v>
      </c>
      <c r="I537" s="51">
        <v>0.1</v>
      </c>
      <c r="J537" s="51">
        <v>0.1</v>
      </c>
      <c r="K537" s="51">
        <v>-0.75</v>
      </c>
      <c r="L537" s="51">
        <v>-0.75</v>
      </c>
      <c r="M537" s="51">
        <v>1</v>
      </c>
      <c r="N537" s="51">
        <v>1</v>
      </c>
      <c r="O537" s="55">
        <v>-0.85</v>
      </c>
      <c r="P537" s="56">
        <f t="shared" si="8"/>
        <v>9.9999999999999978E-2</v>
      </c>
      <c r="Q537" s="49"/>
      <c r="R537" s="49"/>
    </row>
    <row r="538" spans="1:18" s="48" customFormat="1" ht="15.2" customHeight="1">
      <c r="A538" s="54" t="s">
        <v>539</v>
      </c>
      <c r="B538" s="54" t="s">
        <v>580</v>
      </c>
      <c r="C538" s="54" t="s">
        <v>82</v>
      </c>
      <c r="D538" s="54" t="s">
        <v>82</v>
      </c>
      <c r="E538" s="54" t="s">
        <v>13</v>
      </c>
      <c r="F538" s="54"/>
      <c r="G538" s="54" t="s">
        <v>370</v>
      </c>
      <c r="H538" s="54" t="s">
        <v>371</v>
      </c>
      <c r="I538" s="51">
        <v>52.3</v>
      </c>
      <c r="J538" s="51">
        <v>52.3</v>
      </c>
      <c r="K538" s="51">
        <v>52.3</v>
      </c>
      <c r="L538" s="51">
        <v>52.3</v>
      </c>
      <c r="M538" s="51">
        <v>1</v>
      </c>
      <c r="N538" s="51">
        <v>1</v>
      </c>
      <c r="O538" s="55">
        <v>0</v>
      </c>
      <c r="P538" s="56">
        <f t="shared" si="8"/>
        <v>52.3</v>
      </c>
      <c r="Q538" s="49"/>
      <c r="R538" s="49"/>
    </row>
    <row r="539" spans="1:18" s="48" customFormat="1" ht="15.2" customHeight="1">
      <c r="A539" s="54" t="s">
        <v>539</v>
      </c>
      <c r="B539" s="54" t="s">
        <v>580</v>
      </c>
      <c r="C539" s="54" t="s">
        <v>82</v>
      </c>
      <c r="D539" s="54" t="s">
        <v>82</v>
      </c>
      <c r="E539" s="54" t="s">
        <v>13</v>
      </c>
      <c r="F539" s="54"/>
      <c r="G539" s="54" t="s">
        <v>372</v>
      </c>
      <c r="H539" s="54" t="s">
        <v>373</v>
      </c>
      <c r="I539" s="51">
        <v>0.38</v>
      </c>
      <c r="J539" s="51">
        <v>0.38</v>
      </c>
      <c r="K539" s="51">
        <v>5.34</v>
      </c>
      <c r="L539" s="51">
        <v>5.34</v>
      </c>
      <c r="M539" s="51">
        <v>1</v>
      </c>
      <c r="N539" s="51">
        <v>1</v>
      </c>
      <c r="O539" s="55">
        <v>4.96</v>
      </c>
      <c r="P539" s="56">
        <f t="shared" si="8"/>
        <v>0.37999999999999989</v>
      </c>
      <c r="Q539" s="49"/>
      <c r="R539" s="49"/>
    </row>
    <row r="540" spans="1:18" s="48" customFormat="1" ht="15.2" customHeight="1">
      <c r="A540" s="54" t="s">
        <v>539</v>
      </c>
      <c r="B540" s="54" t="s">
        <v>580</v>
      </c>
      <c r="C540" s="54" t="s">
        <v>82</v>
      </c>
      <c r="D540" s="54" t="s">
        <v>82</v>
      </c>
      <c r="E540" s="54" t="s">
        <v>13</v>
      </c>
      <c r="F540" s="54"/>
      <c r="G540" s="54" t="s">
        <v>16</v>
      </c>
      <c r="H540" s="54" t="s">
        <v>394</v>
      </c>
      <c r="I540" s="51" t="s">
        <v>510</v>
      </c>
      <c r="J540" s="51" t="s">
        <v>510</v>
      </c>
      <c r="K540" s="51">
        <v>0</v>
      </c>
      <c r="L540" s="51">
        <v>0</v>
      </c>
      <c r="M540" s="51">
        <v>1</v>
      </c>
      <c r="N540" s="51">
        <v>1</v>
      </c>
      <c r="O540" s="55">
        <v>0</v>
      </c>
      <c r="P540" s="56">
        <f t="shared" si="8"/>
        <v>0</v>
      </c>
      <c r="Q540" s="49"/>
      <c r="R540" s="49"/>
    </row>
    <row r="541" spans="1:18" s="48" customFormat="1" ht="15.2" customHeight="1">
      <c r="A541" s="54" t="s">
        <v>539</v>
      </c>
      <c r="B541" s="54" t="s">
        <v>580</v>
      </c>
      <c r="C541" s="54" t="s">
        <v>82</v>
      </c>
      <c r="D541" s="54" t="s">
        <v>82</v>
      </c>
      <c r="E541" s="54" t="s">
        <v>13</v>
      </c>
      <c r="F541" s="54"/>
      <c r="G541" s="54" t="s">
        <v>374</v>
      </c>
      <c r="H541" s="54" t="s">
        <v>375</v>
      </c>
      <c r="I541" s="51">
        <v>-0.16</v>
      </c>
      <c r="J541" s="51">
        <v>-0.16</v>
      </c>
      <c r="K541" s="51">
        <v>3.17</v>
      </c>
      <c r="L541" s="51">
        <v>3.17</v>
      </c>
      <c r="M541" s="51">
        <v>1</v>
      </c>
      <c r="N541" s="51">
        <v>1</v>
      </c>
      <c r="O541" s="55">
        <v>3.33</v>
      </c>
      <c r="P541" s="56">
        <f t="shared" si="8"/>
        <v>-0.16000000000000014</v>
      </c>
      <c r="Q541" s="49"/>
      <c r="R541" s="49"/>
    </row>
    <row r="542" spans="1:18" s="48" customFormat="1" ht="15.2" customHeight="1">
      <c r="A542" s="54" t="s">
        <v>539</v>
      </c>
      <c r="B542" s="54" t="s">
        <v>580</v>
      </c>
      <c r="C542" s="54" t="s">
        <v>82</v>
      </c>
      <c r="D542" s="54" t="s">
        <v>82</v>
      </c>
      <c r="E542" s="54" t="s">
        <v>13</v>
      </c>
      <c r="F542" s="54"/>
      <c r="G542" s="54" t="s">
        <v>389</v>
      </c>
      <c r="H542" s="54" t="s">
        <v>390</v>
      </c>
      <c r="I542" s="51">
        <v>17.32</v>
      </c>
      <c r="J542" s="51">
        <v>17.32</v>
      </c>
      <c r="K542" s="51">
        <v>17.57</v>
      </c>
      <c r="L542" s="51">
        <v>17.57</v>
      </c>
      <c r="M542" s="51">
        <v>1</v>
      </c>
      <c r="N542" s="51">
        <v>1</v>
      </c>
      <c r="O542" s="55">
        <v>0.25</v>
      </c>
      <c r="P542" s="56">
        <f t="shared" si="8"/>
        <v>17.32</v>
      </c>
      <c r="Q542" s="49"/>
      <c r="R542" s="49"/>
    </row>
    <row r="543" spans="1:18" s="48" customFormat="1" ht="15.2" customHeight="1">
      <c r="A543" s="54" t="s">
        <v>539</v>
      </c>
      <c r="B543" s="54" t="s">
        <v>580</v>
      </c>
      <c r="C543" s="54" t="s">
        <v>82</v>
      </c>
      <c r="D543" s="54" t="s">
        <v>82</v>
      </c>
      <c r="E543" s="54" t="s">
        <v>13</v>
      </c>
      <c r="F543" s="54"/>
      <c r="G543" s="54" t="s">
        <v>393</v>
      </c>
      <c r="H543" s="54" t="s">
        <v>25</v>
      </c>
      <c r="I543" s="51" t="s">
        <v>510</v>
      </c>
      <c r="J543" s="51" t="s">
        <v>510</v>
      </c>
      <c r="K543" s="51">
        <v>0</v>
      </c>
      <c r="L543" s="51">
        <v>0</v>
      </c>
      <c r="M543" s="51">
        <v>1</v>
      </c>
      <c r="N543" s="51">
        <v>1</v>
      </c>
      <c r="O543" s="55">
        <v>0</v>
      </c>
      <c r="P543" s="56">
        <f t="shared" si="8"/>
        <v>0</v>
      </c>
      <c r="Q543" s="49"/>
      <c r="R543" s="49"/>
    </row>
    <row r="544" spans="1:18" s="48" customFormat="1" ht="15.2" customHeight="1">
      <c r="A544" s="54" t="s">
        <v>539</v>
      </c>
      <c r="B544" s="54" t="s">
        <v>580</v>
      </c>
      <c r="C544" s="54" t="s">
        <v>82</v>
      </c>
      <c r="D544" s="54" t="s">
        <v>82</v>
      </c>
      <c r="E544" s="54" t="s">
        <v>13</v>
      </c>
      <c r="F544" s="54"/>
      <c r="G544" s="54" t="s">
        <v>397</v>
      </c>
      <c r="H544" s="54" t="s">
        <v>35</v>
      </c>
      <c r="I544" s="51" t="s">
        <v>510</v>
      </c>
      <c r="J544" s="51" t="s">
        <v>510</v>
      </c>
      <c r="K544" s="51">
        <v>0</v>
      </c>
      <c r="L544" s="51">
        <v>0</v>
      </c>
      <c r="M544" s="51">
        <v>1</v>
      </c>
      <c r="N544" s="51">
        <v>1</v>
      </c>
      <c r="O544" s="55">
        <v>0</v>
      </c>
      <c r="P544" s="56">
        <f t="shared" si="8"/>
        <v>0</v>
      </c>
      <c r="Q544" s="49"/>
      <c r="R544" s="49"/>
    </row>
    <row r="545" spans="1:18" s="48" customFormat="1" ht="15.2" customHeight="1">
      <c r="A545" s="54" t="s">
        <v>539</v>
      </c>
      <c r="B545" s="54" t="s">
        <v>580</v>
      </c>
      <c r="C545" s="54" t="s">
        <v>82</v>
      </c>
      <c r="D545" s="54" t="s">
        <v>82</v>
      </c>
      <c r="E545" s="54" t="s">
        <v>13</v>
      </c>
      <c r="F545" s="54"/>
      <c r="G545" s="54" t="s">
        <v>403</v>
      </c>
      <c r="H545" s="54" t="s">
        <v>404</v>
      </c>
      <c r="I545" s="51" t="s">
        <v>510</v>
      </c>
      <c r="J545" s="51" t="s">
        <v>510</v>
      </c>
      <c r="K545" s="51">
        <v>0</v>
      </c>
      <c r="L545" s="51">
        <v>0</v>
      </c>
      <c r="M545" s="51">
        <v>1</v>
      </c>
      <c r="N545" s="51">
        <v>1</v>
      </c>
      <c r="O545" s="55">
        <v>0</v>
      </c>
      <c r="P545" s="56">
        <f t="shared" si="8"/>
        <v>0</v>
      </c>
      <c r="Q545" s="49"/>
      <c r="R545" s="49"/>
    </row>
    <row r="546" spans="1:18" s="48" customFormat="1" ht="15.2" customHeight="1">
      <c r="A546" s="54" t="s">
        <v>539</v>
      </c>
      <c r="B546" s="54" t="s">
        <v>580</v>
      </c>
      <c r="C546" s="54" t="s">
        <v>82</v>
      </c>
      <c r="D546" s="54" t="s">
        <v>82</v>
      </c>
      <c r="E546" s="54" t="s">
        <v>13</v>
      </c>
      <c r="F546" s="54"/>
      <c r="G546" s="54" t="s">
        <v>380</v>
      </c>
      <c r="H546" s="54" t="s">
        <v>17</v>
      </c>
      <c r="I546" s="51" t="s">
        <v>510</v>
      </c>
      <c r="J546" s="51" t="s">
        <v>510</v>
      </c>
      <c r="K546" s="51">
        <v>0.06</v>
      </c>
      <c r="L546" s="51">
        <v>0.06</v>
      </c>
      <c r="M546" s="51">
        <v>1</v>
      </c>
      <c r="N546" s="51">
        <v>1</v>
      </c>
      <c r="O546" s="55">
        <v>0.06</v>
      </c>
      <c r="P546" s="56">
        <f t="shared" si="8"/>
        <v>0</v>
      </c>
      <c r="Q546" s="49"/>
      <c r="R546" s="49"/>
    </row>
    <row r="547" spans="1:18" s="48" customFormat="1" ht="15.2" customHeight="1">
      <c r="A547" s="54" t="s">
        <v>539</v>
      </c>
      <c r="B547" s="54" t="s">
        <v>580</v>
      </c>
      <c r="C547" s="54" t="s">
        <v>82</v>
      </c>
      <c r="D547" s="54" t="s">
        <v>82</v>
      </c>
      <c r="E547" s="54" t="s">
        <v>13</v>
      </c>
      <c r="F547" s="54"/>
      <c r="G547" s="54" t="s">
        <v>398</v>
      </c>
      <c r="H547" s="54" t="s">
        <v>399</v>
      </c>
      <c r="I547" s="51" t="s">
        <v>510</v>
      </c>
      <c r="J547" s="51" t="s">
        <v>510</v>
      </c>
      <c r="K547" s="51">
        <v>0</v>
      </c>
      <c r="L547" s="51">
        <v>0</v>
      </c>
      <c r="M547" s="51">
        <v>1</v>
      </c>
      <c r="N547" s="51">
        <v>1</v>
      </c>
      <c r="O547" s="55">
        <v>0</v>
      </c>
      <c r="P547" s="56">
        <f t="shared" si="8"/>
        <v>0</v>
      </c>
      <c r="Q547" s="49"/>
      <c r="R547" s="49"/>
    </row>
    <row r="548" spans="1:18" s="48" customFormat="1" ht="15.2" customHeight="1">
      <c r="A548" s="54" t="s">
        <v>539</v>
      </c>
      <c r="B548" s="54" t="s">
        <v>580</v>
      </c>
      <c r="C548" s="54" t="s">
        <v>82</v>
      </c>
      <c r="D548" s="54" t="s">
        <v>82</v>
      </c>
      <c r="E548" s="54" t="s">
        <v>13</v>
      </c>
      <c r="F548" s="54"/>
      <c r="G548" s="54" t="s">
        <v>381</v>
      </c>
      <c r="H548" s="54" t="s">
        <v>382</v>
      </c>
      <c r="I548" s="51">
        <v>-0.67</v>
      </c>
      <c r="J548" s="51">
        <v>-0.67</v>
      </c>
      <c r="K548" s="51">
        <v>-0.67</v>
      </c>
      <c r="L548" s="51">
        <v>-0.67</v>
      </c>
      <c r="M548" s="51">
        <v>1</v>
      </c>
      <c r="N548" s="51">
        <v>1</v>
      </c>
      <c r="O548" s="55">
        <v>0</v>
      </c>
      <c r="P548" s="56">
        <f t="shared" si="8"/>
        <v>-0.67</v>
      </c>
      <c r="Q548" s="49"/>
      <c r="R548" s="49"/>
    </row>
    <row r="549" spans="1:18" s="48" customFormat="1" ht="15.2" customHeight="1">
      <c r="A549" s="54" t="s">
        <v>539</v>
      </c>
      <c r="B549" s="54" t="s">
        <v>580</v>
      </c>
      <c r="C549" s="54" t="s">
        <v>82</v>
      </c>
      <c r="D549" s="54" t="s">
        <v>82</v>
      </c>
      <c r="E549" s="54" t="s">
        <v>13</v>
      </c>
      <c r="F549" s="54"/>
      <c r="G549" s="54" t="s">
        <v>396</v>
      </c>
      <c r="H549" s="54" t="s">
        <v>245</v>
      </c>
      <c r="I549" s="51" t="s">
        <v>510</v>
      </c>
      <c r="J549" s="51" t="s">
        <v>510</v>
      </c>
      <c r="K549" s="51">
        <v>0</v>
      </c>
      <c r="L549" s="51">
        <v>0</v>
      </c>
      <c r="M549" s="51">
        <v>1</v>
      </c>
      <c r="N549" s="51">
        <v>1</v>
      </c>
      <c r="O549" s="55">
        <v>0</v>
      </c>
      <c r="P549" s="56">
        <f t="shared" si="8"/>
        <v>0</v>
      </c>
      <c r="Q549" s="49"/>
      <c r="R549" s="49"/>
    </row>
    <row r="550" spans="1:18" s="48" customFormat="1" ht="15.2" customHeight="1">
      <c r="A550" s="54" t="s">
        <v>539</v>
      </c>
      <c r="B550" s="54" t="s">
        <v>580</v>
      </c>
      <c r="C550" s="54" t="s">
        <v>84</v>
      </c>
      <c r="D550" s="54" t="s">
        <v>84</v>
      </c>
      <c r="E550" s="54" t="s">
        <v>13</v>
      </c>
      <c r="F550" s="54"/>
      <c r="G550" s="54" t="s">
        <v>366</v>
      </c>
      <c r="H550" s="54" t="s">
        <v>367</v>
      </c>
      <c r="I550" s="51">
        <v>30476.080000000002</v>
      </c>
      <c r="J550" s="51">
        <v>30476.080000000002</v>
      </c>
      <c r="K550" s="51">
        <v>344592.79</v>
      </c>
      <c r="L550" s="51">
        <v>344592.79</v>
      </c>
      <c r="M550" s="51">
        <v>1</v>
      </c>
      <c r="N550" s="51">
        <v>1</v>
      </c>
      <c r="O550" s="55">
        <v>314116.71000000002</v>
      </c>
      <c r="P550" s="56">
        <f t="shared" si="8"/>
        <v>30476.079999999958</v>
      </c>
      <c r="Q550" s="49"/>
      <c r="R550" s="49"/>
    </row>
    <row r="551" spans="1:18" s="48" customFormat="1" ht="15.2" customHeight="1">
      <c r="A551" s="54" t="s">
        <v>539</v>
      </c>
      <c r="B551" s="54" t="s">
        <v>580</v>
      </c>
      <c r="C551" s="54" t="s">
        <v>84</v>
      </c>
      <c r="D551" s="54" t="s">
        <v>84</v>
      </c>
      <c r="E551" s="54" t="s">
        <v>13</v>
      </c>
      <c r="F551" s="54"/>
      <c r="G551" s="54" t="s">
        <v>387</v>
      </c>
      <c r="H551" s="54" t="s">
        <v>388</v>
      </c>
      <c r="I551" s="51" t="s">
        <v>510</v>
      </c>
      <c r="J551" s="51" t="s">
        <v>510</v>
      </c>
      <c r="K551" s="51">
        <v>0</v>
      </c>
      <c r="L551" s="51">
        <v>0</v>
      </c>
      <c r="M551" s="51">
        <v>1</v>
      </c>
      <c r="N551" s="51">
        <v>1</v>
      </c>
      <c r="O551" s="55">
        <v>0</v>
      </c>
      <c r="P551" s="56">
        <f t="shared" si="8"/>
        <v>0</v>
      </c>
      <c r="Q551" s="49"/>
      <c r="R551" s="49"/>
    </row>
    <row r="552" spans="1:18" s="48" customFormat="1" ht="15.2" customHeight="1">
      <c r="A552" s="54" t="s">
        <v>539</v>
      </c>
      <c r="B552" s="54" t="s">
        <v>580</v>
      </c>
      <c r="C552" s="54" t="s">
        <v>84</v>
      </c>
      <c r="D552" s="54" t="s">
        <v>84</v>
      </c>
      <c r="E552" s="54" t="s">
        <v>13</v>
      </c>
      <c r="F552" s="54"/>
      <c r="G552" s="54" t="s">
        <v>368</v>
      </c>
      <c r="H552" s="54" t="s">
        <v>369</v>
      </c>
      <c r="I552" s="51">
        <v>7.82</v>
      </c>
      <c r="J552" s="51">
        <v>7.82</v>
      </c>
      <c r="K552" s="51">
        <v>18472.240000000002</v>
      </c>
      <c r="L552" s="51">
        <v>18472.239999999998</v>
      </c>
      <c r="M552" s="51">
        <v>1</v>
      </c>
      <c r="N552" s="51">
        <v>1</v>
      </c>
      <c r="O552" s="55">
        <v>18464.419999999998</v>
      </c>
      <c r="P552" s="56">
        <f t="shared" si="8"/>
        <v>7.819999999999709</v>
      </c>
      <c r="Q552" s="49"/>
      <c r="R552" s="49"/>
    </row>
    <row r="553" spans="1:18" s="48" customFormat="1" ht="15.2" customHeight="1">
      <c r="A553" s="54" t="s">
        <v>539</v>
      </c>
      <c r="B553" s="54" t="s">
        <v>580</v>
      </c>
      <c r="C553" s="54" t="s">
        <v>84</v>
      </c>
      <c r="D553" s="54" t="s">
        <v>84</v>
      </c>
      <c r="E553" s="54" t="s">
        <v>13</v>
      </c>
      <c r="F553" s="54"/>
      <c r="G553" s="54" t="s">
        <v>370</v>
      </c>
      <c r="H553" s="54" t="s">
        <v>371</v>
      </c>
      <c r="I553" s="51">
        <v>9655.68</v>
      </c>
      <c r="J553" s="51">
        <v>9655.68</v>
      </c>
      <c r="K553" s="51">
        <v>9655.68</v>
      </c>
      <c r="L553" s="51">
        <v>9655.68</v>
      </c>
      <c r="M553" s="51">
        <v>1</v>
      </c>
      <c r="N553" s="51">
        <v>1</v>
      </c>
      <c r="O553" s="55">
        <v>0</v>
      </c>
      <c r="P553" s="56">
        <f t="shared" si="8"/>
        <v>9655.68</v>
      </c>
      <c r="Q553" s="49"/>
      <c r="R553" s="49"/>
    </row>
    <row r="554" spans="1:18" s="48" customFormat="1" ht="15.2" customHeight="1">
      <c r="A554" s="54" t="s">
        <v>539</v>
      </c>
      <c r="B554" s="54" t="s">
        <v>580</v>
      </c>
      <c r="C554" s="54" t="s">
        <v>84</v>
      </c>
      <c r="D554" s="54" t="s">
        <v>84</v>
      </c>
      <c r="E554" s="54" t="s">
        <v>13</v>
      </c>
      <c r="F554" s="54"/>
      <c r="G554" s="54" t="s">
        <v>372</v>
      </c>
      <c r="H554" s="54" t="s">
        <v>373</v>
      </c>
      <c r="I554" s="51">
        <v>11.18</v>
      </c>
      <c r="J554" s="51">
        <v>11.18</v>
      </c>
      <c r="K554" s="51">
        <v>21.76</v>
      </c>
      <c r="L554" s="51">
        <v>21.76</v>
      </c>
      <c r="M554" s="51">
        <v>1</v>
      </c>
      <c r="N554" s="51">
        <v>1</v>
      </c>
      <c r="O554" s="55">
        <v>10.58</v>
      </c>
      <c r="P554" s="56">
        <f t="shared" si="8"/>
        <v>11.180000000000001</v>
      </c>
      <c r="Q554" s="49"/>
      <c r="R554" s="49"/>
    </row>
    <row r="555" spans="1:18" s="48" customFormat="1" ht="15.2" customHeight="1">
      <c r="A555" s="54" t="s">
        <v>539</v>
      </c>
      <c r="B555" s="54" t="s">
        <v>580</v>
      </c>
      <c r="C555" s="54" t="s">
        <v>84</v>
      </c>
      <c r="D555" s="54" t="s">
        <v>84</v>
      </c>
      <c r="E555" s="54" t="s">
        <v>13</v>
      </c>
      <c r="F555" s="54"/>
      <c r="G555" s="54" t="s">
        <v>16</v>
      </c>
      <c r="H555" s="54" t="s">
        <v>394</v>
      </c>
      <c r="I555" s="51" t="s">
        <v>510</v>
      </c>
      <c r="J555" s="51" t="s">
        <v>510</v>
      </c>
      <c r="K555" s="51">
        <v>0</v>
      </c>
      <c r="L555" s="51">
        <v>0</v>
      </c>
      <c r="M555" s="51">
        <v>1</v>
      </c>
      <c r="N555" s="51">
        <v>1</v>
      </c>
      <c r="O555" s="55">
        <v>0</v>
      </c>
      <c r="P555" s="56">
        <f t="shared" si="8"/>
        <v>0</v>
      </c>
      <c r="Q555" s="49"/>
      <c r="R555" s="49"/>
    </row>
    <row r="556" spans="1:18" s="48" customFormat="1" ht="15.2" customHeight="1">
      <c r="A556" s="54" t="s">
        <v>539</v>
      </c>
      <c r="B556" s="54" t="s">
        <v>580</v>
      </c>
      <c r="C556" s="54" t="s">
        <v>84</v>
      </c>
      <c r="D556" s="54" t="s">
        <v>84</v>
      </c>
      <c r="E556" s="54" t="s">
        <v>13</v>
      </c>
      <c r="F556" s="54"/>
      <c r="G556" s="54" t="s">
        <v>374</v>
      </c>
      <c r="H556" s="54" t="s">
        <v>375</v>
      </c>
      <c r="I556" s="51">
        <v>715.19</v>
      </c>
      <c r="J556" s="51">
        <v>715.19</v>
      </c>
      <c r="K556" s="51">
        <v>1166.22</v>
      </c>
      <c r="L556" s="51">
        <v>1166.22</v>
      </c>
      <c r="M556" s="51">
        <v>1</v>
      </c>
      <c r="N556" s="51">
        <v>1</v>
      </c>
      <c r="O556" s="55">
        <v>451.03</v>
      </c>
      <c r="P556" s="56">
        <f t="shared" si="8"/>
        <v>715.19</v>
      </c>
      <c r="Q556" s="49"/>
      <c r="R556" s="49"/>
    </row>
    <row r="557" spans="1:18" s="48" customFormat="1" ht="15.2" customHeight="1">
      <c r="A557" s="54" t="s">
        <v>539</v>
      </c>
      <c r="B557" s="54" t="s">
        <v>580</v>
      </c>
      <c r="C557" s="54" t="s">
        <v>84</v>
      </c>
      <c r="D557" s="54" t="s">
        <v>84</v>
      </c>
      <c r="E557" s="54" t="s">
        <v>13</v>
      </c>
      <c r="F557" s="54"/>
      <c r="G557" s="54" t="s">
        <v>389</v>
      </c>
      <c r="H557" s="54" t="s">
        <v>390</v>
      </c>
      <c r="I557" s="51">
        <v>244.8</v>
      </c>
      <c r="J557" s="51">
        <v>244.8</v>
      </c>
      <c r="K557" s="51">
        <v>244.8</v>
      </c>
      <c r="L557" s="51">
        <v>244.8</v>
      </c>
      <c r="M557" s="51">
        <v>1</v>
      </c>
      <c r="N557" s="51">
        <v>1</v>
      </c>
      <c r="O557" s="55">
        <v>0</v>
      </c>
      <c r="P557" s="56">
        <f t="shared" si="8"/>
        <v>244.8</v>
      </c>
      <c r="Q557" s="49"/>
      <c r="R557" s="49"/>
    </row>
    <row r="558" spans="1:18" s="48" customFormat="1" ht="15.2" customHeight="1">
      <c r="A558" s="54" t="s">
        <v>539</v>
      </c>
      <c r="B558" s="54" t="s">
        <v>580</v>
      </c>
      <c r="C558" s="54" t="s">
        <v>84</v>
      </c>
      <c r="D558" s="54" t="s">
        <v>84</v>
      </c>
      <c r="E558" s="54" t="s">
        <v>13</v>
      </c>
      <c r="F558" s="54"/>
      <c r="G558" s="54" t="s">
        <v>393</v>
      </c>
      <c r="H558" s="54" t="s">
        <v>25</v>
      </c>
      <c r="I558" s="51" t="s">
        <v>510</v>
      </c>
      <c r="J558" s="51" t="s">
        <v>510</v>
      </c>
      <c r="K558" s="51">
        <v>0</v>
      </c>
      <c r="L558" s="51">
        <v>0</v>
      </c>
      <c r="M558" s="51">
        <v>1</v>
      </c>
      <c r="N558" s="51">
        <v>1</v>
      </c>
      <c r="O558" s="55">
        <v>0</v>
      </c>
      <c r="P558" s="56">
        <f t="shared" si="8"/>
        <v>0</v>
      </c>
      <c r="Q558" s="49"/>
      <c r="R558" s="49"/>
    </row>
    <row r="559" spans="1:18" s="48" customFormat="1" ht="15.2" customHeight="1">
      <c r="A559" s="54" t="s">
        <v>539</v>
      </c>
      <c r="B559" s="54" t="s">
        <v>580</v>
      </c>
      <c r="C559" s="54" t="s">
        <v>84</v>
      </c>
      <c r="D559" s="54" t="s">
        <v>84</v>
      </c>
      <c r="E559" s="54" t="s">
        <v>13</v>
      </c>
      <c r="F559" s="54"/>
      <c r="G559" s="54" t="s">
        <v>395</v>
      </c>
      <c r="H559" s="54" t="s">
        <v>29</v>
      </c>
      <c r="I559" s="51" t="s">
        <v>510</v>
      </c>
      <c r="J559" s="51" t="s">
        <v>510</v>
      </c>
      <c r="K559" s="51">
        <v>0</v>
      </c>
      <c r="L559" s="51">
        <v>0</v>
      </c>
      <c r="M559" s="51">
        <v>1</v>
      </c>
      <c r="N559" s="51">
        <v>1</v>
      </c>
      <c r="O559" s="55">
        <v>0</v>
      </c>
      <c r="P559" s="56">
        <f t="shared" si="8"/>
        <v>0</v>
      </c>
      <c r="Q559" s="49"/>
      <c r="R559" s="49"/>
    </row>
    <row r="560" spans="1:18" s="48" customFormat="1" ht="15.2" customHeight="1">
      <c r="A560" s="54" t="s">
        <v>539</v>
      </c>
      <c r="B560" s="54" t="s">
        <v>580</v>
      </c>
      <c r="C560" s="54" t="s">
        <v>84</v>
      </c>
      <c r="D560" s="54" t="s">
        <v>84</v>
      </c>
      <c r="E560" s="54" t="s">
        <v>13</v>
      </c>
      <c r="F560" s="54"/>
      <c r="G560" s="54" t="s">
        <v>380</v>
      </c>
      <c r="H560" s="54" t="s">
        <v>17</v>
      </c>
      <c r="I560" s="51">
        <v>111.82</v>
      </c>
      <c r="J560" s="51">
        <v>111.82</v>
      </c>
      <c r="K560" s="51">
        <v>342.15</v>
      </c>
      <c r="L560" s="51">
        <v>342.15</v>
      </c>
      <c r="M560" s="51">
        <v>1</v>
      </c>
      <c r="N560" s="51">
        <v>1</v>
      </c>
      <c r="O560" s="55">
        <v>230.33</v>
      </c>
      <c r="P560" s="56">
        <f t="shared" si="8"/>
        <v>111.81999999999996</v>
      </c>
      <c r="Q560" s="49"/>
      <c r="R560" s="49"/>
    </row>
    <row r="561" spans="1:18" s="48" customFormat="1" ht="15.2" customHeight="1">
      <c r="A561" s="54" t="s">
        <v>539</v>
      </c>
      <c r="B561" s="54" t="s">
        <v>580</v>
      </c>
      <c r="C561" s="54" t="s">
        <v>84</v>
      </c>
      <c r="D561" s="54" t="s">
        <v>84</v>
      </c>
      <c r="E561" s="54" t="s">
        <v>13</v>
      </c>
      <c r="F561" s="54"/>
      <c r="G561" s="54" t="s">
        <v>381</v>
      </c>
      <c r="H561" s="54" t="s">
        <v>382</v>
      </c>
      <c r="I561" s="51">
        <v>1958.27</v>
      </c>
      <c r="J561" s="51">
        <v>1958.27</v>
      </c>
      <c r="K561" s="51">
        <v>1958.27</v>
      </c>
      <c r="L561" s="51">
        <v>1958.27</v>
      </c>
      <c r="M561" s="51">
        <v>1</v>
      </c>
      <c r="N561" s="51">
        <v>1</v>
      </c>
      <c r="O561" s="55">
        <v>0</v>
      </c>
      <c r="P561" s="56">
        <f t="shared" si="8"/>
        <v>1958.27</v>
      </c>
      <c r="Q561" s="49"/>
      <c r="R561" s="49"/>
    </row>
    <row r="562" spans="1:18" s="48" customFormat="1" ht="15.2" customHeight="1">
      <c r="A562" s="54" t="s">
        <v>539</v>
      </c>
      <c r="B562" s="54" t="s">
        <v>580</v>
      </c>
      <c r="C562" s="54" t="s">
        <v>84</v>
      </c>
      <c r="D562" s="54" t="s">
        <v>84</v>
      </c>
      <c r="E562" s="54" t="s">
        <v>13</v>
      </c>
      <c r="F562" s="54"/>
      <c r="G562" s="54" t="s">
        <v>396</v>
      </c>
      <c r="H562" s="54" t="s">
        <v>245</v>
      </c>
      <c r="I562" s="51" t="s">
        <v>510</v>
      </c>
      <c r="J562" s="51" t="s">
        <v>510</v>
      </c>
      <c r="K562" s="51">
        <v>0</v>
      </c>
      <c r="L562" s="51">
        <v>0</v>
      </c>
      <c r="M562" s="51">
        <v>1</v>
      </c>
      <c r="N562" s="51">
        <v>1</v>
      </c>
      <c r="O562" s="55">
        <v>0</v>
      </c>
      <c r="P562" s="56">
        <f t="shared" si="8"/>
        <v>0</v>
      </c>
      <c r="Q562" s="49"/>
      <c r="R562" s="49"/>
    </row>
    <row r="563" spans="1:18" s="48" customFormat="1" ht="15.2" customHeight="1">
      <c r="A563" s="54" t="s">
        <v>539</v>
      </c>
      <c r="B563" s="54" t="s">
        <v>580</v>
      </c>
      <c r="C563" s="54" t="s">
        <v>86</v>
      </c>
      <c r="D563" s="54" t="s">
        <v>86</v>
      </c>
      <c r="E563" s="54" t="s">
        <v>13</v>
      </c>
      <c r="F563" s="54"/>
      <c r="G563" s="54" t="s">
        <v>366</v>
      </c>
      <c r="H563" s="54" t="s">
        <v>367</v>
      </c>
      <c r="I563" s="51">
        <v>-10.95</v>
      </c>
      <c r="J563" s="51">
        <v>-10.95</v>
      </c>
      <c r="K563" s="51">
        <v>599.59</v>
      </c>
      <c r="L563" s="51">
        <v>599.58999999999992</v>
      </c>
      <c r="M563" s="51">
        <v>1</v>
      </c>
      <c r="N563" s="51">
        <v>1</v>
      </c>
      <c r="O563" s="55">
        <v>610.54</v>
      </c>
      <c r="P563" s="56">
        <f t="shared" si="8"/>
        <v>-10.950000000000045</v>
      </c>
      <c r="Q563" s="49"/>
      <c r="R563" s="49"/>
    </row>
    <row r="564" spans="1:18" s="48" customFormat="1" ht="15.2" customHeight="1">
      <c r="A564" s="54" t="s">
        <v>539</v>
      </c>
      <c r="B564" s="54" t="s">
        <v>580</v>
      </c>
      <c r="C564" s="54" t="s">
        <v>86</v>
      </c>
      <c r="D564" s="54" t="s">
        <v>86</v>
      </c>
      <c r="E564" s="54" t="s">
        <v>13</v>
      </c>
      <c r="F564" s="54"/>
      <c r="G564" s="54" t="s">
        <v>368</v>
      </c>
      <c r="H564" s="54" t="s">
        <v>369</v>
      </c>
      <c r="I564" s="51">
        <v>0.68</v>
      </c>
      <c r="J564" s="51">
        <v>0.68</v>
      </c>
      <c r="K564" s="51">
        <v>41.04</v>
      </c>
      <c r="L564" s="51">
        <v>41.04</v>
      </c>
      <c r="M564" s="51">
        <v>1</v>
      </c>
      <c r="N564" s="51">
        <v>1</v>
      </c>
      <c r="O564" s="55">
        <v>40.36</v>
      </c>
      <c r="P564" s="56">
        <f t="shared" si="8"/>
        <v>0.67999999999999972</v>
      </c>
      <c r="Q564" s="49"/>
      <c r="R564" s="49"/>
    </row>
    <row r="565" spans="1:18" s="48" customFormat="1" ht="15.2" customHeight="1">
      <c r="A565" s="54" t="s">
        <v>539</v>
      </c>
      <c r="B565" s="54" t="s">
        <v>580</v>
      </c>
      <c r="C565" s="54" t="s">
        <v>86</v>
      </c>
      <c r="D565" s="54" t="s">
        <v>86</v>
      </c>
      <c r="E565" s="54" t="s">
        <v>13</v>
      </c>
      <c r="F565" s="54"/>
      <c r="G565" s="54" t="s">
        <v>370</v>
      </c>
      <c r="H565" s="54" t="s">
        <v>371</v>
      </c>
      <c r="I565" s="51">
        <v>700.98</v>
      </c>
      <c r="J565" s="51">
        <v>700.98</v>
      </c>
      <c r="K565" s="51">
        <v>700.98</v>
      </c>
      <c r="L565" s="51">
        <v>700.98</v>
      </c>
      <c r="M565" s="51">
        <v>1</v>
      </c>
      <c r="N565" s="51">
        <v>1</v>
      </c>
      <c r="O565" s="55">
        <v>0</v>
      </c>
      <c r="P565" s="56">
        <f t="shared" si="8"/>
        <v>700.98</v>
      </c>
      <c r="Q565" s="49"/>
      <c r="R565" s="49"/>
    </row>
    <row r="566" spans="1:18" s="48" customFormat="1" ht="15.2" customHeight="1">
      <c r="A566" s="54" t="s">
        <v>539</v>
      </c>
      <c r="B566" s="54" t="s">
        <v>580</v>
      </c>
      <c r="C566" s="54" t="s">
        <v>86</v>
      </c>
      <c r="D566" s="54" t="s">
        <v>86</v>
      </c>
      <c r="E566" s="54" t="s">
        <v>13</v>
      </c>
      <c r="F566" s="54"/>
      <c r="G566" s="54" t="s">
        <v>372</v>
      </c>
      <c r="H566" s="54" t="s">
        <v>373</v>
      </c>
      <c r="I566" s="51">
        <v>4</v>
      </c>
      <c r="J566" s="51">
        <v>4</v>
      </c>
      <c r="K566" s="51">
        <v>31.02</v>
      </c>
      <c r="L566" s="51">
        <v>31.02</v>
      </c>
      <c r="M566" s="51">
        <v>1</v>
      </c>
      <c r="N566" s="51">
        <v>1</v>
      </c>
      <c r="O566" s="55">
        <v>27.02</v>
      </c>
      <c r="P566" s="56">
        <f t="shared" si="8"/>
        <v>4</v>
      </c>
      <c r="Q566" s="49"/>
      <c r="R566" s="49"/>
    </row>
    <row r="567" spans="1:18" s="48" customFormat="1" ht="15.2" customHeight="1">
      <c r="A567" s="54" t="s">
        <v>539</v>
      </c>
      <c r="B567" s="54" t="s">
        <v>580</v>
      </c>
      <c r="C567" s="54" t="s">
        <v>86</v>
      </c>
      <c r="D567" s="54" t="s">
        <v>86</v>
      </c>
      <c r="E567" s="54" t="s">
        <v>13</v>
      </c>
      <c r="F567" s="54"/>
      <c r="G567" s="54" t="s">
        <v>16</v>
      </c>
      <c r="H567" s="54" t="s">
        <v>394</v>
      </c>
      <c r="I567" s="51" t="s">
        <v>510</v>
      </c>
      <c r="J567" s="51" t="s">
        <v>510</v>
      </c>
      <c r="K567" s="51">
        <v>0</v>
      </c>
      <c r="L567" s="51">
        <v>0</v>
      </c>
      <c r="M567" s="51">
        <v>1</v>
      </c>
      <c r="N567" s="51">
        <v>1</v>
      </c>
      <c r="O567" s="55">
        <v>0</v>
      </c>
      <c r="P567" s="56">
        <f t="shared" si="8"/>
        <v>0</v>
      </c>
      <c r="Q567" s="49"/>
      <c r="R567" s="49"/>
    </row>
    <row r="568" spans="1:18" s="48" customFormat="1" ht="15.2" customHeight="1">
      <c r="A568" s="54" t="s">
        <v>539</v>
      </c>
      <c r="B568" s="54" t="s">
        <v>580</v>
      </c>
      <c r="C568" s="54" t="s">
        <v>86</v>
      </c>
      <c r="D568" s="54" t="s">
        <v>86</v>
      </c>
      <c r="E568" s="54" t="s">
        <v>13</v>
      </c>
      <c r="F568" s="54"/>
      <c r="G568" s="54" t="s">
        <v>374</v>
      </c>
      <c r="H568" s="54" t="s">
        <v>375</v>
      </c>
      <c r="I568" s="51">
        <v>65.31</v>
      </c>
      <c r="J568" s="51">
        <v>65.31</v>
      </c>
      <c r="K568" s="51">
        <v>363.82</v>
      </c>
      <c r="L568" s="51">
        <v>363.82</v>
      </c>
      <c r="M568" s="51">
        <v>1</v>
      </c>
      <c r="N568" s="51">
        <v>1</v>
      </c>
      <c r="O568" s="55">
        <v>298.51</v>
      </c>
      <c r="P568" s="56">
        <f t="shared" si="8"/>
        <v>65.31</v>
      </c>
      <c r="Q568" s="49"/>
      <c r="R568" s="49"/>
    </row>
    <row r="569" spans="1:18" s="48" customFormat="1" ht="15.2" customHeight="1">
      <c r="A569" s="54" t="s">
        <v>539</v>
      </c>
      <c r="B569" s="54" t="s">
        <v>580</v>
      </c>
      <c r="C569" s="54" t="s">
        <v>86</v>
      </c>
      <c r="D569" s="54" t="s">
        <v>86</v>
      </c>
      <c r="E569" s="54" t="s">
        <v>13</v>
      </c>
      <c r="F569" s="54"/>
      <c r="G569" s="54" t="s">
        <v>389</v>
      </c>
      <c r="H569" s="54" t="s">
        <v>390</v>
      </c>
      <c r="I569" s="51">
        <v>73.48</v>
      </c>
      <c r="J569" s="51">
        <v>73.48</v>
      </c>
      <c r="K569" s="51">
        <v>80.42</v>
      </c>
      <c r="L569" s="51">
        <v>80.42</v>
      </c>
      <c r="M569" s="51">
        <v>1</v>
      </c>
      <c r="N569" s="51">
        <v>1</v>
      </c>
      <c r="O569" s="55">
        <v>6.94</v>
      </c>
      <c r="P569" s="56">
        <f t="shared" si="8"/>
        <v>73.48</v>
      </c>
      <c r="Q569" s="49"/>
      <c r="R569" s="49"/>
    </row>
    <row r="570" spans="1:18" s="48" customFormat="1" ht="15.2" customHeight="1">
      <c r="A570" s="54" t="s">
        <v>539</v>
      </c>
      <c r="B570" s="54" t="s">
        <v>580</v>
      </c>
      <c r="C570" s="54" t="s">
        <v>86</v>
      </c>
      <c r="D570" s="54" t="s">
        <v>86</v>
      </c>
      <c r="E570" s="54" t="s">
        <v>13</v>
      </c>
      <c r="F570" s="54"/>
      <c r="G570" s="54" t="s">
        <v>393</v>
      </c>
      <c r="H570" s="54" t="s">
        <v>25</v>
      </c>
      <c r="I570" s="51" t="s">
        <v>510</v>
      </c>
      <c r="J570" s="51" t="s">
        <v>510</v>
      </c>
      <c r="K570" s="51">
        <v>0</v>
      </c>
      <c r="L570" s="51">
        <v>0</v>
      </c>
      <c r="M570" s="51">
        <v>1</v>
      </c>
      <c r="N570" s="51">
        <v>1</v>
      </c>
      <c r="O570" s="55">
        <v>0</v>
      </c>
      <c r="P570" s="56">
        <f t="shared" si="8"/>
        <v>0</v>
      </c>
      <c r="Q570" s="49"/>
      <c r="R570" s="49"/>
    </row>
    <row r="571" spans="1:18" s="48" customFormat="1" ht="15.2" customHeight="1">
      <c r="A571" s="54" t="s">
        <v>539</v>
      </c>
      <c r="B571" s="54" t="s">
        <v>580</v>
      </c>
      <c r="C571" s="54" t="s">
        <v>86</v>
      </c>
      <c r="D571" s="54" t="s">
        <v>86</v>
      </c>
      <c r="E571" s="54" t="s">
        <v>13</v>
      </c>
      <c r="F571" s="54"/>
      <c r="G571" s="54" t="s">
        <v>397</v>
      </c>
      <c r="H571" s="54" t="s">
        <v>35</v>
      </c>
      <c r="I571" s="51" t="s">
        <v>510</v>
      </c>
      <c r="J571" s="51" t="s">
        <v>510</v>
      </c>
      <c r="K571" s="51">
        <v>0</v>
      </c>
      <c r="L571" s="51">
        <v>0</v>
      </c>
      <c r="M571" s="51">
        <v>1</v>
      </c>
      <c r="N571" s="51">
        <v>1</v>
      </c>
      <c r="O571" s="55">
        <v>0</v>
      </c>
      <c r="P571" s="56">
        <f t="shared" si="8"/>
        <v>0</v>
      </c>
      <c r="Q571" s="49"/>
      <c r="R571" s="49"/>
    </row>
    <row r="572" spans="1:18" s="48" customFormat="1" ht="15.2" customHeight="1">
      <c r="A572" s="54" t="s">
        <v>539</v>
      </c>
      <c r="B572" s="54" t="s">
        <v>580</v>
      </c>
      <c r="C572" s="54" t="s">
        <v>86</v>
      </c>
      <c r="D572" s="54" t="s">
        <v>86</v>
      </c>
      <c r="E572" s="54" t="s">
        <v>13</v>
      </c>
      <c r="F572" s="54"/>
      <c r="G572" s="54" t="s">
        <v>380</v>
      </c>
      <c r="H572" s="54" t="s">
        <v>17</v>
      </c>
      <c r="I572" s="51">
        <v>0.45</v>
      </c>
      <c r="J572" s="51">
        <v>0.45</v>
      </c>
      <c r="K572" s="51">
        <v>1.62</v>
      </c>
      <c r="L572" s="51">
        <v>1.62</v>
      </c>
      <c r="M572" s="51">
        <v>1</v>
      </c>
      <c r="N572" s="51">
        <v>1</v>
      </c>
      <c r="O572" s="55">
        <v>1.17</v>
      </c>
      <c r="P572" s="56">
        <f t="shared" si="8"/>
        <v>0.45000000000000018</v>
      </c>
      <c r="Q572" s="49"/>
      <c r="R572" s="49"/>
    </row>
    <row r="573" spans="1:18" s="48" customFormat="1" ht="15.2" customHeight="1">
      <c r="A573" s="54" t="s">
        <v>539</v>
      </c>
      <c r="B573" s="54" t="s">
        <v>580</v>
      </c>
      <c r="C573" s="54" t="s">
        <v>86</v>
      </c>
      <c r="D573" s="54" t="s">
        <v>86</v>
      </c>
      <c r="E573" s="54" t="s">
        <v>13</v>
      </c>
      <c r="F573" s="54"/>
      <c r="G573" s="54" t="s">
        <v>381</v>
      </c>
      <c r="H573" s="54" t="s">
        <v>382</v>
      </c>
      <c r="I573" s="51">
        <v>2.2999999999999998</v>
      </c>
      <c r="J573" s="51">
        <v>2.2999999999999998</v>
      </c>
      <c r="K573" s="51">
        <v>2.2999999999999998</v>
      </c>
      <c r="L573" s="51">
        <v>2.2999999999999998</v>
      </c>
      <c r="M573" s="51">
        <v>1</v>
      </c>
      <c r="N573" s="51">
        <v>1</v>
      </c>
      <c r="O573" s="55">
        <v>0</v>
      </c>
      <c r="P573" s="56">
        <f t="shared" si="8"/>
        <v>2.2999999999999998</v>
      </c>
      <c r="Q573" s="49"/>
      <c r="R573" s="49"/>
    </row>
    <row r="574" spans="1:18" s="48" customFormat="1" ht="15.2" customHeight="1">
      <c r="A574" s="54" t="s">
        <v>539</v>
      </c>
      <c r="B574" s="54" t="s">
        <v>580</v>
      </c>
      <c r="C574" s="54" t="s">
        <v>86</v>
      </c>
      <c r="D574" s="54" t="s">
        <v>86</v>
      </c>
      <c r="E574" s="54" t="s">
        <v>13</v>
      </c>
      <c r="F574" s="54"/>
      <c r="G574" s="54" t="s">
        <v>419</v>
      </c>
      <c r="H574" s="54" t="s">
        <v>420</v>
      </c>
      <c r="I574" s="51" t="s">
        <v>510</v>
      </c>
      <c r="J574" s="51" t="s">
        <v>510</v>
      </c>
      <c r="K574" s="51">
        <v>0</v>
      </c>
      <c r="L574" s="51">
        <v>0</v>
      </c>
      <c r="M574" s="51">
        <v>1</v>
      </c>
      <c r="N574" s="51">
        <v>1</v>
      </c>
      <c r="O574" s="55">
        <v>0</v>
      </c>
      <c r="P574" s="56">
        <f t="shared" si="8"/>
        <v>0</v>
      </c>
      <c r="Q574" s="49"/>
      <c r="R574" s="49"/>
    </row>
    <row r="575" spans="1:18" s="48" customFormat="1" ht="15.2" customHeight="1">
      <c r="A575" s="54" t="s">
        <v>539</v>
      </c>
      <c r="B575" s="54" t="s">
        <v>580</v>
      </c>
      <c r="C575" s="54" t="s">
        <v>86</v>
      </c>
      <c r="D575" s="54" t="s">
        <v>86</v>
      </c>
      <c r="E575" s="54" t="s">
        <v>13</v>
      </c>
      <c r="F575" s="54"/>
      <c r="G575" s="54" t="s">
        <v>391</v>
      </c>
      <c r="H575" s="54" t="s">
        <v>392</v>
      </c>
      <c r="I575" s="51" t="s">
        <v>510</v>
      </c>
      <c r="J575" s="51" t="s">
        <v>510</v>
      </c>
      <c r="K575" s="51">
        <v>0</v>
      </c>
      <c r="L575" s="51">
        <v>0</v>
      </c>
      <c r="M575" s="51">
        <v>1</v>
      </c>
      <c r="N575" s="51">
        <v>1</v>
      </c>
      <c r="O575" s="55">
        <v>0</v>
      </c>
      <c r="P575" s="56">
        <f t="shared" si="8"/>
        <v>0</v>
      </c>
      <c r="Q575" s="49"/>
      <c r="R575" s="49"/>
    </row>
    <row r="576" spans="1:18" s="48" customFormat="1" ht="15.2" customHeight="1">
      <c r="A576" s="54" t="s">
        <v>539</v>
      </c>
      <c r="B576" s="54" t="s">
        <v>580</v>
      </c>
      <c r="C576" s="54" t="s">
        <v>88</v>
      </c>
      <c r="D576" s="54" t="s">
        <v>88</v>
      </c>
      <c r="E576" s="54" t="s">
        <v>13</v>
      </c>
      <c r="F576" s="54"/>
      <c r="G576" s="54" t="s">
        <v>380</v>
      </c>
      <c r="H576" s="54" t="s">
        <v>17</v>
      </c>
      <c r="I576" s="51">
        <v>103.14</v>
      </c>
      <c r="J576" s="51">
        <v>103.14</v>
      </c>
      <c r="K576" s="51">
        <v>319.77999999999997</v>
      </c>
      <c r="L576" s="51">
        <v>319.77999999999997</v>
      </c>
      <c r="M576" s="51">
        <v>1</v>
      </c>
      <c r="N576" s="51">
        <v>1</v>
      </c>
      <c r="O576" s="55">
        <v>216.64</v>
      </c>
      <c r="P576" s="56">
        <f t="shared" si="8"/>
        <v>103.13999999999999</v>
      </c>
      <c r="Q576" s="49"/>
      <c r="R576" s="49"/>
    </row>
    <row r="577" spans="1:18" s="48" customFormat="1" ht="15.2" customHeight="1">
      <c r="A577" s="54" t="s">
        <v>539</v>
      </c>
      <c r="B577" s="54" t="s">
        <v>580</v>
      </c>
      <c r="C577" s="54" t="s">
        <v>88</v>
      </c>
      <c r="D577" s="54" t="s">
        <v>88</v>
      </c>
      <c r="E577" s="54" t="s">
        <v>13</v>
      </c>
      <c r="F577" s="54"/>
      <c r="G577" s="54" t="s">
        <v>391</v>
      </c>
      <c r="H577" s="54" t="s">
        <v>392</v>
      </c>
      <c r="I577" s="51">
        <v>8460.56</v>
      </c>
      <c r="J577" s="51">
        <v>8460.56</v>
      </c>
      <c r="K577" s="51">
        <v>326351.56</v>
      </c>
      <c r="L577" s="51">
        <v>326351.56</v>
      </c>
      <c r="M577" s="51">
        <v>1</v>
      </c>
      <c r="N577" s="51">
        <v>1</v>
      </c>
      <c r="O577" s="55">
        <v>317891</v>
      </c>
      <c r="P577" s="56">
        <f t="shared" si="8"/>
        <v>8460.5599999999977</v>
      </c>
      <c r="Q577" s="49"/>
      <c r="R577" s="49"/>
    </row>
    <row r="578" spans="1:18" s="48" customFormat="1" ht="15.2" customHeight="1">
      <c r="A578" s="54" t="s">
        <v>539</v>
      </c>
      <c r="B578" s="54" t="s">
        <v>580</v>
      </c>
      <c r="C578" s="54" t="s">
        <v>89</v>
      </c>
      <c r="D578" s="54" t="s">
        <v>89</v>
      </c>
      <c r="E578" s="54" t="s">
        <v>13</v>
      </c>
      <c r="F578" s="54"/>
      <c r="G578" s="54" t="s">
        <v>366</v>
      </c>
      <c r="H578" s="54" t="s">
        <v>367</v>
      </c>
      <c r="I578" s="51">
        <v>5230.6899999999996</v>
      </c>
      <c r="J578" s="51">
        <v>5230.6899999999996</v>
      </c>
      <c r="K578" s="51">
        <v>136171.63</v>
      </c>
      <c r="L578" s="51">
        <v>136171.63</v>
      </c>
      <c r="M578" s="51">
        <v>1</v>
      </c>
      <c r="N578" s="51">
        <v>1</v>
      </c>
      <c r="O578" s="55">
        <v>130940.94</v>
      </c>
      <c r="P578" s="56">
        <f t="shared" si="8"/>
        <v>5230.6900000000023</v>
      </c>
      <c r="Q578" s="49"/>
      <c r="R578" s="49"/>
    </row>
    <row r="579" spans="1:18" s="48" customFormat="1" ht="15.2" customHeight="1">
      <c r="A579" s="54" t="s">
        <v>539</v>
      </c>
      <c r="B579" s="54" t="s">
        <v>580</v>
      </c>
      <c r="C579" s="54" t="s">
        <v>89</v>
      </c>
      <c r="D579" s="54" t="s">
        <v>89</v>
      </c>
      <c r="E579" s="54" t="s">
        <v>13</v>
      </c>
      <c r="F579" s="54"/>
      <c r="G579" s="54" t="s">
        <v>387</v>
      </c>
      <c r="H579" s="54" t="s">
        <v>388</v>
      </c>
      <c r="I579" s="51" t="s">
        <v>510</v>
      </c>
      <c r="J579" s="51" t="s">
        <v>510</v>
      </c>
      <c r="K579" s="51">
        <v>0</v>
      </c>
      <c r="L579" s="51">
        <v>0</v>
      </c>
      <c r="M579" s="51">
        <v>1</v>
      </c>
      <c r="N579" s="51">
        <v>1</v>
      </c>
      <c r="O579" s="55">
        <v>0</v>
      </c>
      <c r="P579" s="56">
        <f t="shared" ref="P579:P642" si="9">L579-O579</f>
        <v>0</v>
      </c>
      <c r="Q579" s="49"/>
      <c r="R579" s="49"/>
    </row>
    <row r="580" spans="1:18" s="48" customFormat="1" ht="15.2" customHeight="1">
      <c r="A580" s="54" t="s">
        <v>539</v>
      </c>
      <c r="B580" s="54" t="s">
        <v>580</v>
      </c>
      <c r="C580" s="54" t="s">
        <v>89</v>
      </c>
      <c r="D580" s="54" t="s">
        <v>89</v>
      </c>
      <c r="E580" s="54" t="s">
        <v>13</v>
      </c>
      <c r="F580" s="54"/>
      <c r="G580" s="54" t="s">
        <v>368</v>
      </c>
      <c r="H580" s="54" t="s">
        <v>369</v>
      </c>
      <c r="I580" s="51">
        <v>71.09</v>
      </c>
      <c r="J580" s="51">
        <v>71.09</v>
      </c>
      <c r="K580" s="51">
        <v>5481.64</v>
      </c>
      <c r="L580" s="51">
        <v>5481.64</v>
      </c>
      <c r="M580" s="51">
        <v>1</v>
      </c>
      <c r="N580" s="51">
        <v>1</v>
      </c>
      <c r="O580" s="55">
        <v>5410.5499999999993</v>
      </c>
      <c r="P580" s="56">
        <f t="shared" si="9"/>
        <v>71.090000000001055</v>
      </c>
      <c r="Q580" s="49"/>
      <c r="R580" s="49"/>
    </row>
    <row r="581" spans="1:18" s="48" customFormat="1" ht="15.2" customHeight="1">
      <c r="A581" s="54" t="s">
        <v>539</v>
      </c>
      <c r="B581" s="54" t="s">
        <v>580</v>
      </c>
      <c r="C581" s="54" t="s">
        <v>89</v>
      </c>
      <c r="D581" s="54" t="s">
        <v>89</v>
      </c>
      <c r="E581" s="54" t="s">
        <v>13</v>
      </c>
      <c r="F581" s="54"/>
      <c r="G581" s="54" t="s">
        <v>370</v>
      </c>
      <c r="H581" s="54" t="s">
        <v>371</v>
      </c>
      <c r="I581" s="51">
        <v>2348.81</v>
      </c>
      <c r="J581" s="51">
        <v>2348.81</v>
      </c>
      <c r="K581" s="51">
        <v>2348.81</v>
      </c>
      <c r="L581" s="51">
        <v>2348.81</v>
      </c>
      <c r="M581" s="51">
        <v>1</v>
      </c>
      <c r="N581" s="51">
        <v>1</v>
      </c>
      <c r="O581" s="55">
        <v>0</v>
      </c>
      <c r="P581" s="56">
        <f t="shared" si="9"/>
        <v>2348.81</v>
      </c>
      <c r="Q581" s="49"/>
      <c r="R581" s="49"/>
    </row>
    <row r="582" spans="1:18" s="48" customFormat="1" ht="15.2" customHeight="1">
      <c r="A582" s="54" t="s">
        <v>539</v>
      </c>
      <c r="B582" s="54" t="s">
        <v>580</v>
      </c>
      <c r="C582" s="54" t="s">
        <v>89</v>
      </c>
      <c r="D582" s="54" t="s">
        <v>89</v>
      </c>
      <c r="E582" s="54" t="s">
        <v>13</v>
      </c>
      <c r="F582" s="54"/>
      <c r="G582" s="54" t="s">
        <v>372</v>
      </c>
      <c r="H582" s="54" t="s">
        <v>373</v>
      </c>
      <c r="I582" s="51">
        <v>12.36</v>
      </c>
      <c r="J582" s="51">
        <v>12.36</v>
      </c>
      <c r="K582" s="51">
        <v>54.65</v>
      </c>
      <c r="L582" s="51">
        <v>54.65</v>
      </c>
      <c r="M582" s="51">
        <v>1</v>
      </c>
      <c r="N582" s="51">
        <v>1</v>
      </c>
      <c r="O582" s="55">
        <v>42.29</v>
      </c>
      <c r="P582" s="56">
        <f t="shared" si="9"/>
        <v>12.36</v>
      </c>
      <c r="Q582" s="49"/>
      <c r="R582" s="49"/>
    </row>
    <row r="583" spans="1:18" s="48" customFormat="1" ht="15.2" customHeight="1">
      <c r="A583" s="54" t="s">
        <v>539</v>
      </c>
      <c r="B583" s="54" t="s">
        <v>580</v>
      </c>
      <c r="C583" s="54" t="s">
        <v>89</v>
      </c>
      <c r="D583" s="54" t="s">
        <v>89</v>
      </c>
      <c r="E583" s="54" t="s">
        <v>13</v>
      </c>
      <c r="F583" s="54"/>
      <c r="G583" s="54" t="s">
        <v>16</v>
      </c>
      <c r="H583" s="54" t="s">
        <v>394</v>
      </c>
      <c r="I583" s="51" t="s">
        <v>510</v>
      </c>
      <c r="J583" s="51" t="s">
        <v>510</v>
      </c>
      <c r="K583" s="51">
        <v>0</v>
      </c>
      <c r="L583" s="51">
        <v>0</v>
      </c>
      <c r="M583" s="51">
        <v>1</v>
      </c>
      <c r="N583" s="51">
        <v>1</v>
      </c>
      <c r="O583" s="55">
        <v>0</v>
      </c>
      <c r="P583" s="56">
        <f t="shared" si="9"/>
        <v>0</v>
      </c>
      <c r="Q583" s="49"/>
      <c r="R583" s="49"/>
    </row>
    <row r="584" spans="1:18" s="48" customFormat="1" ht="15.2" customHeight="1">
      <c r="A584" s="54" t="s">
        <v>539</v>
      </c>
      <c r="B584" s="54" t="s">
        <v>580</v>
      </c>
      <c r="C584" s="54" t="s">
        <v>89</v>
      </c>
      <c r="D584" s="54" t="s">
        <v>89</v>
      </c>
      <c r="E584" s="54" t="s">
        <v>13</v>
      </c>
      <c r="F584" s="54"/>
      <c r="G584" s="54" t="s">
        <v>374</v>
      </c>
      <c r="H584" s="54" t="s">
        <v>375</v>
      </c>
      <c r="I584" s="51">
        <v>476.26</v>
      </c>
      <c r="J584" s="51">
        <v>476.26</v>
      </c>
      <c r="K584" s="51">
        <v>1760.02</v>
      </c>
      <c r="L584" s="51">
        <v>1760.02</v>
      </c>
      <c r="M584" s="51">
        <v>1</v>
      </c>
      <c r="N584" s="51">
        <v>1</v>
      </c>
      <c r="O584" s="55">
        <v>1283.76</v>
      </c>
      <c r="P584" s="56">
        <f t="shared" si="9"/>
        <v>476.26</v>
      </c>
      <c r="Q584" s="49"/>
      <c r="R584" s="49"/>
    </row>
    <row r="585" spans="1:18" s="48" customFormat="1" ht="15.2" customHeight="1">
      <c r="A585" s="54" t="s">
        <v>539</v>
      </c>
      <c r="B585" s="54" t="s">
        <v>580</v>
      </c>
      <c r="C585" s="54" t="s">
        <v>89</v>
      </c>
      <c r="D585" s="54" t="s">
        <v>89</v>
      </c>
      <c r="E585" s="54" t="s">
        <v>13</v>
      </c>
      <c r="F585" s="54"/>
      <c r="G585" s="54" t="s">
        <v>389</v>
      </c>
      <c r="H585" s="54" t="s">
        <v>390</v>
      </c>
      <c r="I585" s="51">
        <v>29.19</v>
      </c>
      <c r="J585" s="51">
        <v>29.19</v>
      </c>
      <c r="K585" s="51">
        <v>29.19</v>
      </c>
      <c r="L585" s="51">
        <v>29.19</v>
      </c>
      <c r="M585" s="51">
        <v>1</v>
      </c>
      <c r="N585" s="51">
        <v>1</v>
      </c>
      <c r="O585" s="55">
        <v>0</v>
      </c>
      <c r="P585" s="56">
        <f t="shared" si="9"/>
        <v>29.19</v>
      </c>
      <c r="Q585" s="49"/>
      <c r="R585" s="49"/>
    </row>
    <row r="586" spans="1:18" s="48" customFormat="1" ht="15.2" customHeight="1">
      <c r="A586" s="54" t="s">
        <v>539</v>
      </c>
      <c r="B586" s="54" t="s">
        <v>580</v>
      </c>
      <c r="C586" s="54" t="s">
        <v>89</v>
      </c>
      <c r="D586" s="54" t="s">
        <v>89</v>
      </c>
      <c r="E586" s="54" t="s">
        <v>13</v>
      </c>
      <c r="F586" s="54"/>
      <c r="G586" s="54" t="s">
        <v>393</v>
      </c>
      <c r="H586" s="54" t="s">
        <v>25</v>
      </c>
      <c r="I586" s="51" t="s">
        <v>510</v>
      </c>
      <c r="J586" s="51" t="s">
        <v>510</v>
      </c>
      <c r="K586" s="51">
        <v>0</v>
      </c>
      <c r="L586" s="51">
        <v>0</v>
      </c>
      <c r="M586" s="51">
        <v>1</v>
      </c>
      <c r="N586" s="51">
        <v>1</v>
      </c>
      <c r="O586" s="55">
        <v>0</v>
      </c>
      <c r="P586" s="56">
        <f t="shared" si="9"/>
        <v>0</v>
      </c>
      <c r="Q586" s="49"/>
      <c r="R586" s="49"/>
    </row>
    <row r="587" spans="1:18" s="48" customFormat="1" ht="15.2" customHeight="1">
      <c r="A587" s="54" t="s">
        <v>539</v>
      </c>
      <c r="B587" s="54" t="s">
        <v>580</v>
      </c>
      <c r="C587" s="54" t="s">
        <v>89</v>
      </c>
      <c r="D587" s="54" t="s">
        <v>89</v>
      </c>
      <c r="E587" s="54" t="s">
        <v>13</v>
      </c>
      <c r="F587" s="54"/>
      <c r="G587" s="54" t="s">
        <v>395</v>
      </c>
      <c r="H587" s="54" t="s">
        <v>29</v>
      </c>
      <c r="I587" s="51" t="s">
        <v>510</v>
      </c>
      <c r="J587" s="51" t="s">
        <v>510</v>
      </c>
      <c r="K587" s="51">
        <v>0</v>
      </c>
      <c r="L587" s="51">
        <v>0</v>
      </c>
      <c r="M587" s="51">
        <v>1</v>
      </c>
      <c r="N587" s="51">
        <v>1</v>
      </c>
      <c r="O587" s="55">
        <v>0</v>
      </c>
      <c r="P587" s="56">
        <f t="shared" si="9"/>
        <v>0</v>
      </c>
      <c r="Q587" s="49"/>
      <c r="R587" s="49"/>
    </row>
    <row r="588" spans="1:18" s="48" customFormat="1" ht="15.2" customHeight="1">
      <c r="A588" s="54" t="s">
        <v>539</v>
      </c>
      <c r="B588" s="54" t="s">
        <v>580</v>
      </c>
      <c r="C588" s="54" t="s">
        <v>89</v>
      </c>
      <c r="D588" s="54" t="s">
        <v>89</v>
      </c>
      <c r="E588" s="54" t="s">
        <v>13</v>
      </c>
      <c r="F588" s="54"/>
      <c r="G588" s="54" t="s">
        <v>380</v>
      </c>
      <c r="H588" s="54" t="s">
        <v>17</v>
      </c>
      <c r="I588" s="51">
        <v>31.6</v>
      </c>
      <c r="J588" s="51">
        <v>31.6</v>
      </c>
      <c r="K588" s="51">
        <v>89.21</v>
      </c>
      <c r="L588" s="51">
        <v>89.21</v>
      </c>
      <c r="M588" s="51">
        <v>1</v>
      </c>
      <c r="N588" s="51">
        <v>1</v>
      </c>
      <c r="O588" s="55">
        <v>57.61</v>
      </c>
      <c r="P588" s="56">
        <f t="shared" si="9"/>
        <v>31.599999999999994</v>
      </c>
      <c r="Q588" s="49"/>
      <c r="R588" s="49"/>
    </row>
    <row r="589" spans="1:18" s="48" customFormat="1" ht="15.2" customHeight="1">
      <c r="A589" s="54" t="s">
        <v>539</v>
      </c>
      <c r="B589" s="54" t="s">
        <v>580</v>
      </c>
      <c r="C589" s="54" t="s">
        <v>89</v>
      </c>
      <c r="D589" s="54" t="s">
        <v>89</v>
      </c>
      <c r="E589" s="54" t="s">
        <v>13</v>
      </c>
      <c r="F589" s="54"/>
      <c r="G589" s="54" t="s">
        <v>381</v>
      </c>
      <c r="H589" s="54" t="s">
        <v>382</v>
      </c>
      <c r="I589" s="51">
        <v>1021.3</v>
      </c>
      <c r="J589" s="51">
        <v>1021.3</v>
      </c>
      <c r="K589" s="51">
        <v>1021.3</v>
      </c>
      <c r="L589" s="51">
        <v>1021.3</v>
      </c>
      <c r="M589" s="51">
        <v>1</v>
      </c>
      <c r="N589" s="51">
        <v>1</v>
      </c>
      <c r="O589" s="55">
        <v>0</v>
      </c>
      <c r="P589" s="56">
        <f t="shared" si="9"/>
        <v>1021.3</v>
      </c>
      <c r="Q589" s="49"/>
      <c r="R589" s="49"/>
    </row>
    <row r="590" spans="1:18" s="48" customFormat="1" ht="15.2" customHeight="1">
      <c r="A590" s="54" t="s">
        <v>539</v>
      </c>
      <c r="B590" s="54" t="s">
        <v>580</v>
      </c>
      <c r="C590" s="54" t="s">
        <v>89</v>
      </c>
      <c r="D590" s="54" t="s">
        <v>89</v>
      </c>
      <c r="E590" s="54" t="s">
        <v>13</v>
      </c>
      <c r="F590" s="54"/>
      <c r="G590" s="54" t="s">
        <v>396</v>
      </c>
      <c r="H590" s="54" t="s">
        <v>245</v>
      </c>
      <c r="I590" s="51" t="s">
        <v>510</v>
      </c>
      <c r="J590" s="51" t="s">
        <v>510</v>
      </c>
      <c r="K590" s="51">
        <v>0</v>
      </c>
      <c r="L590" s="51">
        <v>0</v>
      </c>
      <c r="M590" s="51">
        <v>1</v>
      </c>
      <c r="N590" s="51">
        <v>1</v>
      </c>
      <c r="O590" s="55">
        <v>0</v>
      </c>
      <c r="P590" s="56">
        <f t="shared" si="9"/>
        <v>0</v>
      </c>
      <c r="Q590" s="49"/>
      <c r="R590" s="49"/>
    </row>
    <row r="591" spans="1:18" s="48" customFormat="1" ht="15.2" customHeight="1">
      <c r="A591" s="54" t="s">
        <v>539</v>
      </c>
      <c r="B591" s="54" t="s">
        <v>580</v>
      </c>
      <c r="C591" s="54" t="s">
        <v>90</v>
      </c>
      <c r="D591" s="54" t="s">
        <v>90</v>
      </c>
      <c r="E591" s="54" t="s">
        <v>13</v>
      </c>
      <c r="F591" s="54"/>
      <c r="G591" s="54" t="s">
        <v>366</v>
      </c>
      <c r="H591" s="54" t="s">
        <v>367</v>
      </c>
      <c r="I591" s="51">
        <v>431.31</v>
      </c>
      <c r="J591" s="51">
        <v>431.31</v>
      </c>
      <c r="K591" s="51">
        <v>1345.13</v>
      </c>
      <c r="L591" s="51">
        <v>1345.13</v>
      </c>
      <c r="M591" s="51">
        <v>1</v>
      </c>
      <c r="N591" s="51">
        <v>1</v>
      </c>
      <c r="O591" s="55">
        <v>913.82</v>
      </c>
      <c r="P591" s="56">
        <f t="shared" si="9"/>
        <v>431.31000000000006</v>
      </c>
      <c r="Q591" s="49"/>
      <c r="R591" s="49"/>
    </row>
    <row r="592" spans="1:18" s="48" customFormat="1" ht="15.2" customHeight="1">
      <c r="A592" s="54" t="s">
        <v>539</v>
      </c>
      <c r="B592" s="54" t="s">
        <v>580</v>
      </c>
      <c r="C592" s="54" t="s">
        <v>90</v>
      </c>
      <c r="D592" s="54" t="s">
        <v>90</v>
      </c>
      <c r="E592" s="54" t="s">
        <v>13</v>
      </c>
      <c r="F592" s="54"/>
      <c r="G592" s="54" t="s">
        <v>368</v>
      </c>
      <c r="H592" s="54" t="s">
        <v>369</v>
      </c>
      <c r="I592" s="51" t="s">
        <v>510</v>
      </c>
      <c r="J592" s="51" t="s">
        <v>510</v>
      </c>
      <c r="K592" s="51">
        <v>197.86</v>
      </c>
      <c r="L592" s="51">
        <v>197.86</v>
      </c>
      <c r="M592" s="51">
        <v>1</v>
      </c>
      <c r="N592" s="51">
        <v>1</v>
      </c>
      <c r="O592" s="55">
        <v>197.86</v>
      </c>
      <c r="P592" s="56">
        <f t="shared" si="9"/>
        <v>0</v>
      </c>
      <c r="Q592" s="49"/>
      <c r="R592" s="49"/>
    </row>
    <row r="593" spans="1:18" s="48" customFormat="1" ht="15.2" customHeight="1">
      <c r="A593" s="54" t="s">
        <v>539</v>
      </c>
      <c r="B593" s="54" t="s">
        <v>580</v>
      </c>
      <c r="C593" s="54" t="s">
        <v>90</v>
      </c>
      <c r="D593" s="54" t="s">
        <v>90</v>
      </c>
      <c r="E593" s="54" t="s">
        <v>13</v>
      </c>
      <c r="F593" s="54"/>
      <c r="G593" s="54" t="s">
        <v>370</v>
      </c>
      <c r="H593" s="54" t="s">
        <v>371</v>
      </c>
      <c r="I593" s="51" t="s">
        <v>510</v>
      </c>
      <c r="J593" s="51" t="s">
        <v>510</v>
      </c>
      <c r="K593" s="51">
        <v>0</v>
      </c>
      <c r="L593" s="51">
        <v>0</v>
      </c>
      <c r="M593" s="51">
        <v>1</v>
      </c>
      <c r="N593" s="51">
        <v>1</v>
      </c>
      <c r="O593" s="55">
        <v>0</v>
      </c>
      <c r="P593" s="56">
        <f t="shared" si="9"/>
        <v>0</v>
      </c>
      <c r="Q593" s="49"/>
      <c r="R593" s="49"/>
    </row>
    <row r="594" spans="1:18" s="48" customFormat="1" ht="15.2" customHeight="1">
      <c r="A594" s="54" t="s">
        <v>539</v>
      </c>
      <c r="B594" s="54" t="s">
        <v>580</v>
      </c>
      <c r="C594" s="54" t="s">
        <v>90</v>
      </c>
      <c r="D594" s="54" t="s">
        <v>90</v>
      </c>
      <c r="E594" s="54" t="s">
        <v>13</v>
      </c>
      <c r="F594" s="54"/>
      <c r="G594" s="54" t="s">
        <v>372</v>
      </c>
      <c r="H594" s="54" t="s">
        <v>373</v>
      </c>
      <c r="I594" s="51" t="s">
        <v>510</v>
      </c>
      <c r="J594" s="51" t="s">
        <v>510</v>
      </c>
      <c r="K594" s="51">
        <v>1.1399999999999999</v>
      </c>
      <c r="L594" s="51">
        <v>1.1400000000000001</v>
      </c>
      <c r="M594" s="51">
        <v>0</v>
      </c>
      <c r="N594" s="51">
        <v>0</v>
      </c>
      <c r="O594" s="55">
        <v>1.1400000000000001</v>
      </c>
      <c r="P594" s="56">
        <f t="shared" si="9"/>
        <v>0</v>
      </c>
      <c r="Q594" s="49"/>
      <c r="R594" s="49"/>
    </row>
    <row r="595" spans="1:18" s="48" customFormat="1" ht="15.2" customHeight="1">
      <c r="A595" s="54" t="s">
        <v>539</v>
      </c>
      <c r="B595" s="54" t="s">
        <v>580</v>
      </c>
      <c r="C595" s="54" t="s">
        <v>90</v>
      </c>
      <c r="D595" s="54" t="s">
        <v>90</v>
      </c>
      <c r="E595" s="54" t="s">
        <v>13</v>
      </c>
      <c r="F595" s="54"/>
      <c r="G595" s="54" t="s">
        <v>374</v>
      </c>
      <c r="H595" s="54" t="s">
        <v>375</v>
      </c>
      <c r="I595" s="51">
        <v>4.45</v>
      </c>
      <c r="J595" s="51">
        <v>4.45</v>
      </c>
      <c r="K595" s="51">
        <v>18.23</v>
      </c>
      <c r="L595" s="51">
        <v>18.23</v>
      </c>
      <c r="M595" s="51">
        <v>1</v>
      </c>
      <c r="N595" s="51">
        <v>1</v>
      </c>
      <c r="O595" s="55">
        <v>13.779999999999998</v>
      </c>
      <c r="P595" s="56">
        <f t="shared" si="9"/>
        <v>4.4500000000000028</v>
      </c>
      <c r="Q595" s="49"/>
      <c r="R595" s="49"/>
    </row>
    <row r="596" spans="1:18" s="48" customFormat="1" ht="15.2" customHeight="1">
      <c r="A596" s="54" t="s">
        <v>539</v>
      </c>
      <c r="B596" s="54" t="s">
        <v>580</v>
      </c>
      <c r="C596" s="54" t="s">
        <v>90</v>
      </c>
      <c r="D596" s="54" t="s">
        <v>90</v>
      </c>
      <c r="E596" s="54" t="s">
        <v>13</v>
      </c>
      <c r="F596" s="54"/>
      <c r="G596" s="54" t="s">
        <v>389</v>
      </c>
      <c r="H596" s="54" t="s">
        <v>390</v>
      </c>
      <c r="I596" s="51" t="s">
        <v>510</v>
      </c>
      <c r="J596" s="51" t="s">
        <v>510</v>
      </c>
      <c r="K596" s="51">
        <v>0</v>
      </c>
      <c r="L596" s="51">
        <v>0</v>
      </c>
      <c r="M596" s="51">
        <v>0</v>
      </c>
      <c r="N596" s="51">
        <v>0</v>
      </c>
      <c r="O596" s="55">
        <v>0</v>
      </c>
      <c r="P596" s="56">
        <f t="shared" si="9"/>
        <v>0</v>
      </c>
      <c r="Q596" s="49"/>
      <c r="R596" s="49"/>
    </row>
    <row r="597" spans="1:18" s="48" customFormat="1" ht="15.2" customHeight="1">
      <c r="A597" s="54" t="s">
        <v>539</v>
      </c>
      <c r="B597" s="54" t="s">
        <v>580</v>
      </c>
      <c r="C597" s="54" t="s">
        <v>90</v>
      </c>
      <c r="D597" s="54" t="s">
        <v>90</v>
      </c>
      <c r="E597" s="54" t="s">
        <v>13</v>
      </c>
      <c r="F597" s="54"/>
      <c r="G597" s="54" t="s">
        <v>397</v>
      </c>
      <c r="H597" s="54" t="s">
        <v>35</v>
      </c>
      <c r="I597" s="51" t="s">
        <v>510</v>
      </c>
      <c r="J597" s="51" t="s">
        <v>510</v>
      </c>
      <c r="K597" s="51">
        <v>0</v>
      </c>
      <c r="L597" s="51">
        <v>0</v>
      </c>
      <c r="M597" s="51">
        <v>0</v>
      </c>
      <c r="N597" s="51">
        <v>0</v>
      </c>
      <c r="O597" s="55">
        <v>0</v>
      </c>
      <c r="P597" s="56">
        <f t="shared" si="9"/>
        <v>0</v>
      </c>
      <c r="Q597" s="49"/>
      <c r="R597" s="49"/>
    </row>
    <row r="598" spans="1:18" s="48" customFormat="1" ht="15.2" customHeight="1">
      <c r="A598" s="54" t="s">
        <v>539</v>
      </c>
      <c r="B598" s="54" t="s">
        <v>580</v>
      </c>
      <c r="C598" s="54" t="s">
        <v>90</v>
      </c>
      <c r="D598" s="54" t="s">
        <v>90</v>
      </c>
      <c r="E598" s="54" t="s">
        <v>13</v>
      </c>
      <c r="F598" s="54"/>
      <c r="G598" s="54" t="s">
        <v>403</v>
      </c>
      <c r="H598" s="54" t="s">
        <v>404</v>
      </c>
      <c r="I598" s="51" t="s">
        <v>510</v>
      </c>
      <c r="J598" s="51" t="s">
        <v>510</v>
      </c>
      <c r="K598" s="51">
        <v>0</v>
      </c>
      <c r="L598" s="51">
        <v>0</v>
      </c>
      <c r="M598" s="51">
        <v>0</v>
      </c>
      <c r="N598" s="51">
        <v>0</v>
      </c>
      <c r="O598" s="55">
        <v>0</v>
      </c>
      <c r="P598" s="56">
        <f t="shared" si="9"/>
        <v>0</v>
      </c>
      <c r="Q598" s="49"/>
      <c r="R598" s="49"/>
    </row>
    <row r="599" spans="1:18" s="48" customFormat="1" ht="15.2" customHeight="1">
      <c r="A599" s="54" t="s">
        <v>539</v>
      </c>
      <c r="B599" s="54" t="s">
        <v>580</v>
      </c>
      <c r="C599" s="54" t="s">
        <v>90</v>
      </c>
      <c r="D599" s="54" t="s">
        <v>90</v>
      </c>
      <c r="E599" s="54" t="s">
        <v>13</v>
      </c>
      <c r="F599" s="54"/>
      <c r="G599" s="54" t="s">
        <v>380</v>
      </c>
      <c r="H599" s="54" t="s">
        <v>17</v>
      </c>
      <c r="I599" s="51">
        <v>0.41</v>
      </c>
      <c r="J599" s="51">
        <v>0.41</v>
      </c>
      <c r="K599" s="51">
        <v>1.1599999999999999</v>
      </c>
      <c r="L599" s="51">
        <v>1.1599999999999999</v>
      </c>
      <c r="M599" s="51">
        <v>1</v>
      </c>
      <c r="N599" s="51">
        <v>1</v>
      </c>
      <c r="O599" s="55">
        <v>0.75</v>
      </c>
      <c r="P599" s="56">
        <f t="shared" si="9"/>
        <v>0.40999999999999992</v>
      </c>
      <c r="Q599" s="49"/>
      <c r="R599" s="49"/>
    </row>
    <row r="600" spans="1:18" s="48" customFormat="1" ht="15.2" customHeight="1">
      <c r="A600" s="54" t="s">
        <v>539</v>
      </c>
      <c r="B600" s="54" t="s">
        <v>580</v>
      </c>
      <c r="C600" s="54" t="s">
        <v>90</v>
      </c>
      <c r="D600" s="54" t="s">
        <v>90</v>
      </c>
      <c r="E600" s="54" t="s">
        <v>13</v>
      </c>
      <c r="F600" s="54"/>
      <c r="G600" s="54" t="s">
        <v>381</v>
      </c>
      <c r="H600" s="54" t="s">
        <v>382</v>
      </c>
      <c r="I600" s="51">
        <v>3.12</v>
      </c>
      <c r="J600" s="51">
        <v>3.12</v>
      </c>
      <c r="K600" s="51">
        <v>3.12</v>
      </c>
      <c r="L600" s="51">
        <v>3.12</v>
      </c>
      <c r="M600" s="51">
        <v>1</v>
      </c>
      <c r="N600" s="51">
        <v>1</v>
      </c>
      <c r="O600" s="55">
        <v>0</v>
      </c>
      <c r="P600" s="56">
        <f t="shared" si="9"/>
        <v>3.12</v>
      </c>
      <c r="Q600" s="49"/>
      <c r="R600" s="49"/>
    </row>
    <row r="601" spans="1:18" s="48" customFormat="1" ht="15.2" customHeight="1">
      <c r="A601" s="54" t="s">
        <v>539</v>
      </c>
      <c r="B601" s="54" t="s">
        <v>580</v>
      </c>
      <c r="C601" s="54" t="s">
        <v>91</v>
      </c>
      <c r="D601" s="54" t="s">
        <v>91</v>
      </c>
      <c r="E601" s="54" t="s">
        <v>13</v>
      </c>
      <c r="F601" s="54"/>
      <c r="G601" s="54" t="s">
        <v>366</v>
      </c>
      <c r="H601" s="54" t="s">
        <v>367</v>
      </c>
      <c r="I601" s="51">
        <v>17.309999999999999</v>
      </c>
      <c r="J601" s="51">
        <v>17.309999999999999</v>
      </c>
      <c r="K601" s="51">
        <v>81.62</v>
      </c>
      <c r="L601" s="51">
        <v>81.62</v>
      </c>
      <c r="M601" s="51">
        <v>1</v>
      </c>
      <c r="N601" s="51">
        <v>1</v>
      </c>
      <c r="O601" s="55">
        <v>64.31</v>
      </c>
      <c r="P601" s="56">
        <f t="shared" si="9"/>
        <v>17.310000000000002</v>
      </c>
      <c r="Q601" s="49"/>
      <c r="R601" s="49"/>
    </row>
    <row r="602" spans="1:18" s="48" customFormat="1" ht="15.2" customHeight="1">
      <c r="A602" s="54" t="s">
        <v>539</v>
      </c>
      <c r="B602" s="54" t="s">
        <v>580</v>
      </c>
      <c r="C602" s="54" t="s">
        <v>91</v>
      </c>
      <c r="D602" s="54" t="s">
        <v>91</v>
      </c>
      <c r="E602" s="54" t="s">
        <v>13</v>
      </c>
      <c r="F602" s="54"/>
      <c r="G602" s="54" t="s">
        <v>368</v>
      </c>
      <c r="H602" s="54" t="s">
        <v>369</v>
      </c>
      <c r="I602" s="51">
        <v>14.72</v>
      </c>
      <c r="J602" s="51">
        <v>14.72</v>
      </c>
      <c r="K602" s="51">
        <v>62.15</v>
      </c>
      <c r="L602" s="51">
        <v>62.15</v>
      </c>
      <c r="M602" s="51">
        <v>1</v>
      </c>
      <c r="N602" s="51">
        <v>1</v>
      </c>
      <c r="O602" s="55">
        <v>47.43</v>
      </c>
      <c r="P602" s="56">
        <f t="shared" si="9"/>
        <v>14.719999999999999</v>
      </c>
      <c r="Q602" s="49"/>
      <c r="R602" s="49"/>
    </row>
    <row r="603" spans="1:18" s="48" customFormat="1" ht="15.2" customHeight="1">
      <c r="A603" s="54" t="s">
        <v>539</v>
      </c>
      <c r="B603" s="54" t="s">
        <v>580</v>
      </c>
      <c r="C603" s="54" t="s">
        <v>91</v>
      </c>
      <c r="D603" s="54" t="s">
        <v>91</v>
      </c>
      <c r="E603" s="54" t="s">
        <v>13</v>
      </c>
      <c r="F603" s="54"/>
      <c r="G603" s="54" t="s">
        <v>370</v>
      </c>
      <c r="H603" s="54" t="s">
        <v>371</v>
      </c>
      <c r="I603" s="51">
        <v>1421.04</v>
      </c>
      <c r="J603" s="51">
        <v>1421.04</v>
      </c>
      <c r="K603" s="51">
        <v>1421.04</v>
      </c>
      <c r="L603" s="51">
        <v>1421.04</v>
      </c>
      <c r="M603" s="51">
        <v>1</v>
      </c>
      <c r="N603" s="51">
        <v>1</v>
      </c>
      <c r="O603" s="55">
        <v>0</v>
      </c>
      <c r="P603" s="56">
        <f t="shared" si="9"/>
        <v>1421.04</v>
      </c>
      <c r="Q603" s="49"/>
      <c r="R603" s="49"/>
    </row>
    <row r="604" spans="1:18" s="48" customFormat="1" ht="15.2" customHeight="1">
      <c r="A604" s="54" t="s">
        <v>539</v>
      </c>
      <c r="B604" s="54" t="s">
        <v>580</v>
      </c>
      <c r="C604" s="54" t="s">
        <v>91</v>
      </c>
      <c r="D604" s="54" t="s">
        <v>91</v>
      </c>
      <c r="E604" s="54" t="s">
        <v>13</v>
      </c>
      <c r="F604" s="54"/>
      <c r="G604" s="54" t="s">
        <v>372</v>
      </c>
      <c r="H604" s="54" t="s">
        <v>373</v>
      </c>
      <c r="I604" s="51">
        <v>4.9400000000000004</v>
      </c>
      <c r="J604" s="51">
        <v>4.9400000000000004</v>
      </c>
      <c r="K604" s="51">
        <v>62.95</v>
      </c>
      <c r="L604" s="51">
        <v>62.95</v>
      </c>
      <c r="M604" s="51">
        <v>1</v>
      </c>
      <c r="N604" s="51">
        <v>1</v>
      </c>
      <c r="O604" s="55">
        <v>58.01</v>
      </c>
      <c r="P604" s="56">
        <f t="shared" si="9"/>
        <v>4.9400000000000048</v>
      </c>
      <c r="Q604" s="49"/>
      <c r="R604" s="49"/>
    </row>
    <row r="605" spans="1:18" s="48" customFormat="1" ht="15.2" customHeight="1">
      <c r="A605" s="54" t="s">
        <v>539</v>
      </c>
      <c r="B605" s="54" t="s">
        <v>580</v>
      </c>
      <c r="C605" s="54" t="s">
        <v>91</v>
      </c>
      <c r="D605" s="54" t="s">
        <v>91</v>
      </c>
      <c r="E605" s="54" t="s">
        <v>13</v>
      </c>
      <c r="F605" s="54"/>
      <c r="G605" s="54" t="s">
        <v>374</v>
      </c>
      <c r="H605" s="54" t="s">
        <v>375</v>
      </c>
      <c r="I605" s="51">
        <v>3.08</v>
      </c>
      <c r="J605" s="51">
        <v>3.08</v>
      </c>
      <c r="K605" s="51">
        <v>60.06</v>
      </c>
      <c r="L605" s="51">
        <v>60.06</v>
      </c>
      <c r="M605" s="51">
        <v>1</v>
      </c>
      <c r="N605" s="51">
        <v>1</v>
      </c>
      <c r="O605" s="55">
        <v>56.98</v>
      </c>
      <c r="P605" s="56">
        <f t="shared" si="9"/>
        <v>3.0800000000000054</v>
      </c>
      <c r="Q605" s="49"/>
      <c r="R605" s="49"/>
    </row>
    <row r="606" spans="1:18" s="48" customFormat="1" ht="15.2" customHeight="1">
      <c r="A606" s="54" t="s">
        <v>539</v>
      </c>
      <c r="B606" s="54" t="s">
        <v>580</v>
      </c>
      <c r="C606" s="54" t="s">
        <v>91</v>
      </c>
      <c r="D606" s="54" t="s">
        <v>91</v>
      </c>
      <c r="E606" s="54" t="s">
        <v>13</v>
      </c>
      <c r="F606" s="54"/>
      <c r="G606" s="54" t="s">
        <v>389</v>
      </c>
      <c r="H606" s="54" t="s">
        <v>390</v>
      </c>
      <c r="I606" s="51">
        <v>90.44</v>
      </c>
      <c r="J606" s="51">
        <v>90.44</v>
      </c>
      <c r="K606" s="51">
        <v>113.77</v>
      </c>
      <c r="L606" s="51">
        <v>113.77</v>
      </c>
      <c r="M606" s="51">
        <v>1</v>
      </c>
      <c r="N606" s="51">
        <v>1</v>
      </c>
      <c r="O606" s="55">
        <v>23.33</v>
      </c>
      <c r="P606" s="56">
        <f t="shared" si="9"/>
        <v>90.44</v>
      </c>
      <c r="Q606" s="49"/>
      <c r="R606" s="49"/>
    </row>
    <row r="607" spans="1:18" s="48" customFormat="1" ht="15.2" customHeight="1">
      <c r="A607" s="54" t="s">
        <v>539</v>
      </c>
      <c r="B607" s="54" t="s">
        <v>580</v>
      </c>
      <c r="C607" s="54" t="s">
        <v>91</v>
      </c>
      <c r="D607" s="54" t="s">
        <v>91</v>
      </c>
      <c r="E607" s="54" t="s">
        <v>13</v>
      </c>
      <c r="F607" s="54"/>
      <c r="G607" s="54" t="s">
        <v>397</v>
      </c>
      <c r="H607" s="54" t="s">
        <v>35</v>
      </c>
      <c r="I607" s="51" t="s">
        <v>510</v>
      </c>
      <c r="J607" s="51" t="s">
        <v>510</v>
      </c>
      <c r="K607" s="51">
        <v>0</v>
      </c>
      <c r="L607" s="51">
        <v>0</v>
      </c>
      <c r="M607" s="51">
        <v>1</v>
      </c>
      <c r="N607" s="51">
        <v>1</v>
      </c>
      <c r="O607" s="55">
        <v>0</v>
      </c>
      <c r="P607" s="56">
        <f t="shared" si="9"/>
        <v>0</v>
      </c>
      <c r="Q607" s="49"/>
      <c r="R607" s="49"/>
    </row>
    <row r="608" spans="1:18" s="48" customFormat="1" ht="15.2" customHeight="1">
      <c r="A608" s="54" t="s">
        <v>539</v>
      </c>
      <c r="B608" s="54" t="s">
        <v>580</v>
      </c>
      <c r="C608" s="54" t="s">
        <v>91</v>
      </c>
      <c r="D608" s="54" t="s">
        <v>91</v>
      </c>
      <c r="E608" s="54" t="s">
        <v>13</v>
      </c>
      <c r="F608" s="54"/>
      <c r="G608" s="54" t="s">
        <v>380</v>
      </c>
      <c r="H608" s="54" t="s">
        <v>17</v>
      </c>
      <c r="I608" s="51">
        <v>0.04</v>
      </c>
      <c r="J608" s="51">
        <v>0.04</v>
      </c>
      <c r="K608" s="51">
        <v>0.79</v>
      </c>
      <c r="L608" s="51">
        <v>0.79000000000000015</v>
      </c>
      <c r="M608" s="51">
        <v>1</v>
      </c>
      <c r="N608" s="51">
        <v>1</v>
      </c>
      <c r="O608" s="55">
        <v>0.75000000000000011</v>
      </c>
      <c r="P608" s="56">
        <f t="shared" si="9"/>
        <v>4.0000000000000036E-2</v>
      </c>
      <c r="Q608" s="49"/>
      <c r="R608" s="49"/>
    </row>
    <row r="609" spans="1:18" s="48" customFormat="1" ht="15.2" customHeight="1">
      <c r="A609" s="54" t="s">
        <v>539</v>
      </c>
      <c r="B609" s="54" t="s">
        <v>580</v>
      </c>
      <c r="C609" s="54" t="s">
        <v>91</v>
      </c>
      <c r="D609" s="54" t="s">
        <v>91</v>
      </c>
      <c r="E609" s="54" t="s">
        <v>13</v>
      </c>
      <c r="F609" s="54"/>
      <c r="G609" s="54" t="s">
        <v>381</v>
      </c>
      <c r="H609" s="54" t="s">
        <v>382</v>
      </c>
      <c r="I609" s="51">
        <v>-5.0999999999999996</v>
      </c>
      <c r="J609" s="51">
        <v>-5.0999999999999996</v>
      </c>
      <c r="K609" s="51">
        <v>-5.0999999999999996</v>
      </c>
      <c r="L609" s="51">
        <v>-5.0999999999999996</v>
      </c>
      <c r="M609" s="51">
        <v>1</v>
      </c>
      <c r="N609" s="51">
        <v>1</v>
      </c>
      <c r="O609" s="55">
        <v>0</v>
      </c>
      <c r="P609" s="56">
        <f t="shared" si="9"/>
        <v>-5.0999999999999996</v>
      </c>
      <c r="Q609" s="49"/>
      <c r="R609" s="49"/>
    </row>
    <row r="610" spans="1:18" s="48" customFormat="1" ht="15.2" customHeight="1">
      <c r="A610" s="54" t="s">
        <v>539</v>
      </c>
      <c r="B610" s="54" t="s">
        <v>580</v>
      </c>
      <c r="C610" s="54" t="s">
        <v>93</v>
      </c>
      <c r="D610" s="54" t="s">
        <v>93</v>
      </c>
      <c r="E610" s="54" t="s">
        <v>13</v>
      </c>
      <c r="F610" s="54"/>
      <c r="G610" s="54" t="s">
        <v>366</v>
      </c>
      <c r="H610" s="54" t="s">
        <v>367</v>
      </c>
      <c r="I610" s="51">
        <v>754.15</v>
      </c>
      <c r="J610" s="51">
        <v>754.15</v>
      </c>
      <c r="K610" s="51">
        <v>16854.689999999999</v>
      </c>
      <c r="L610" s="51">
        <v>16854.689999999999</v>
      </c>
      <c r="M610" s="51">
        <v>1</v>
      </c>
      <c r="N610" s="51">
        <v>1</v>
      </c>
      <c r="O610" s="55">
        <v>16100.54</v>
      </c>
      <c r="P610" s="56">
        <f t="shared" si="9"/>
        <v>754.14999999999782</v>
      </c>
      <c r="Q610" s="49"/>
      <c r="R610" s="49"/>
    </row>
    <row r="611" spans="1:18" s="48" customFormat="1" ht="15.2" customHeight="1">
      <c r="A611" s="54" t="s">
        <v>539</v>
      </c>
      <c r="B611" s="54" t="s">
        <v>580</v>
      </c>
      <c r="C611" s="54" t="s">
        <v>93</v>
      </c>
      <c r="D611" s="54" t="s">
        <v>93</v>
      </c>
      <c r="E611" s="54" t="s">
        <v>13</v>
      </c>
      <c r="F611" s="54"/>
      <c r="G611" s="54" t="s">
        <v>368</v>
      </c>
      <c r="H611" s="54" t="s">
        <v>369</v>
      </c>
      <c r="I611" s="51">
        <v>0.24</v>
      </c>
      <c r="J611" s="51">
        <v>0.24</v>
      </c>
      <c r="K611" s="51">
        <v>176.82</v>
      </c>
      <c r="L611" s="51">
        <v>176.82</v>
      </c>
      <c r="M611" s="51">
        <v>1</v>
      </c>
      <c r="N611" s="51">
        <v>1</v>
      </c>
      <c r="O611" s="55">
        <v>176.58</v>
      </c>
      <c r="P611" s="56">
        <f t="shared" si="9"/>
        <v>0.23999999999998067</v>
      </c>
      <c r="Q611" s="49"/>
      <c r="R611" s="49"/>
    </row>
    <row r="612" spans="1:18" s="48" customFormat="1" ht="15.2" customHeight="1">
      <c r="A612" s="54" t="s">
        <v>539</v>
      </c>
      <c r="B612" s="54" t="s">
        <v>580</v>
      </c>
      <c r="C612" s="54" t="s">
        <v>93</v>
      </c>
      <c r="D612" s="54" t="s">
        <v>93</v>
      </c>
      <c r="E612" s="54" t="s">
        <v>13</v>
      </c>
      <c r="F612" s="54"/>
      <c r="G612" s="54" t="s">
        <v>370</v>
      </c>
      <c r="H612" s="54" t="s">
        <v>371</v>
      </c>
      <c r="I612" s="51">
        <v>416.81</v>
      </c>
      <c r="J612" s="51">
        <v>416.81</v>
      </c>
      <c r="K612" s="51">
        <v>416.81</v>
      </c>
      <c r="L612" s="51">
        <v>416.81</v>
      </c>
      <c r="M612" s="51">
        <v>1</v>
      </c>
      <c r="N612" s="51">
        <v>1</v>
      </c>
      <c r="O612" s="55">
        <v>0</v>
      </c>
      <c r="P612" s="56">
        <f t="shared" si="9"/>
        <v>416.81</v>
      </c>
      <c r="Q612" s="49"/>
      <c r="R612" s="49"/>
    </row>
    <row r="613" spans="1:18" s="48" customFormat="1" ht="15.2" customHeight="1">
      <c r="A613" s="54" t="s">
        <v>539</v>
      </c>
      <c r="B613" s="54" t="s">
        <v>580</v>
      </c>
      <c r="C613" s="54" t="s">
        <v>93</v>
      </c>
      <c r="D613" s="54" t="s">
        <v>93</v>
      </c>
      <c r="E613" s="54" t="s">
        <v>13</v>
      </c>
      <c r="F613" s="54"/>
      <c r="G613" s="54" t="s">
        <v>372</v>
      </c>
      <c r="H613" s="54" t="s">
        <v>373</v>
      </c>
      <c r="I613" s="51">
        <v>4.66</v>
      </c>
      <c r="J613" s="51">
        <v>4.66</v>
      </c>
      <c r="K613" s="51">
        <v>23.54</v>
      </c>
      <c r="L613" s="51">
        <v>23.54</v>
      </c>
      <c r="M613" s="51">
        <v>1</v>
      </c>
      <c r="N613" s="51">
        <v>1</v>
      </c>
      <c r="O613" s="55">
        <v>18.88</v>
      </c>
      <c r="P613" s="56">
        <f t="shared" si="9"/>
        <v>4.66</v>
      </c>
      <c r="Q613" s="49"/>
      <c r="R613" s="49"/>
    </row>
    <row r="614" spans="1:18" s="48" customFormat="1" ht="15.2" customHeight="1">
      <c r="A614" s="54" t="s">
        <v>539</v>
      </c>
      <c r="B614" s="54" t="s">
        <v>580</v>
      </c>
      <c r="C614" s="54" t="s">
        <v>93</v>
      </c>
      <c r="D614" s="54" t="s">
        <v>93</v>
      </c>
      <c r="E614" s="54" t="s">
        <v>13</v>
      </c>
      <c r="F614" s="54"/>
      <c r="G614" s="54" t="s">
        <v>374</v>
      </c>
      <c r="H614" s="54" t="s">
        <v>375</v>
      </c>
      <c r="I614" s="51">
        <v>195.79</v>
      </c>
      <c r="J614" s="51">
        <v>195.79</v>
      </c>
      <c r="K614" s="51">
        <v>375.93</v>
      </c>
      <c r="L614" s="51">
        <v>375.92999999999995</v>
      </c>
      <c r="M614" s="51">
        <v>1</v>
      </c>
      <c r="N614" s="51">
        <v>1</v>
      </c>
      <c r="O614" s="55">
        <v>180.14</v>
      </c>
      <c r="P614" s="56">
        <f t="shared" si="9"/>
        <v>195.78999999999996</v>
      </c>
      <c r="Q614" s="49"/>
      <c r="R614" s="49"/>
    </row>
    <row r="615" spans="1:18" s="48" customFormat="1" ht="15.2" customHeight="1">
      <c r="A615" s="54" t="s">
        <v>539</v>
      </c>
      <c r="B615" s="54" t="s">
        <v>580</v>
      </c>
      <c r="C615" s="54" t="s">
        <v>93</v>
      </c>
      <c r="D615" s="54" t="s">
        <v>93</v>
      </c>
      <c r="E615" s="54" t="s">
        <v>13</v>
      </c>
      <c r="F615" s="54"/>
      <c r="G615" s="54" t="s">
        <v>389</v>
      </c>
      <c r="H615" s="54" t="s">
        <v>390</v>
      </c>
      <c r="I615" s="51" t="s">
        <v>510</v>
      </c>
      <c r="J615" s="51" t="s">
        <v>510</v>
      </c>
      <c r="K615" s="51">
        <v>0</v>
      </c>
      <c r="L615" s="51">
        <v>0</v>
      </c>
      <c r="M615" s="51">
        <v>1</v>
      </c>
      <c r="N615" s="51">
        <v>1</v>
      </c>
      <c r="O615" s="55">
        <v>0</v>
      </c>
      <c r="P615" s="56">
        <f t="shared" si="9"/>
        <v>0</v>
      </c>
      <c r="Q615" s="49"/>
      <c r="R615" s="49"/>
    </row>
    <row r="616" spans="1:18" s="48" customFormat="1" ht="15.2" customHeight="1">
      <c r="A616" s="54" t="s">
        <v>539</v>
      </c>
      <c r="B616" s="54" t="s">
        <v>580</v>
      </c>
      <c r="C616" s="54" t="s">
        <v>93</v>
      </c>
      <c r="D616" s="54" t="s">
        <v>93</v>
      </c>
      <c r="E616" s="54" t="s">
        <v>13</v>
      </c>
      <c r="F616" s="54"/>
      <c r="G616" s="54" t="s">
        <v>380</v>
      </c>
      <c r="H616" s="54" t="s">
        <v>17</v>
      </c>
      <c r="I616" s="51">
        <v>4.09</v>
      </c>
      <c r="J616" s="51">
        <v>4.09</v>
      </c>
      <c r="K616" s="51">
        <v>10.72</v>
      </c>
      <c r="L616" s="51">
        <v>10.72</v>
      </c>
      <c r="M616" s="51">
        <v>1</v>
      </c>
      <c r="N616" s="51">
        <v>1</v>
      </c>
      <c r="O616" s="55">
        <v>6.629999999999999</v>
      </c>
      <c r="P616" s="56">
        <f t="shared" si="9"/>
        <v>4.0900000000000016</v>
      </c>
      <c r="Q616" s="49"/>
      <c r="R616" s="49"/>
    </row>
    <row r="617" spans="1:18" s="48" customFormat="1" ht="15.2" customHeight="1">
      <c r="A617" s="54" t="s">
        <v>539</v>
      </c>
      <c r="B617" s="54" t="s">
        <v>580</v>
      </c>
      <c r="C617" s="54" t="s">
        <v>93</v>
      </c>
      <c r="D617" s="54" t="s">
        <v>93</v>
      </c>
      <c r="E617" s="54" t="s">
        <v>13</v>
      </c>
      <c r="F617" s="54"/>
      <c r="G617" s="54" t="s">
        <v>381</v>
      </c>
      <c r="H617" s="54" t="s">
        <v>382</v>
      </c>
      <c r="I617" s="51">
        <v>116.52</v>
      </c>
      <c r="J617" s="51">
        <v>116.52</v>
      </c>
      <c r="K617" s="51">
        <v>116.52</v>
      </c>
      <c r="L617" s="51">
        <v>116.52</v>
      </c>
      <c r="M617" s="51">
        <v>1</v>
      </c>
      <c r="N617" s="51">
        <v>1</v>
      </c>
      <c r="O617" s="55">
        <v>0</v>
      </c>
      <c r="P617" s="56">
        <f t="shared" si="9"/>
        <v>116.52</v>
      </c>
      <c r="Q617" s="49"/>
      <c r="R617" s="49"/>
    </row>
    <row r="618" spans="1:18" s="48" customFormat="1" ht="15.2" customHeight="1">
      <c r="A618" s="54" t="s">
        <v>539</v>
      </c>
      <c r="B618" s="54" t="s">
        <v>580</v>
      </c>
      <c r="C618" s="54" t="s">
        <v>95</v>
      </c>
      <c r="D618" s="54" t="s">
        <v>95</v>
      </c>
      <c r="E618" s="54" t="s">
        <v>13</v>
      </c>
      <c r="F618" s="54"/>
      <c r="G618" s="54" t="s">
        <v>366</v>
      </c>
      <c r="H618" s="54" t="s">
        <v>367</v>
      </c>
      <c r="I618" s="51" t="s">
        <v>510</v>
      </c>
      <c r="J618" s="51" t="s">
        <v>510</v>
      </c>
      <c r="K618" s="51">
        <v>0</v>
      </c>
      <c r="L618" s="51">
        <v>0</v>
      </c>
      <c r="M618" s="51">
        <v>1</v>
      </c>
      <c r="N618" s="51">
        <v>1</v>
      </c>
      <c r="O618" s="55">
        <v>0</v>
      </c>
      <c r="P618" s="56">
        <f t="shared" si="9"/>
        <v>0</v>
      </c>
      <c r="Q618" s="49"/>
      <c r="R618" s="49"/>
    </row>
    <row r="619" spans="1:18" s="48" customFormat="1" ht="15.2" customHeight="1">
      <c r="A619" s="54" t="s">
        <v>539</v>
      </c>
      <c r="B619" s="54" t="s">
        <v>580</v>
      </c>
      <c r="C619" s="54" t="s">
        <v>95</v>
      </c>
      <c r="D619" s="54" t="s">
        <v>95</v>
      </c>
      <c r="E619" s="54" t="s">
        <v>13</v>
      </c>
      <c r="F619" s="54"/>
      <c r="G619" s="54" t="s">
        <v>368</v>
      </c>
      <c r="H619" s="54" t="s">
        <v>369</v>
      </c>
      <c r="I619" s="51" t="s">
        <v>510</v>
      </c>
      <c r="J619" s="51" t="s">
        <v>510</v>
      </c>
      <c r="K619" s="51">
        <v>0</v>
      </c>
      <c r="L619" s="51">
        <v>0</v>
      </c>
      <c r="M619" s="51">
        <v>1</v>
      </c>
      <c r="N619" s="51">
        <v>1</v>
      </c>
      <c r="O619" s="55">
        <v>0</v>
      </c>
      <c r="P619" s="56">
        <f t="shared" si="9"/>
        <v>0</v>
      </c>
      <c r="Q619" s="49"/>
      <c r="R619" s="49"/>
    </row>
    <row r="620" spans="1:18" s="48" customFormat="1" ht="15.2" customHeight="1">
      <c r="A620" s="54" t="s">
        <v>539</v>
      </c>
      <c r="B620" s="54" t="s">
        <v>580</v>
      </c>
      <c r="C620" s="54" t="s">
        <v>95</v>
      </c>
      <c r="D620" s="54" t="s">
        <v>95</v>
      </c>
      <c r="E620" s="54" t="s">
        <v>13</v>
      </c>
      <c r="F620" s="54"/>
      <c r="G620" s="54" t="s">
        <v>370</v>
      </c>
      <c r="H620" s="54" t="s">
        <v>371</v>
      </c>
      <c r="I620" s="51" t="s">
        <v>510</v>
      </c>
      <c r="J620" s="51" t="s">
        <v>510</v>
      </c>
      <c r="K620" s="51">
        <v>0</v>
      </c>
      <c r="L620" s="51">
        <v>0</v>
      </c>
      <c r="M620" s="51">
        <v>1</v>
      </c>
      <c r="N620" s="51">
        <v>1</v>
      </c>
      <c r="O620" s="55">
        <v>0</v>
      </c>
      <c r="P620" s="56">
        <f t="shared" si="9"/>
        <v>0</v>
      </c>
      <c r="Q620" s="49"/>
      <c r="R620" s="49"/>
    </row>
    <row r="621" spans="1:18" s="48" customFormat="1" ht="15.2" customHeight="1">
      <c r="A621" s="54" t="s">
        <v>539</v>
      </c>
      <c r="B621" s="54" t="s">
        <v>580</v>
      </c>
      <c r="C621" s="54" t="s">
        <v>95</v>
      </c>
      <c r="D621" s="54" t="s">
        <v>95</v>
      </c>
      <c r="E621" s="54" t="s">
        <v>13</v>
      </c>
      <c r="F621" s="54"/>
      <c r="G621" s="54" t="s">
        <v>372</v>
      </c>
      <c r="H621" s="54" t="s">
        <v>373</v>
      </c>
      <c r="I621" s="51" t="s">
        <v>510</v>
      </c>
      <c r="J621" s="51" t="s">
        <v>510</v>
      </c>
      <c r="K621" s="51">
        <v>0</v>
      </c>
      <c r="L621" s="51">
        <v>0</v>
      </c>
      <c r="M621" s="51">
        <v>1</v>
      </c>
      <c r="N621" s="51">
        <v>1</v>
      </c>
      <c r="O621" s="55">
        <v>0</v>
      </c>
      <c r="P621" s="56">
        <f t="shared" si="9"/>
        <v>0</v>
      </c>
      <c r="Q621" s="49"/>
      <c r="R621" s="49"/>
    </row>
    <row r="622" spans="1:18" s="48" customFormat="1" ht="15.2" customHeight="1">
      <c r="A622" s="54" t="s">
        <v>539</v>
      </c>
      <c r="B622" s="54" t="s">
        <v>580</v>
      </c>
      <c r="C622" s="54" t="s">
        <v>95</v>
      </c>
      <c r="D622" s="54" t="s">
        <v>95</v>
      </c>
      <c r="E622" s="54" t="s">
        <v>13</v>
      </c>
      <c r="F622" s="54"/>
      <c r="G622" s="54" t="s">
        <v>374</v>
      </c>
      <c r="H622" s="54" t="s">
        <v>375</v>
      </c>
      <c r="I622" s="51" t="s">
        <v>510</v>
      </c>
      <c r="J622" s="51" t="s">
        <v>510</v>
      </c>
      <c r="K622" s="51">
        <v>0</v>
      </c>
      <c r="L622" s="51">
        <v>0</v>
      </c>
      <c r="M622" s="51">
        <v>1</v>
      </c>
      <c r="N622" s="51">
        <v>1</v>
      </c>
      <c r="O622" s="55">
        <v>0</v>
      </c>
      <c r="P622" s="56">
        <f t="shared" si="9"/>
        <v>0</v>
      </c>
      <c r="Q622" s="49"/>
      <c r="R622" s="49"/>
    </row>
    <row r="623" spans="1:18" s="48" customFormat="1" ht="15.2" customHeight="1">
      <c r="A623" s="54" t="s">
        <v>539</v>
      </c>
      <c r="B623" s="54" t="s">
        <v>580</v>
      </c>
      <c r="C623" s="54" t="s">
        <v>95</v>
      </c>
      <c r="D623" s="54" t="s">
        <v>95</v>
      </c>
      <c r="E623" s="54" t="s">
        <v>13</v>
      </c>
      <c r="F623" s="54"/>
      <c r="G623" s="54" t="s">
        <v>389</v>
      </c>
      <c r="H623" s="54" t="s">
        <v>390</v>
      </c>
      <c r="I623" s="51" t="s">
        <v>510</v>
      </c>
      <c r="J623" s="51" t="s">
        <v>510</v>
      </c>
      <c r="K623" s="51">
        <v>0</v>
      </c>
      <c r="L623" s="51">
        <v>0</v>
      </c>
      <c r="M623" s="51">
        <v>2</v>
      </c>
      <c r="N623" s="51">
        <v>2</v>
      </c>
      <c r="O623" s="55">
        <v>0</v>
      </c>
      <c r="P623" s="56">
        <f t="shared" si="9"/>
        <v>0</v>
      </c>
      <c r="Q623" s="49"/>
      <c r="R623" s="49"/>
    </row>
    <row r="624" spans="1:18" s="48" customFormat="1" ht="15.2" customHeight="1">
      <c r="A624" s="54" t="s">
        <v>539</v>
      </c>
      <c r="B624" s="54" t="s">
        <v>580</v>
      </c>
      <c r="C624" s="54" t="s">
        <v>95</v>
      </c>
      <c r="D624" s="54" t="s">
        <v>95</v>
      </c>
      <c r="E624" s="54" t="s">
        <v>13</v>
      </c>
      <c r="F624" s="54"/>
      <c r="G624" s="54" t="s">
        <v>380</v>
      </c>
      <c r="H624" s="54" t="s">
        <v>17</v>
      </c>
      <c r="I624" s="51" t="s">
        <v>510</v>
      </c>
      <c r="J624" s="51" t="s">
        <v>510</v>
      </c>
      <c r="K624" s="51">
        <v>1.23</v>
      </c>
      <c r="L624" s="51">
        <v>1.23</v>
      </c>
      <c r="M624" s="51">
        <v>1</v>
      </c>
      <c r="N624" s="51">
        <v>1</v>
      </c>
      <c r="O624" s="55">
        <v>1.23</v>
      </c>
      <c r="P624" s="56">
        <f t="shared" si="9"/>
        <v>0</v>
      </c>
      <c r="Q624" s="49"/>
      <c r="R624" s="49"/>
    </row>
    <row r="625" spans="1:18" s="48" customFormat="1" ht="15.2" customHeight="1">
      <c r="A625" s="54" t="s">
        <v>539</v>
      </c>
      <c r="B625" s="54" t="s">
        <v>580</v>
      </c>
      <c r="C625" s="54" t="s">
        <v>95</v>
      </c>
      <c r="D625" s="54" t="s">
        <v>95</v>
      </c>
      <c r="E625" s="54" t="s">
        <v>13</v>
      </c>
      <c r="F625" s="54"/>
      <c r="G625" s="54" t="s">
        <v>381</v>
      </c>
      <c r="H625" s="54" t="s">
        <v>382</v>
      </c>
      <c r="I625" s="51" t="s">
        <v>510</v>
      </c>
      <c r="J625" s="51" t="s">
        <v>510</v>
      </c>
      <c r="K625" s="51">
        <v>0</v>
      </c>
      <c r="L625" s="51">
        <v>0</v>
      </c>
      <c r="M625" s="51">
        <v>1</v>
      </c>
      <c r="N625" s="51">
        <v>1</v>
      </c>
      <c r="O625" s="55">
        <v>0</v>
      </c>
      <c r="P625" s="56">
        <f t="shared" si="9"/>
        <v>0</v>
      </c>
      <c r="Q625" s="49"/>
      <c r="R625" s="49"/>
    </row>
    <row r="626" spans="1:18" s="48" customFormat="1" ht="15.2" customHeight="1">
      <c r="A626" s="54" t="s">
        <v>539</v>
      </c>
      <c r="B626" s="54" t="s">
        <v>580</v>
      </c>
      <c r="C626" s="54" t="s">
        <v>234</v>
      </c>
      <c r="D626" s="54" t="s">
        <v>234</v>
      </c>
      <c r="E626" s="54" t="s">
        <v>13</v>
      </c>
      <c r="F626" s="54"/>
      <c r="G626" s="54" t="s">
        <v>366</v>
      </c>
      <c r="H626" s="54" t="s">
        <v>367</v>
      </c>
      <c r="I626" s="51">
        <v>704.49</v>
      </c>
      <c r="J626" s="51">
        <v>704.49</v>
      </c>
      <c r="K626" s="51">
        <v>10137.58</v>
      </c>
      <c r="L626" s="51">
        <v>10137.58</v>
      </c>
      <c r="M626" s="51">
        <v>1</v>
      </c>
      <c r="N626" s="51">
        <v>1</v>
      </c>
      <c r="O626" s="55">
        <v>9433.09</v>
      </c>
      <c r="P626" s="56">
        <f t="shared" si="9"/>
        <v>704.48999999999978</v>
      </c>
      <c r="Q626" s="49"/>
      <c r="R626" s="49"/>
    </row>
    <row r="627" spans="1:18" s="48" customFormat="1" ht="15.2" customHeight="1">
      <c r="A627" s="54" t="s">
        <v>539</v>
      </c>
      <c r="B627" s="54" t="s">
        <v>580</v>
      </c>
      <c r="C627" s="54" t="s">
        <v>234</v>
      </c>
      <c r="D627" s="54" t="s">
        <v>234</v>
      </c>
      <c r="E627" s="54" t="s">
        <v>13</v>
      </c>
      <c r="F627" s="54"/>
      <c r="G627" s="54" t="s">
        <v>368</v>
      </c>
      <c r="H627" s="54" t="s">
        <v>369</v>
      </c>
      <c r="I627" s="51">
        <v>1.42</v>
      </c>
      <c r="J627" s="51">
        <v>1.42</v>
      </c>
      <c r="K627" s="51">
        <v>493.11</v>
      </c>
      <c r="L627" s="51">
        <v>493.11000000000007</v>
      </c>
      <c r="M627" s="51">
        <v>1</v>
      </c>
      <c r="N627" s="51">
        <v>1</v>
      </c>
      <c r="O627" s="55">
        <v>491.69000000000005</v>
      </c>
      <c r="P627" s="56">
        <f t="shared" si="9"/>
        <v>1.4200000000000159</v>
      </c>
      <c r="Q627" s="49"/>
      <c r="R627" s="49"/>
    </row>
    <row r="628" spans="1:18" s="48" customFormat="1" ht="15.2" customHeight="1">
      <c r="A628" s="54" t="s">
        <v>539</v>
      </c>
      <c r="B628" s="54" t="s">
        <v>580</v>
      </c>
      <c r="C628" s="54" t="s">
        <v>234</v>
      </c>
      <c r="D628" s="54" t="s">
        <v>234</v>
      </c>
      <c r="E628" s="54" t="s">
        <v>13</v>
      </c>
      <c r="F628" s="54"/>
      <c r="G628" s="54" t="s">
        <v>370</v>
      </c>
      <c r="H628" s="54" t="s">
        <v>371</v>
      </c>
      <c r="I628" s="51">
        <v>195.46</v>
      </c>
      <c r="J628" s="51">
        <v>195.46</v>
      </c>
      <c r="K628" s="51">
        <v>195.46</v>
      </c>
      <c r="L628" s="51">
        <v>195.46</v>
      </c>
      <c r="M628" s="51">
        <v>1</v>
      </c>
      <c r="N628" s="51">
        <v>1</v>
      </c>
      <c r="O628" s="55">
        <v>0</v>
      </c>
      <c r="P628" s="56">
        <f t="shared" si="9"/>
        <v>195.46</v>
      </c>
      <c r="Q628" s="49"/>
      <c r="R628" s="49"/>
    </row>
    <row r="629" spans="1:18" s="48" customFormat="1" ht="15.2" customHeight="1">
      <c r="A629" s="54" t="s">
        <v>539</v>
      </c>
      <c r="B629" s="54" t="s">
        <v>580</v>
      </c>
      <c r="C629" s="54" t="s">
        <v>234</v>
      </c>
      <c r="D629" s="54" t="s">
        <v>234</v>
      </c>
      <c r="E629" s="54" t="s">
        <v>13</v>
      </c>
      <c r="F629" s="54"/>
      <c r="G629" s="54" t="s">
        <v>372</v>
      </c>
      <c r="H629" s="54" t="s">
        <v>373</v>
      </c>
      <c r="I629" s="51">
        <v>24.88</v>
      </c>
      <c r="J629" s="51">
        <v>24.88</v>
      </c>
      <c r="K629" s="51">
        <v>32.840000000000003</v>
      </c>
      <c r="L629" s="51">
        <v>32.839999999999996</v>
      </c>
      <c r="M629" s="51">
        <v>1</v>
      </c>
      <c r="N629" s="51">
        <v>1</v>
      </c>
      <c r="O629" s="55">
        <v>7.9599999999999991</v>
      </c>
      <c r="P629" s="56">
        <f t="shared" si="9"/>
        <v>24.879999999999995</v>
      </c>
      <c r="Q629" s="49"/>
      <c r="R629" s="49"/>
    </row>
    <row r="630" spans="1:18" s="48" customFormat="1" ht="15.2" customHeight="1">
      <c r="A630" s="54" t="s">
        <v>539</v>
      </c>
      <c r="B630" s="54" t="s">
        <v>580</v>
      </c>
      <c r="C630" s="54" t="s">
        <v>234</v>
      </c>
      <c r="D630" s="54" t="s">
        <v>234</v>
      </c>
      <c r="E630" s="54" t="s">
        <v>13</v>
      </c>
      <c r="F630" s="54"/>
      <c r="G630" s="54" t="s">
        <v>374</v>
      </c>
      <c r="H630" s="54" t="s">
        <v>375</v>
      </c>
      <c r="I630" s="51">
        <v>37.54</v>
      </c>
      <c r="J630" s="51">
        <v>37.54</v>
      </c>
      <c r="K630" s="51">
        <v>195.26</v>
      </c>
      <c r="L630" s="51">
        <v>195.26</v>
      </c>
      <c r="M630" s="51">
        <v>1</v>
      </c>
      <c r="N630" s="51">
        <v>1</v>
      </c>
      <c r="O630" s="55">
        <v>157.72</v>
      </c>
      <c r="P630" s="56">
        <f t="shared" si="9"/>
        <v>37.539999999999992</v>
      </c>
      <c r="Q630" s="49"/>
      <c r="R630" s="49"/>
    </row>
    <row r="631" spans="1:18" s="48" customFormat="1" ht="15.2" customHeight="1">
      <c r="A631" s="54" t="s">
        <v>539</v>
      </c>
      <c r="B631" s="54" t="s">
        <v>580</v>
      </c>
      <c r="C631" s="54" t="s">
        <v>234</v>
      </c>
      <c r="D631" s="54" t="s">
        <v>234</v>
      </c>
      <c r="E631" s="54" t="s">
        <v>13</v>
      </c>
      <c r="F631" s="54"/>
      <c r="G631" s="54" t="s">
        <v>389</v>
      </c>
      <c r="H631" s="54" t="s">
        <v>390</v>
      </c>
      <c r="I631" s="51">
        <v>10.28</v>
      </c>
      <c r="J631" s="51">
        <v>10.28</v>
      </c>
      <c r="K631" s="51">
        <v>15.22</v>
      </c>
      <c r="L631" s="51">
        <v>15.22</v>
      </c>
      <c r="M631" s="51">
        <v>1</v>
      </c>
      <c r="N631" s="51">
        <v>1</v>
      </c>
      <c r="O631" s="55">
        <v>4.9400000000000004</v>
      </c>
      <c r="P631" s="56">
        <f t="shared" si="9"/>
        <v>10.280000000000001</v>
      </c>
      <c r="Q631" s="49"/>
      <c r="R631" s="49"/>
    </row>
    <row r="632" spans="1:18" s="48" customFormat="1" ht="15.2" customHeight="1">
      <c r="A632" s="54" t="s">
        <v>539</v>
      </c>
      <c r="B632" s="54" t="s">
        <v>580</v>
      </c>
      <c r="C632" s="54" t="s">
        <v>234</v>
      </c>
      <c r="D632" s="54" t="s">
        <v>234</v>
      </c>
      <c r="E632" s="54" t="s">
        <v>13</v>
      </c>
      <c r="F632" s="54"/>
      <c r="G632" s="54" t="s">
        <v>380</v>
      </c>
      <c r="H632" s="54" t="s">
        <v>17</v>
      </c>
      <c r="I632" s="51">
        <v>2.7</v>
      </c>
      <c r="J632" s="51">
        <v>2.7</v>
      </c>
      <c r="K632" s="51">
        <v>6.89</v>
      </c>
      <c r="L632" s="51">
        <v>6.89</v>
      </c>
      <c r="M632" s="51">
        <v>1</v>
      </c>
      <c r="N632" s="51">
        <v>1</v>
      </c>
      <c r="O632" s="55">
        <v>4.1900000000000004</v>
      </c>
      <c r="P632" s="56">
        <f t="shared" si="9"/>
        <v>2.6999999999999993</v>
      </c>
      <c r="Q632" s="49"/>
      <c r="R632" s="49"/>
    </row>
    <row r="633" spans="1:18" s="48" customFormat="1" ht="15.2" customHeight="1">
      <c r="A633" s="54" t="s">
        <v>539</v>
      </c>
      <c r="B633" s="54" t="s">
        <v>580</v>
      </c>
      <c r="C633" s="54" t="s">
        <v>234</v>
      </c>
      <c r="D633" s="54" t="s">
        <v>234</v>
      </c>
      <c r="E633" s="54" t="s">
        <v>13</v>
      </c>
      <c r="F633" s="54"/>
      <c r="G633" s="54" t="s">
        <v>381</v>
      </c>
      <c r="H633" s="54" t="s">
        <v>382</v>
      </c>
      <c r="I633" s="51">
        <v>2215.85</v>
      </c>
      <c r="J633" s="51">
        <v>2215.85</v>
      </c>
      <c r="K633" s="51">
        <v>2215.85</v>
      </c>
      <c r="L633" s="51">
        <v>2215.85</v>
      </c>
      <c r="M633" s="51">
        <v>1</v>
      </c>
      <c r="N633" s="51">
        <v>1</v>
      </c>
      <c r="O633" s="55">
        <v>0</v>
      </c>
      <c r="P633" s="56">
        <f t="shared" si="9"/>
        <v>2215.85</v>
      </c>
      <c r="Q633" s="49"/>
      <c r="R633" s="49"/>
    </row>
    <row r="634" spans="1:18" s="48" customFormat="1" ht="15.2" customHeight="1">
      <c r="A634" s="54" t="s">
        <v>539</v>
      </c>
      <c r="B634" s="54" t="s">
        <v>580</v>
      </c>
      <c r="C634" s="54" t="s">
        <v>236</v>
      </c>
      <c r="D634" s="54" t="s">
        <v>236</v>
      </c>
      <c r="E634" s="54" t="s">
        <v>13</v>
      </c>
      <c r="F634" s="54"/>
      <c r="G634" s="54" t="s">
        <v>366</v>
      </c>
      <c r="H634" s="54" t="s">
        <v>367</v>
      </c>
      <c r="I634" s="51">
        <v>913.35</v>
      </c>
      <c r="J634" s="51">
        <v>913.35</v>
      </c>
      <c r="K634" s="51">
        <v>11670.95</v>
      </c>
      <c r="L634" s="51">
        <v>11670.950000000003</v>
      </c>
      <c r="M634" s="51">
        <v>1</v>
      </c>
      <c r="N634" s="51">
        <v>1</v>
      </c>
      <c r="O634" s="55">
        <v>10757.6</v>
      </c>
      <c r="P634" s="56">
        <f t="shared" si="9"/>
        <v>913.35000000000218</v>
      </c>
      <c r="Q634" s="49"/>
      <c r="R634" s="49"/>
    </row>
    <row r="635" spans="1:18" s="48" customFormat="1" ht="15.2" customHeight="1">
      <c r="A635" s="54" t="s">
        <v>539</v>
      </c>
      <c r="B635" s="54" t="s">
        <v>580</v>
      </c>
      <c r="C635" s="54" t="s">
        <v>236</v>
      </c>
      <c r="D635" s="54" t="s">
        <v>236</v>
      </c>
      <c r="E635" s="54" t="s">
        <v>13</v>
      </c>
      <c r="F635" s="54"/>
      <c r="G635" s="54" t="s">
        <v>368</v>
      </c>
      <c r="H635" s="54" t="s">
        <v>369</v>
      </c>
      <c r="I635" s="51">
        <v>1.6</v>
      </c>
      <c r="J635" s="51">
        <v>1.6</v>
      </c>
      <c r="K635" s="51">
        <v>549.16</v>
      </c>
      <c r="L635" s="51">
        <v>549.16000000000008</v>
      </c>
      <c r="M635" s="51">
        <v>1</v>
      </c>
      <c r="N635" s="51">
        <v>1</v>
      </c>
      <c r="O635" s="55">
        <v>547.56000000000006</v>
      </c>
      <c r="P635" s="56">
        <f t="shared" si="9"/>
        <v>1.6000000000000227</v>
      </c>
      <c r="Q635" s="49"/>
      <c r="R635" s="49"/>
    </row>
    <row r="636" spans="1:18" s="48" customFormat="1" ht="15.2" customHeight="1">
      <c r="A636" s="54" t="s">
        <v>539</v>
      </c>
      <c r="B636" s="54" t="s">
        <v>580</v>
      </c>
      <c r="C636" s="54" t="s">
        <v>236</v>
      </c>
      <c r="D636" s="54" t="s">
        <v>236</v>
      </c>
      <c r="E636" s="54" t="s">
        <v>13</v>
      </c>
      <c r="F636" s="54"/>
      <c r="G636" s="54" t="s">
        <v>370</v>
      </c>
      <c r="H636" s="54" t="s">
        <v>371</v>
      </c>
      <c r="I636" s="51">
        <v>187.58</v>
      </c>
      <c r="J636" s="51">
        <v>187.58</v>
      </c>
      <c r="K636" s="51">
        <v>187.58</v>
      </c>
      <c r="L636" s="51">
        <v>187.58</v>
      </c>
      <c r="M636" s="51">
        <v>1</v>
      </c>
      <c r="N636" s="51">
        <v>1</v>
      </c>
      <c r="O636" s="55">
        <v>0</v>
      </c>
      <c r="P636" s="56">
        <f t="shared" si="9"/>
        <v>187.58</v>
      </c>
      <c r="Q636" s="49"/>
      <c r="R636" s="49"/>
    </row>
    <row r="637" spans="1:18" s="48" customFormat="1" ht="15.2" customHeight="1">
      <c r="A637" s="54" t="s">
        <v>539</v>
      </c>
      <c r="B637" s="54" t="s">
        <v>580</v>
      </c>
      <c r="C637" s="54" t="s">
        <v>236</v>
      </c>
      <c r="D637" s="54" t="s">
        <v>236</v>
      </c>
      <c r="E637" s="54" t="s">
        <v>13</v>
      </c>
      <c r="F637" s="54"/>
      <c r="G637" s="54" t="s">
        <v>372</v>
      </c>
      <c r="H637" s="54" t="s">
        <v>373</v>
      </c>
      <c r="I637" s="51">
        <v>11.63</v>
      </c>
      <c r="J637" s="51">
        <v>11.63</v>
      </c>
      <c r="K637" s="51">
        <v>16.82</v>
      </c>
      <c r="L637" s="51">
        <v>16.82</v>
      </c>
      <c r="M637" s="51">
        <v>1</v>
      </c>
      <c r="N637" s="51">
        <v>1</v>
      </c>
      <c r="O637" s="55">
        <v>5.19</v>
      </c>
      <c r="P637" s="56">
        <f t="shared" si="9"/>
        <v>11.629999999999999</v>
      </c>
      <c r="Q637" s="49"/>
      <c r="R637" s="49"/>
    </row>
    <row r="638" spans="1:18" s="48" customFormat="1" ht="15.2" customHeight="1">
      <c r="A638" s="54" t="s">
        <v>539</v>
      </c>
      <c r="B638" s="54" t="s">
        <v>580</v>
      </c>
      <c r="C638" s="54" t="s">
        <v>236</v>
      </c>
      <c r="D638" s="54" t="s">
        <v>236</v>
      </c>
      <c r="E638" s="54" t="s">
        <v>13</v>
      </c>
      <c r="F638" s="54"/>
      <c r="G638" s="54" t="s">
        <v>374</v>
      </c>
      <c r="H638" s="54" t="s">
        <v>375</v>
      </c>
      <c r="I638" s="51">
        <v>40.01</v>
      </c>
      <c r="J638" s="51">
        <v>40.01</v>
      </c>
      <c r="K638" s="51">
        <v>203.95</v>
      </c>
      <c r="L638" s="51">
        <v>203.95</v>
      </c>
      <c r="M638" s="51">
        <v>1</v>
      </c>
      <c r="N638" s="51">
        <v>1</v>
      </c>
      <c r="O638" s="55">
        <v>163.94</v>
      </c>
      <c r="P638" s="56">
        <f t="shared" si="9"/>
        <v>40.009999999999991</v>
      </c>
      <c r="Q638" s="49"/>
      <c r="R638" s="49"/>
    </row>
    <row r="639" spans="1:18" s="48" customFormat="1" ht="15.2" customHeight="1">
      <c r="A639" s="54" t="s">
        <v>539</v>
      </c>
      <c r="B639" s="54" t="s">
        <v>580</v>
      </c>
      <c r="C639" s="54" t="s">
        <v>236</v>
      </c>
      <c r="D639" s="54" t="s">
        <v>236</v>
      </c>
      <c r="E639" s="54" t="s">
        <v>13</v>
      </c>
      <c r="F639" s="54"/>
      <c r="G639" s="54" t="s">
        <v>389</v>
      </c>
      <c r="H639" s="54" t="s">
        <v>390</v>
      </c>
      <c r="I639" s="51">
        <v>14.85</v>
      </c>
      <c r="J639" s="51">
        <v>14.85</v>
      </c>
      <c r="K639" s="51">
        <v>17.11</v>
      </c>
      <c r="L639" s="51">
        <v>17.11</v>
      </c>
      <c r="M639" s="51">
        <v>1</v>
      </c>
      <c r="N639" s="51">
        <v>1</v>
      </c>
      <c r="O639" s="55">
        <v>2.2599999999999998</v>
      </c>
      <c r="P639" s="56">
        <f t="shared" si="9"/>
        <v>14.85</v>
      </c>
      <c r="Q639" s="49"/>
      <c r="R639" s="49"/>
    </row>
    <row r="640" spans="1:18" s="48" customFormat="1" ht="15.2" customHeight="1">
      <c r="A640" s="54" t="s">
        <v>539</v>
      </c>
      <c r="B640" s="54" t="s">
        <v>580</v>
      </c>
      <c r="C640" s="54" t="s">
        <v>236</v>
      </c>
      <c r="D640" s="54" t="s">
        <v>236</v>
      </c>
      <c r="E640" s="54" t="s">
        <v>13</v>
      </c>
      <c r="F640" s="54"/>
      <c r="G640" s="54" t="s">
        <v>380</v>
      </c>
      <c r="H640" s="54" t="s">
        <v>17</v>
      </c>
      <c r="I640" s="51">
        <v>3.06</v>
      </c>
      <c r="J640" s="51">
        <v>3.06</v>
      </c>
      <c r="K640" s="51">
        <v>7.86</v>
      </c>
      <c r="L640" s="51">
        <v>7.86</v>
      </c>
      <c r="M640" s="51">
        <v>1</v>
      </c>
      <c r="N640" s="51">
        <v>1</v>
      </c>
      <c r="O640" s="55">
        <v>4.8</v>
      </c>
      <c r="P640" s="56">
        <f t="shared" si="9"/>
        <v>3.0600000000000005</v>
      </c>
      <c r="Q640" s="49"/>
      <c r="R640" s="49"/>
    </row>
    <row r="641" spans="1:18" s="48" customFormat="1" ht="15.2" customHeight="1">
      <c r="A641" s="54" t="s">
        <v>539</v>
      </c>
      <c r="B641" s="54" t="s">
        <v>580</v>
      </c>
      <c r="C641" s="54" t="s">
        <v>236</v>
      </c>
      <c r="D641" s="54" t="s">
        <v>236</v>
      </c>
      <c r="E641" s="54" t="s">
        <v>13</v>
      </c>
      <c r="F641" s="54"/>
      <c r="G641" s="54" t="s">
        <v>381</v>
      </c>
      <c r="H641" s="54" t="s">
        <v>382</v>
      </c>
      <c r="I641" s="51">
        <v>52.15</v>
      </c>
      <c r="J641" s="51">
        <v>52.15</v>
      </c>
      <c r="K641" s="51">
        <v>52.15</v>
      </c>
      <c r="L641" s="51">
        <v>52.15</v>
      </c>
      <c r="M641" s="51">
        <v>1</v>
      </c>
      <c r="N641" s="51">
        <v>1</v>
      </c>
      <c r="O641" s="55">
        <v>0</v>
      </c>
      <c r="P641" s="56">
        <f t="shared" si="9"/>
        <v>52.15</v>
      </c>
      <c r="Q641" s="49"/>
      <c r="R641" s="49"/>
    </row>
    <row r="642" spans="1:18" s="48" customFormat="1" ht="15.2" customHeight="1">
      <c r="A642" s="54" t="s">
        <v>539</v>
      </c>
      <c r="B642" s="54" t="s">
        <v>580</v>
      </c>
      <c r="C642" s="54" t="s">
        <v>241</v>
      </c>
      <c r="D642" s="54" t="s">
        <v>241</v>
      </c>
      <c r="E642" s="54" t="s">
        <v>13</v>
      </c>
      <c r="F642" s="54"/>
      <c r="G642" s="54" t="s">
        <v>366</v>
      </c>
      <c r="H642" s="54" t="s">
        <v>367</v>
      </c>
      <c r="I642" s="51">
        <v>16013.01</v>
      </c>
      <c r="J642" s="51">
        <v>16013.01</v>
      </c>
      <c r="K642" s="51">
        <v>161968.03</v>
      </c>
      <c r="L642" s="51">
        <v>161968.03</v>
      </c>
      <c r="M642" s="51">
        <v>1</v>
      </c>
      <c r="N642" s="51">
        <v>1</v>
      </c>
      <c r="O642" s="55">
        <v>145955.01999999999</v>
      </c>
      <c r="P642" s="56">
        <f t="shared" si="9"/>
        <v>16013.010000000009</v>
      </c>
      <c r="Q642" s="49"/>
      <c r="R642" s="49"/>
    </row>
    <row r="643" spans="1:18" s="48" customFormat="1" ht="15.2" customHeight="1">
      <c r="A643" s="54" t="s">
        <v>539</v>
      </c>
      <c r="B643" s="54" t="s">
        <v>580</v>
      </c>
      <c r="C643" s="54" t="s">
        <v>241</v>
      </c>
      <c r="D643" s="54" t="s">
        <v>241</v>
      </c>
      <c r="E643" s="54" t="s">
        <v>13</v>
      </c>
      <c r="F643" s="54"/>
      <c r="G643" s="54" t="s">
        <v>368</v>
      </c>
      <c r="H643" s="54" t="s">
        <v>369</v>
      </c>
      <c r="I643" s="51">
        <v>2.85</v>
      </c>
      <c r="J643" s="51">
        <v>2.85</v>
      </c>
      <c r="K643" s="51">
        <v>14533.34</v>
      </c>
      <c r="L643" s="51">
        <v>14533.34</v>
      </c>
      <c r="M643" s="51">
        <v>1</v>
      </c>
      <c r="N643" s="51">
        <v>1</v>
      </c>
      <c r="O643" s="55">
        <v>14530.49</v>
      </c>
      <c r="P643" s="56">
        <f t="shared" ref="P643:P706" si="10">L643-O643</f>
        <v>2.8500000000003638</v>
      </c>
      <c r="Q643" s="49"/>
      <c r="R643" s="49"/>
    </row>
    <row r="644" spans="1:18" s="48" customFormat="1" ht="15.2" customHeight="1">
      <c r="A644" s="54" t="s">
        <v>539</v>
      </c>
      <c r="B644" s="54" t="s">
        <v>580</v>
      </c>
      <c r="C644" s="54" t="s">
        <v>241</v>
      </c>
      <c r="D644" s="54" t="s">
        <v>241</v>
      </c>
      <c r="E644" s="54" t="s">
        <v>13</v>
      </c>
      <c r="F644" s="54"/>
      <c r="G644" s="54" t="s">
        <v>370</v>
      </c>
      <c r="H644" s="54" t="s">
        <v>371</v>
      </c>
      <c r="I644" s="51">
        <v>4359.78</v>
      </c>
      <c r="J644" s="51">
        <v>4359.78</v>
      </c>
      <c r="K644" s="51">
        <v>4359.78</v>
      </c>
      <c r="L644" s="51">
        <v>4359.78</v>
      </c>
      <c r="M644" s="51">
        <v>1</v>
      </c>
      <c r="N644" s="51">
        <v>1</v>
      </c>
      <c r="O644" s="55">
        <v>0</v>
      </c>
      <c r="P644" s="56">
        <f t="shared" si="10"/>
        <v>4359.78</v>
      </c>
      <c r="Q644" s="49"/>
      <c r="R644" s="49"/>
    </row>
    <row r="645" spans="1:18" s="48" customFormat="1" ht="15.2" customHeight="1">
      <c r="A645" s="54" t="s">
        <v>539</v>
      </c>
      <c r="B645" s="54" t="s">
        <v>580</v>
      </c>
      <c r="C645" s="54" t="s">
        <v>241</v>
      </c>
      <c r="D645" s="54" t="s">
        <v>241</v>
      </c>
      <c r="E645" s="54" t="s">
        <v>13</v>
      </c>
      <c r="F645" s="54"/>
      <c r="G645" s="54" t="s">
        <v>372</v>
      </c>
      <c r="H645" s="54" t="s">
        <v>373</v>
      </c>
      <c r="I645" s="51">
        <v>2.2799999999999998</v>
      </c>
      <c r="J645" s="51">
        <v>2.2799999999999998</v>
      </c>
      <c r="K645" s="51">
        <v>6.04</v>
      </c>
      <c r="L645" s="51">
        <v>6.04</v>
      </c>
      <c r="M645" s="51">
        <v>1</v>
      </c>
      <c r="N645" s="51">
        <v>1</v>
      </c>
      <c r="O645" s="55">
        <v>3.76</v>
      </c>
      <c r="P645" s="56">
        <f t="shared" si="10"/>
        <v>2.2800000000000002</v>
      </c>
      <c r="Q645" s="49"/>
      <c r="R645" s="49"/>
    </row>
    <row r="646" spans="1:18" s="48" customFormat="1" ht="15.2" customHeight="1">
      <c r="A646" s="54" t="s">
        <v>539</v>
      </c>
      <c r="B646" s="54" t="s">
        <v>580</v>
      </c>
      <c r="C646" s="54" t="s">
        <v>241</v>
      </c>
      <c r="D646" s="54" t="s">
        <v>241</v>
      </c>
      <c r="E646" s="54" t="s">
        <v>13</v>
      </c>
      <c r="F646" s="54"/>
      <c r="G646" s="54" t="s">
        <v>374</v>
      </c>
      <c r="H646" s="54" t="s">
        <v>375</v>
      </c>
      <c r="I646" s="51">
        <v>350</v>
      </c>
      <c r="J646" s="51">
        <v>350</v>
      </c>
      <c r="K646" s="51">
        <v>613.59</v>
      </c>
      <c r="L646" s="51">
        <v>613.58999999999992</v>
      </c>
      <c r="M646" s="51">
        <v>1</v>
      </c>
      <c r="N646" s="51">
        <v>1</v>
      </c>
      <c r="O646" s="55">
        <v>263.58999999999997</v>
      </c>
      <c r="P646" s="56">
        <f t="shared" si="10"/>
        <v>349.99999999999994</v>
      </c>
      <c r="Q646" s="49"/>
      <c r="R646" s="49"/>
    </row>
    <row r="647" spans="1:18" s="48" customFormat="1" ht="15.2" customHeight="1">
      <c r="A647" s="54" t="s">
        <v>539</v>
      </c>
      <c r="B647" s="54" t="s">
        <v>580</v>
      </c>
      <c r="C647" s="54" t="s">
        <v>241</v>
      </c>
      <c r="D647" s="54" t="s">
        <v>241</v>
      </c>
      <c r="E647" s="54" t="s">
        <v>13</v>
      </c>
      <c r="F647" s="54"/>
      <c r="G647" s="54" t="s">
        <v>389</v>
      </c>
      <c r="H647" s="54" t="s">
        <v>390</v>
      </c>
      <c r="I647" s="51">
        <v>80.849999999999994</v>
      </c>
      <c r="J647" s="51">
        <v>80.849999999999994</v>
      </c>
      <c r="K647" s="51">
        <v>80.849999999999994</v>
      </c>
      <c r="L647" s="51">
        <v>80.849999999999994</v>
      </c>
      <c r="M647" s="51">
        <v>1</v>
      </c>
      <c r="N647" s="51">
        <v>1</v>
      </c>
      <c r="O647" s="55">
        <v>0</v>
      </c>
      <c r="P647" s="56">
        <f t="shared" si="10"/>
        <v>80.849999999999994</v>
      </c>
      <c r="Q647" s="49"/>
      <c r="R647" s="49"/>
    </row>
    <row r="648" spans="1:18" s="48" customFormat="1" ht="15.2" customHeight="1">
      <c r="A648" s="54" t="s">
        <v>539</v>
      </c>
      <c r="B648" s="54" t="s">
        <v>580</v>
      </c>
      <c r="C648" s="54" t="s">
        <v>241</v>
      </c>
      <c r="D648" s="54" t="s">
        <v>241</v>
      </c>
      <c r="E648" s="54" t="s">
        <v>13</v>
      </c>
      <c r="F648" s="54"/>
      <c r="G648" s="54" t="s">
        <v>380</v>
      </c>
      <c r="H648" s="54" t="s">
        <v>17</v>
      </c>
      <c r="I648" s="51">
        <v>51.88</v>
      </c>
      <c r="J648" s="51">
        <v>51.88</v>
      </c>
      <c r="K648" s="51">
        <v>168.47</v>
      </c>
      <c r="L648" s="51">
        <v>168.47</v>
      </c>
      <c r="M648" s="51">
        <v>1</v>
      </c>
      <c r="N648" s="51">
        <v>1</v>
      </c>
      <c r="O648" s="55">
        <v>116.59</v>
      </c>
      <c r="P648" s="56">
        <f t="shared" si="10"/>
        <v>51.879999999999995</v>
      </c>
      <c r="Q648" s="49"/>
      <c r="R648" s="49"/>
    </row>
    <row r="649" spans="1:18" s="48" customFormat="1" ht="15.2" customHeight="1">
      <c r="A649" s="54" t="s">
        <v>539</v>
      </c>
      <c r="B649" s="54" t="s">
        <v>580</v>
      </c>
      <c r="C649" s="54" t="s">
        <v>241</v>
      </c>
      <c r="D649" s="54" t="s">
        <v>241</v>
      </c>
      <c r="E649" s="54" t="s">
        <v>13</v>
      </c>
      <c r="F649" s="54"/>
      <c r="G649" s="54" t="s">
        <v>381</v>
      </c>
      <c r="H649" s="54" t="s">
        <v>382</v>
      </c>
      <c r="I649" s="51">
        <v>907.37</v>
      </c>
      <c r="J649" s="51">
        <v>907.37</v>
      </c>
      <c r="K649" s="51">
        <v>907.37</v>
      </c>
      <c r="L649" s="51">
        <v>907.37</v>
      </c>
      <c r="M649" s="51">
        <v>1</v>
      </c>
      <c r="N649" s="51">
        <v>1</v>
      </c>
      <c r="O649" s="55">
        <v>0</v>
      </c>
      <c r="P649" s="56">
        <f t="shared" si="10"/>
        <v>907.37</v>
      </c>
      <c r="Q649" s="49"/>
      <c r="R649" s="49"/>
    </row>
    <row r="650" spans="1:18" s="48" customFormat="1" ht="15.2" customHeight="1">
      <c r="A650" s="54" t="s">
        <v>539</v>
      </c>
      <c r="B650" s="54" t="s">
        <v>580</v>
      </c>
      <c r="C650" s="54" t="s">
        <v>97</v>
      </c>
      <c r="D650" s="54" t="s">
        <v>97</v>
      </c>
      <c r="E650" s="54" t="s">
        <v>13</v>
      </c>
      <c r="F650" s="54"/>
      <c r="G650" s="54" t="s">
        <v>366</v>
      </c>
      <c r="H650" s="54" t="s">
        <v>367</v>
      </c>
      <c r="I650" s="51">
        <v>8873.15</v>
      </c>
      <c r="J650" s="51">
        <v>8873.15</v>
      </c>
      <c r="K650" s="51">
        <v>727800.59</v>
      </c>
      <c r="L650" s="51">
        <v>727800.59</v>
      </c>
      <c r="M650" s="51">
        <v>1</v>
      </c>
      <c r="N650" s="51">
        <v>1</v>
      </c>
      <c r="O650" s="55">
        <v>718927.44</v>
      </c>
      <c r="P650" s="56">
        <f t="shared" si="10"/>
        <v>8873.1500000000233</v>
      </c>
      <c r="Q650" s="49"/>
      <c r="R650" s="49"/>
    </row>
    <row r="651" spans="1:18" s="48" customFormat="1" ht="15.2" customHeight="1">
      <c r="A651" s="54" t="s">
        <v>539</v>
      </c>
      <c r="B651" s="54" t="s">
        <v>580</v>
      </c>
      <c r="C651" s="54" t="s">
        <v>97</v>
      </c>
      <c r="D651" s="54" t="s">
        <v>97</v>
      </c>
      <c r="E651" s="54" t="s">
        <v>13</v>
      </c>
      <c r="F651" s="54"/>
      <c r="G651" s="54" t="s">
        <v>368</v>
      </c>
      <c r="H651" s="54" t="s">
        <v>369</v>
      </c>
      <c r="I651" s="51">
        <v>66.94</v>
      </c>
      <c r="J651" s="51">
        <v>66.94</v>
      </c>
      <c r="K651" s="51">
        <v>43186.45</v>
      </c>
      <c r="L651" s="51">
        <v>43186.45</v>
      </c>
      <c r="M651" s="51">
        <v>1</v>
      </c>
      <c r="N651" s="51">
        <v>1</v>
      </c>
      <c r="O651" s="55">
        <v>43119.509999999995</v>
      </c>
      <c r="P651" s="56">
        <f t="shared" si="10"/>
        <v>66.940000000002328</v>
      </c>
      <c r="Q651" s="49"/>
      <c r="R651" s="49"/>
    </row>
    <row r="652" spans="1:18" s="48" customFormat="1" ht="15.2" customHeight="1">
      <c r="A652" s="54" t="s">
        <v>539</v>
      </c>
      <c r="B652" s="54" t="s">
        <v>580</v>
      </c>
      <c r="C652" s="54" t="s">
        <v>97</v>
      </c>
      <c r="D652" s="54" t="s">
        <v>97</v>
      </c>
      <c r="E652" s="54" t="s">
        <v>13</v>
      </c>
      <c r="F652" s="54"/>
      <c r="G652" s="54" t="s">
        <v>370</v>
      </c>
      <c r="H652" s="54" t="s">
        <v>371</v>
      </c>
      <c r="I652" s="51">
        <v>14920</v>
      </c>
      <c r="J652" s="51">
        <v>14920</v>
      </c>
      <c r="K652" s="51">
        <v>14920</v>
      </c>
      <c r="L652" s="51">
        <v>14920</v>
      </c>
      <c r="M652" s="51">
        <v>1</v>
      </c>
      <c r="N652" s="51">
        <v>1</v>
      </c>
      <c r="O652" s="55">
        <v>0</v>
      </c>
      <c r="P652" s="56">
        <f t="shared" si="10"/>
        <v>14920</v>
      </c>
      <c r="Q652" s="49"/>
      <c r="R652" s="49"/>
    </row>
    <row r="653" spans="1:18" s="48" customFormat="1" ht="15.2" customHeight="1">
      <c r="A653" s="54" t="s">
        <v>539</v>
      </c>
      <c r="B653" s="54" t="s">
        <v>580</v>
      </c>
      <c r="C653" s="54" t="s">
        <v>97</v>
      </c>
      <c r="D653" s="54" t="s">
        <v>97</v>
      </c>
      <c r="E653" s="54" t="s">
        <v>13</v>
      </c>
      <c r="F653" s="54"/>
      <c r="G653" s="54" t="s">
        <v>372</v>
      </c>
      <c r="H653" s="54" t="s">
        <v>373</v>
      </c>
      <c r="I653" s="51">
        <v>644.66</v>
      </c>
      <c r="J653" s="51">
        <v>644.66</v>
      </c>
      <c r="K653" s="51">
        <v>1347.87</v>
      </c>
      <c r="L653" s="51">
        <v>1347.87</v>
      </c>
      <c r="M653" s="51">
        <v>1</v>
      </c>
      <c r="N653" s="51">
        <v>1</v>
      </c>
      <c r="O653" s="55">
        <v>703.21</v>
      </c>
      <c r="P653" s="56">
        <f t="shared" si="10"/>
        <v>644.65999999999985</v>
      </c>
      <c r="Q653" s="49"/>
      <c r="R653" s="49"/>
    </row>
    <row r="654" spans="1:18" s="48" customFormat="1" ht="15.2" customHeight="1">
      <c r="A654" s="54" t="s">
        <v>539</v>
      </c>
      <c r="B654" s="54" t="s">
        <v>580</v>
      </c>
      <c r="C654" s="54" t="s">
        <v>97</v>
      </c>
      <c r="D654" s="54" t="s">
        <v>97</v>
      </c>
      <c r="E654" s="54" t="s">
        <v>13</v>
      </c>
      <c r="F654" s="54"/>
      <c r="G654" s="54" t="s">
        <v>16</v>
      </c>
      <c r="H654" s="54" t="s">
        <v>394</v>
      </c>
      <c r="I654" s="51" t="s">
        <v>510</v>
      </c>
      <c r="J654" s="51" t="s">
        <v>510</v>
      </c>
      <c r="K654" s="51">
        <v>0</v>
      </c>
      <c r="L654" s="51">
        <v>0</v>
      </c>
      <c r="M654" s="51">
        <v>1</v>
      </c>
      <c r="N654" s="51">
        <v>1</v>
      </c>
      <c r="O654" s="55">
        <v>0</v>
      </c>
      <c r="P654" s="56">
        <f t="shared" si="10"/>
        <v>0</v>
      </c>
      <c r="Q654" s="49"/>
      <c r="R654" s="49"/>
    </row>
    <row r="655" spans="1:18" s="48" customFormat="1" ht="12">
      <c r="A655" s="54" t="s">
        <v>539</v>
      </c>
      <c r="B655" s="54" t="s">
        <v>580</v>
      </c>
      <c r="C655" s="54" t="s">
        <v>97</v>
      </c>
      <c r="D655" s="54" t="s">
        <v>97</v>
      </c>
      <c r="E655" s="54" t="s">
        <v>13</v>
      </c>
      <c r="F655" s="54"/>
      <c r="G655" s="54" t="s">
        <v>374</v>
      </c>
      <c r="H655" s="54" t="s">
        <v>375</v>
      </c>
      <c r="I655" s="51">
        <v>5375</v>
      </c>
      <c r="J655" s="51">
        <v>5375</v>
      </c>
      <c r="K655" s="51">
        <v>17659.740000000002</v>
      </c>
      <c r="L655" s="51">
        <v>17659.739999999998</v>
      </c>
      <c r="M655" s="51">
        <v>1</v>
      </c>
      <c r="N655" s="51">
        <v>1</v>
      </c>
      <c r="O655" s="55">
        <v>12284.74</v>
      </c>
      <c r="P655" s="56">
        <f t="shared" si="10"/>
        <v>5374.9999999999982</v>
      </c>
      <c r="Q655" s="49"/>
      <c r="R655" s="49"/>
    </row>
    <row r="656" spans="1:18" s="48" customFormat="1" ht="15.2" customHeight="1">
      <c r="A656" s="54" t="s">
        <v>539</v>
      </c>
      <c r="B656" s="54" t="s">
        <v>580</v>
      </c>
      <c r="C656" s="54" t="s">
        <v>97</v>
      </c>
      <c r="D656" s="54" t="s">
        <v>97</v>
      </c>
      <c r="E656" s="54" t="s">
        <v>13</v>
      </c>
      <c r="F656" s="54"/>
      <c r="G656" s="54" t="s">
        <v>389</v>
      </c>
      <c r="H656" s="54" t="s">
        <v>390</v>
      </c>
      <c r="I656" s="51">
        <v>1806.31</v>
      </c>
      <c r="J656" s="51">
        <v>1806.31</v>
      </c>
      <c r="K656" s="51">
        <v>1921.2</v>
      </c>
      <c r="L656" s="51">
        <v>1921.2</v>
      </c>
      <c r="M656" s="51">
        <v>1</v>
      </c>
      <c r="N656" s="51">
        <v>1</v>
      </c>
      <c r="O656" s="55">
        <v>114.89</v>
      </c>
      <c r="P656" s="56">
        <f t="shared" si="10"/>
        <v>1806.31</v>
      </c>
      <c r="Q656" s="49"/>
      <c r="R656" s="49"/>
    </row>
    <row r="657" spans="1:18" s="48" customFormat="1" ht="15.2" customHeight="1">
      <c r="A657" s="54" t="s">
        <v>539</v>
      </c>
      <c r="B657" s="54" t="s">
        <v>580</v>
      </c>
      <c r="C657" s="54" t="s">
        <v>97</v>
      </c>
      <c r="D657" s="54" t="s">
        <v>97</v>
      </c>
      <c r="E657" s="54" t="s">
        <v>13</v>
      </c>
      <c r="F657" s="54"/>
      <c r="G657" s="54" t="s">
        <v>393</v>
      </c>
      <c r="H657" s="54" t="s">
        <v>25</v>
      </c>
      <c r="I657" s="51" t="s">
        <v>510</v>
      </c>
      <c r="J657" s="51" t="s">
        <v>510</v>
      </c>
      <c r="K657" s="51">
        <v>0</v>
      </c>
      <c r="L657" s="51">
        <v>0</v>
      </c>
      <c r="M657" s="51">
        <v>1</v>
      </c>
      <c r="N657" s="51">
        <v>1</v>
      </c>
      <c r="O657" s="55">
        <v>0</v>
      </c>
      <c r="P657" s="56">
        <f t="shared" si="10"/>
        <v>0</v>
      </c>
      <c r="Q657" s="49"/>
      <c r="R657" s="49"/>
    </row>
    <row r="658" spans="1:18" s="48" customFormat="1" ht="15.2" customHeight="1">
      <c r="A658" s="54" t="s">
        <v>539</v>
      </c>
      <c r="B658" s="54" t="s">
        <v>580</v>
      </c>
      <c r="C658" s="54" t="s">
        <v>97</v>
      </c>
      <c r="D658" s="54" t="s">
        <v>97</v>
      </c>
      <c r="E658" s="54" t="s">
        <v>13</v>
      </c>
      <c r="F658" s="54"/>
      <c r="G658" s="54" t="s">
        <v>397</v>
      </c>
      <c r="H658" s="54" t="s">
        <v>35</v>
      </c>
      <c r="I658" s="51" t="s">
        <v>510</v>
      </c>
      <c r="J658" s="51" t="s">
        <v>510</v>
      </c>
      <c r="K658" s="51">
        <v>0</v>
      </c>
      <c r="L658" s="51">
        <v>0</v>
      </c>
      <c r="M658" s="51">
        <v>1</v>
      </c>
      <c r="N658" s="51">
        <v>1</v>
      </c>
      <c r="O658" s="55">
        <v>0</v>
      </c>
      <c r="P658" s="56">
        <f t="shared" si="10"/>
        <v>0</v>
      </c>
      <c r="Q658" s="49"/>
      <c r="R658" s="49"/>
    </row>
    <row r="659" spans="1:18" s="48" customFormat="1" ht="15.2" customHeight="1">
      <c r="A659" s="54" t="s">
        <v>539</v>
      </c>
      <c r="B659" s="54" t="s">
        <v>580</v>
      </c>
      <c r="C659" s="54" t="s">
        <v>97</v>
      </c>
      <c r="D659" s="54" t="s">
        <v>97</v>
      </c>
      <c r="E659" s="54" t="s">
        <v>13</v>
      </c>
      <c r="F659" s="54"/>
      <c r="G659" s="54" t="s">
        <v>403</v>
      </c>
      <c r="H659" s="54" t="s">
        <v>404</v>
      </c>
      <c r="I659" s="51">
        <v>61617</v>
      </c>
      <c r="J659" s="51">
        <v>61617</v>
      </c>
      <c r="K659" s="51">
        <v>1945.8</v>
      </c>
      <c r="L659" s="51">
        <v>1945.8000000000029</v>
      </c>
      <c r="M659" s="51">
        <v>1</v>
      </c>
      <c r="N659" s="51">
        <v>1</v>
      </c>
      <c r="O659" s="55">
        <v>-59671.199999999997</v>
      </c>
      <c r="P659" s="56">
        <f t="shared" si="10"/>
        <v>61617</v>
      </c>
      <c r="Q659" s="49"/>
      <c r="R659" s="49"/>
    </row>
    <row r="660" spans="1:18" s="48" customFormat="1" ht="15.2" customHeight="1">
      <c r="A660" s="54" t="s">
        <v>539</v>
      </c>
      <c r="B660" s="54" t="s">
        <v>580</v>
      </c>
      <c r="C660" s="54" t="s">
        <v>97</v>
      </c>
      <c r="D660" s="54" t="s">
        <v>97</v>
      </c>
      <c r="E660" s="54" t="s">
        <v>13</v>
      </c>
      <c r="F660" s="54"/>
      <c r="G660" s="54" t="s">
        <v>376</v>
      </c>
      <c r="H660" s="54" t="s">
        <v>377</v>
      </c>
      <c r="I660" s="51" t="s">
        <v>510</v>
      </c>
      <c r="J660" s="51" t="s">
        <v>510</v>
      </c>
      <c r="K660" s="51">
        <v>86757</v>
      </c>
      <c r="L660" s="51">
        <v>86757</v>
      </c>
      <c r="M660" s="51">
        <v>1</v>
      </c>
      <c r="N660" s="51">
        <v>1</v>
      </c>
      <c r="O660" s="55">
        <v>86757</v>
      </c>
      <c r="P660" s="56">
        <f t="shared" si="10"/>
        <v>0</v>
      </c>
      <c r="Q660" s="49"/>
      <c r="R660" s="49"/>
    </row>
    <row r="661" spans="1:18" s="48" customFormat="1" ht="15.2" customHeight="1">
      <c r="A661" s="54" t="s">
        <v>539</v>
      </c>
      <c r="B661" s="54" t="s">
        <v>580</v>
      </c>
      <c r="C661" s="54" t="s">
        <v>97</v>
      </c>
      <c r="D661" s="54" t="s">
        <v>97</v>
      </c>
      <c r="E661" s="54" t="s">
        <v>13</v>
      </c>
      <c r="F661" s="54"/>
      <c r="G661" s="54" t="s">
        <v>411</v>
      </c>
      <c r="H661" s="54" t="s">
        <v>412</v>
      </c>
      <c r="I661" s="51" t="s">
        <v>510</v>
      </c>
      <c r="J661" s="51" t="s">
        <v>510</v>
      </c>
      <c r="K661" s="51">
        <v>29539</v>
      </c>
      <c r="L661" s="51">
        <v>29539</v>
      </c>
      <c r="M661" s="51">
        <v>1</v>
      </c>
      <c r="N661" s="51">
        <v>1</v>
      </c>
      <c r="O661" s="55">
        <v>29539</v>
      </c>
      <c r="P661" s="56">
        <f t="shared" si="10"/>
        <v>0</v>
      </c>
      <c r="Q661" s="49"/>
      <c r="R661" s="49"/>
    </row>
    <row r="662" spans="1:18" s="48" customFormat="1" ht="15.2" customHeight="1">
      <c r="A662" s="54" t="s">
        <v>539</v>
      </c>
      <c r="B662" s="54" t="s">
        <v>580</v>
      </c>
      <c r="C662" s="54" t="s">
        <v>97</v>
      </c>
      <c r="D662" s="54" t="s">
        <v>97</v>
      </c>
      <c r="E662" s="54" t="s">
        <v>13</v>
      </c>
      <c r="F662" s="54"/>
      <c r="G662" s="54" t="s">
        <v>378</v>
      </c>
      <c r="H662" s="54" t="s">
        <v>379</v>
      </c>
      <c r="I662" s="51" t="s">
        <v>510</v>
      </c>
      <c r="J662" s="51" t="s">
        <v>510</v>
      </c>
      <c r="K662" s="51">
        <v>38250</v>
      </c>
      <c r="L662" s="51">
        <v>38250</v>
      </c>
      <c r="M662" s="51">
        <v>1</v>
      </c>
      <c r="N662" s="51">
        <v>1</v>
      </c>
      <c r="O662" s="55">
        <v>38250</v>
      </c>
      <c r="P662" s="56">
        <f t="shared" si="10"/>
        <v>0</v>
      </c>
      <c r="Q662" s="49"/>
      <c r="R662" s="49"/>
    </row>
    <row r="663" spans="1:18" s="48" customFormat="1" ht="15.2" customHeight="1">
      <c r="A663" s="54" t="s">
        <v>539</v>
      </c>
      <c r="B663" s="54" t="s">
        <v>580</v>
      </c>
      <c r="C663" s="54" t="s">
        <v>97</v>
      </c>
      <c r="D663" s="54" t="s">
        <v>97</v>
      </c>
      <c r="E663" s="54" t="s">
        <v>13</v>
      </c>
      <c r="F663" s="54"/>
      <c r="G663" s="54" t="s">
        <v>494</v>
      </c>
      <c r="H663" s="54" t="s">
        <v>495</v>
      </c>
      <c r="I663" s="51" t="s">
        <v>510</v>
      </c>
      <c r="J663" s="51" t="s">
        <v>510</v>
      </c>
      <c r="K663" s="51">
        <v>0</v>
      </c>
      <c r="L663" s="51">
        <v>0</v>
      </c>
      <c r="M663" s="51">
        <v>1</v>
      </c>
      <c r="N663" s="51">
        <v>1</v>
      </c>
      <c r="O663" s="55">
        <v>0</v>
      </c>
      <c r="P663" s="56">
        <f t="shared" si="10"/>
        <v>0</v>
      </c>
      <c r="Q663" s="49"/>
      <c r="R663" s="49"/>
    </row>
    <row r="664" spans="1:18" s="48" customFormat="1" ht="15.2" customHeight="1">
      <c r="A664" s="54" t="s">
        <v>539</v>
      </c>
      <c r="B664" s="54" t="s">
        <v>580</v>
      </c>
      <c r="C664" s="54" t="s">
        <v>97</v>
      </c>
      <c r="D664" s="54" t="s">
        <v>97</v>
      </c>
      <c r="E664" s="54" t="s">
        <v>13</v>
      </c>
      <c r="F664" s="54"/>
      <c r="G664" s="54" t="s">
        <v>485</v>
      </c>
      <c r="H664" s="54" t="s">
        <v>531</v>
      </c>
      <c r="I664" s="51" t="s">
        <v>510</v>
      </c>
      <c r="J664" s="51" t="s">
        <v>510</v>
      </c>
      <c r="K664" s="51">
        <v>0</v>
      </c>
      <c r="L664" s="51">
        <v>0</v>
      </c>
      <c r="M664" s="51">
        <v>1</v>
      </c>
      <c r="N664" s="51">
        <v>1</v>
      </c>
      <c r="O664" s="55">
        <v>0</v>
      </c>
      <c r="P664" s="56">
        <f t="shared" si="10"/>
        <v>0</v>
      </c>
      <c r="Q664" s="49"/>
      <c r="R664" s="49"/>
    </row>
    <row r="665" spans="1:18" s="48" customFormat="1" ht="15.2" customHeight="1">
      <c r="A665" s="54" t="s">
        <v>539</v>
      </c>
      <c r="B665" s="54" t="s">
        <v>580</v>
      </c>
      <c r="C665" s="54" t="s">
        <v>97</v>
      </c>
      <c r="D665" s="54" t="s">
        <v>97</v>
      </c>
      <c r="E665" s="54" t="s">
        <v>13</v>
      </c>
      <c r="F665" s="54"/>
      <c r="G665" s="54" t="s">
        <v>380</v>
      </c>
      <c r="H665" s="54" t="s">
        <v>17</v>
      </c>
      <c r="I665" s="51">
        <v>1072.3900000000001</v>
      </c>
      <c r="J665" s="51">
        <v>1072.3900000000001</v>
      </c>
      <c r="K665" s="51">
        <v>1364.38</v>
      </c>
      <c r="L665" s="51">
        <v>1364.38</v>
      </c>
      <c r="M665" s="51">
        <v>1</v>
      </c>
      <c r="N665" s="51">
        <v>1</v>
      </c>
      <c r="O665" s="55">
        <v>291.99</v>
      </c>
      <c r="P665" s="56">
        <f t="shared" si="10"/>
        <v>1072.3900000000001</v>
      </c>
      <c r="Q665" s="49"/>
      <c r="R665" s="49"/>
    </row>
    <row r="666" spans="1:18" s="48" customFormat="1" ht="15.2" customHeight="1">
      <c r="A666" s="54" t="s">
        <v>539</v>
      </c>
      <c r="B666" s="54" t="s">
        <v>580</v>
      </c>
      <c r="C666" s="54" t="s">
        <v>97</v>
      </c>
      <c r="D666" s="54" t="s">
        <v>97</v>
      </c>
      <c r="E666" s="54" t="s">
        <v>13</v>
      </c>
      <c r="F666" s="54"/>
      <c r="G666" s="54" t="s">
        <v>398</v>
      </c>
      <c r="H666" s="54" t="s">
        <v>399</v>
      </c>
      <c r="I666" s="51" t="s">
        <v>510</v>
      </c>
      <c r="J666" s="51" t="s">
        <v>510</v>
      </c>
      <c r="K666" s="51">
        <v>0</v>
      </c>
      <c r="L666" s="51">
        <v>0</v>
      </c>
      <c r="M666" s="51">
        <v>1</v>
      </c>
      <c r="N666" s="51">
        <v>1</v>
      </c>
      <c r="O666" s="55">
        <v>0</v>
      </c>
      <c r="P666" s="56">
        <f t="shared" si="10"/>
        <v>0</v>
      </c>
      <c r="Q666" s="49"/>
      <c r="R666" s="49"/>
    </row>
    <row r="667" spans="1:18" s="48" customFormat="1" ht="15.2" customHeight="1">
      <c r="A667" s="54" t="s">
        <v>539</v>
      </c>
      <c r="B667" s="54" t="s">
        <v>580</v>
      </c>
      <c r="C667" s="54" t="s">
        <v>97</v>
      </c>
      <c r="D667" s="54" t="s">
        <v>97</v>
      </c>
      <c r="E667" s="54" t="s">
        <v>13</v>
      </c>
      <c r="F667" s="54"/>
      <c r="G667" s="54" t="s">
        <v>381</v>
      </c>
      <c r="H667" s="54" t="s">
        <v>382</v>
      </c>
      <c r="I667" s="51">
        <v>3411.81</v>
      </c>
      <c r="J667" s="51">
        <v>3411.81</v>
      </c>
      <c r="K667" s="51">
        <v>6823.62</v>
      </c>
      <c r="L667" s="51">
        <v>6823.62</v>
      </c>
      <c r="M667" s="51">
        <v>1</v>
      </c>
      <c r="N667" s="51">
        <v>1</v>
      </c>
      <c r="O667" s="55">
        <v>3411.81</v>
      </c>
      <c r="P667" s="56">
        <f t="shared" si="10"/>
        <v>3411.81</v>
      </c>
      <c r="Q667" s="49"/>
      <c r="R667" s="49"/>
    </row>
    <row r="668" spans="1:18" s="48" customFormat="1" ht="15.2" customHeight="1">
      <c r="A668" s="54" t="s">
        <v>539</v>
      </c>
      <c r="B668" s="54" t="s">
        <v>580</v>
      </c>
      <c r="C668" s="54" t="s">
        <v>97</v>
      </c>
      <c r="D668" s="54" t="s">
        <v>97</v>
      </c>
      <c r="E668" s="54" t="s">
        <v>13</v>
      </c>
      <c r="F668" s="54"/>
      <c r="G668" s="54" t="s">
        <v>396</v>
      </c>
      <c r="H668" s="54" t="s">
        <v>245</v>
      </c>
      <c r="I668" s="51" t="s">
        <v>510</v>
      </c>
      <c r="J668" s="51" t="s">
        <v>510</v>
      </c>
      <c r="K668" s="51">
        <v>0</v>
      </c>
      <c r="L668" s="51">
        <v>0</v>
      </c>
      <c r="M668" s="51">
        <v>1</v>
      </c>
      <c r="N668" s="51">
        <v>1</v>
      </c>
      <c r="O668" s="55">
        <v>0</v>
      </c>
      <c r="P668" s="56">
        <f t="shared" si="10"/>
        <v>0</v>
      </c>
      <c r="Q668" s="49"/>
      <c r="R668" s="49"/>
    </row>
    <row r="669" spans="1:18" s="48" customFormat="1" ht="15.2" customHeight="1">
      <c r="A669" s="54" t="s">
        <v>539</v>
      </c>
      <c r="B669" s="54" t="s">
        <v>580</v>
      </c>
      <c r="C669" s="54" t="s">
        <v>99</v>
      </c>
      <c r="D669" s="54" t="s">
        <v>99</v>
      </c>
      <c r="E669" s="54" t="s">
        <v>13</v>
      </c>
      <c r="F669" s="54"/>
      <c r="G669" s="54" t="s">
        <v>366</v>
      </c>
      <c r="H669" s="54" t="s">
        <v>367</v>
      </c>
      <c r="I669" s="51">
        <v>6825.22</v>
      </c>
      <c r="J669" s="51">
        <v>6825.22</v>
      </c>
      <c r="K669" s="51">
        <v>555738.04</v>
      </c>
      <c r="L669" s="51">
        <v>555738.04</v>
      </c>
      <c r="M669" s="51">
        <v>1</v>
      </c>
      <c r="N669" s="51">
        <v>1</v>
      </c>
      <c r="O669" s="55">
        <v>548912.82000000007</v>
      </c>
      <c r="P669" s="56">
        <f t="shared" si="10"/>
        <v>6825.2199999999721</v>
      </c>
      <c r="Q669" s="49"/>
      <c r="R669" s="49"/>
    </row>
    <row r="670" spans="1:18" s="48" customFormat="1" ht="15.2" customHeight="1">
      <c r="A670" s="54" t="s">
        <v>539</v>
      </c>
      <c r="B670" s="54" t="s">
        <v>580</v>
      </c>
      <c r="C670" s="54" t="s">
        <v>99</v>
      </c>
      <c r="D670" s="54" t="s">
        <v>99</v>
      </c>
      <c r="E670" s="54" t="s">
        <v>13</v>
      </c>
      <c r="F670" s="54"/>
      <c r="G670" s="54" t="s">
        <v>368</v>
      </c>
      <c r="H670" s="54" t="s">
        <v>369</v>
      </c>
      <c r="I670" s="51">
        <v>51.91</v>
      </c>
      <c r="J670" s="51">
        <v>51.91</v>
      </c>
      <c r="K670" s="51">
        <v>33490.339999999997</v>
      </c>
      <c r="L670" s="51">
        <v>33490.340000000004</v>
      </c>
      <c r="M670" s="51">
        <v>1</v>
      </c>
      <c r="N670" s="51">
        <v>1</v>
      </c>
      <c r="O670" s="55">
        <v>33438.43</v>
      </c>
      <c r="P670" s="56">
        <f t="shared" si="10"/>
        <v>51.910000000003492</v>
      </c>
      <c r="Q670" s="49"/>
      <c r="R670" s="49"/>
    </row>
    <row r="671" spans="1:18" s="48" customFormat="1" ht="15.2" customHeight="1">
      <c r="A671" s="54" t="s">
        <v>539</v>
      </c>
      <c r="B671" s="54" t="s">
        <v>580</v>
      </c>
      <c r="C671" s="54" t="s">
        <v>99</v>
      </c>
      <c r="D671" s="54" t="s">
        <v>99</v>
      </c>
      <c r="E671" s="54" t="s">
        <v>13</v>
      </c>
      <c r="F671" s="54"/>
      <c r="G671" s="54" t="s">
        <v>370</v>
      </c>
      <c r="H671" s="54" t="s">
        <v>371</v>
      </c>
      <c r="I671" s="51">
        <v>11296.67</v>
      </c>
      <c r="J671" s="51">
        <v>11296.67</v>
      </c>
      <c r="K671" s="51">
        <v>11296.67</v>
      </c>
      <c r="L671" s="51">
        <v>11296.67</v>
      </c>
      <c r="M671" s="51">
        <v>1</v>
      </c>
      <c r="N671" s="51">
        <v>1</v>
      </c>
      <c r="O671" s="55">
        <v>0</v>
      </c>
      <c r="P671" s="56">
        <f t="shared" si="10"/>
        <v>11296.67</v>
      </c>
      <c r="Q671" s="49"/>
      <c r="R671" s="49"/>
    </row>
    <row r="672" spans="1:18" s="48" customFormat="1" ht="15.2" customHeight="1">
      <c r="A672" s="54" t="s">
        <v>539</v>
      </c>
      <c r="B672" s="54" t="s">
        <v>580</v>
      </c>
      <c r="C672" s="54" t="s">
        <v>99</v>
      </c>
      <c r="D672" s="54" t="s">
        <v>99</v>
      </c>
      <c r="E672" s="54" t="s">
        <v>13</v>
      </c>
      <c r="F672" s="54"/>
      <c r="G672" s="54" t="s">
        <v>372</v>
      </c>
      <c r="H672" s="54" t="s">
        <v>373</v>
      </c>
      <c r="I672" s="51">
        <v>488.1</v>
      </c>
      <c r="J672" s="51">
        <v>488.1</v>
      </c>
      <c r="K672" s="51">
        <v>1020.54</v>
      </c>
      <c r="L672" s="51">
        <v>1020.5400000000001</v>
      </c>
      <c r="M672" s="51">
        <v>1</v>
      </c>
      <c r="N672" s="51">
        <v>1</v>
      </c>
      <c r="O672" s="55">
        <v>532.44000000000005</v>
      </c>
      <c r="P672" s="56">
        <f t="shared" si="10"/>
        <v>488.1</v>
      </c>
      <c r="Q672" s="49"/>
      <c r="R672" s="49"/>
    </row>
    <row r="673" spans="1:18" s="48" customFormat="1" ht="15.2" customHeight="1">
      <c r="A673" s="54" t="s">
        <v>539</v>
      </c>
      <c r="B673" s="54" t="s">
        <v>580</v>
      </c>
      <c r="C673" s="54" t="s">
        <v>99</v>
      </c>
      <c r="D673" s="54" t="s">
        <v>99</v>
      </c>
      <c r="E673" s="54" t="s">
        <v>13</v>
      </c>
      <c r="F673" s="54"/>
      <c r="G673" s="54" t="s">
        <v>374</v>
      </c>
      <c r="H673" s="54" t="s">
        <v>375</v>
      </c>
      <c r="I673" s="51" t="s">
        <v>510</v>
      </c>
      <c r="J673" s="51" t="s">
        <v>510</v>
      </c>
      <c r="K673" s="51">
        <v>0</v>
      </c>
      <c r="L673" s="51">
        <v>0</v>
      </c>
      <c r="M673" s="51">
        <v>1</v>
      </c>
      <c r="N673" s="51">
        <v>1</v>
      </c>
      <c r="O673" s="55">
        <v>0</v>
      </c>
      <c r="P673" s="56">
        <f t="shared" si="10"/>
        <v>0</v>
      </c>
      <c r="Q673" s="49"/>
      <c r="R673" s="49"/>
    </row>
    <row r="674" spans="1:18" s="48" customFormat="1" ht="15.2" customHeight="1">
      <c r="A674" s="54" t="s">
        <v>539</v>
      </c>
      <c r="B674" s="54" t="s">
        <v>580</v>
      </c>
      <c r="C674" s="54" t="s">
        <v>99</v>
      </c>
      <c r="D674" s="54" t="s">
        <v>99</v>
      </c>
      <c r="E674" s="54" t="s">
        <v>13</v>
      </c>
      <c r="F674" s="54"/>
      <c r="G674" s="54" t="s">
        <v>393</v>
      </c>
      <c r="H674" s="54" t="s">
        <v>25</v>
      </c>
      <c r="I674" s="51" t="s">
        <v>510</v>
      </c>
      <c r="J674" s="51" t="s">
        <v>510</v>
      </c>
      <c r="K674" s="51">
        <v>0</v>
      </c>
      <c r="L674" s="51">
        <v>0</v>
      </c>
      <c r="M674" s="51">
        <v>1</v>
      </c>
      <c r="N674" s="51">
        <v>1</v>
      </c>
      <c r="O674" s="55">
        <v>0</v>
      </c>
      <c r="P674" s="56">
        <f t="shared" si="10"/>
        <v>0</v>
      </c>
      <c r="Q674" s="49"/>
      <c r="R674" s="49"/>
    </row>
    <row r="675" spans="1:18" s="48" customFormat="1" ht="15.2" customHeight="1">
      <c r="A675" s="54" t="s">
        <v>539</v>
      </c>
      <c r="B675" s="54" t="s">
        <v>580</v>
      </c>
      <c r="C675" s="54" t="s">
        <v>99</v>
      </c>
      <c r="D675" s="54" t="s">
        <v>99</v>
      </c>
      <c r="E675" s="54" t="s">
        <v>13</v>
      </c>
      <c r="F675" s="54"/>
      <c r="G675" s="54" t="s">
        <v>403</v>
      </c>
      <c r="H675" s="54" t="s">
        <v>404</v>
      </c>
      <c r="I675" s="51">
        <v>47766</v>
      </c>
      <c r="J675" s="51">
        <v>47766</v>
      </c>
      <c r="K675" s="51">
        <v>1508.4</v>
      </c>
      <c r="L675" s="51">
        <v>1508.4000000000015</v>
      </c>
      <c r="M675" s="51">
        <v>1</v>
      </c>
      <c r="N675" s="51">
        <v>1</v>
      </c>
      <c r="O675" s="55">
        <v>-46257.599999999999</v>
      </c>
      <c r="P675" s="56">
        <f t="shared" si="10"/>
        <v>47766</v>
      </c>
      <c r="Q675" s="49"/>
      <c r="R675" s="49"/>
    </row>
    <row r="676" spans="1:18" s="48" customFormat="1" ht="15.2" customHeight="1">
      <c r="A676" s="54" t="s">
        <v>539</v>
      </c>
      <c r="B676" s="54" t="s">
        <v>580</v>
      </c>
      <c r="C676" s="54" t="s">
        <v>99</v>
      </c>
      <c r="D676" s="54" t="s">
        <v>99</v>
      </c>
      <c r="E676" s="54" t="s">
        <v>13</v>
      </c>
      <c r="F676" s="54"/>
      <c r="G676" s="54" t="s">
        <v>376</v>
      </c>
      <c r="H676" s="54" t="s">
        <v>377</v>
      </c>
      <c r="I676" s="51" t="s">
        <v>510</v>
      </c>
      <c r="J676" s="51" t="s">
        <v>510</v>
      </c>
      <c r="K676" s="51">
        <v>0</v>
      </c>
      <c r="L676" s="51">
        <v>0</v>
      </c>
      <c r="M676" s="51">
        <v>1</v>
      </c>
      <c r="N676" s="51">
        <v>1</v>
      </c>
      <c r="O676" s="55">
        <v>0</v>
      </c>
      <c r="P676" s="56">
        <f t="shared" si="10"/>
        <v>0</v>
      </c>
      <c r="Q676" s="49"/>
      <c r="R676" s="49"/>
    </row>
    <row r="677" spans="1:18" s="48" customFormat="1" ht="15.2" customHeight="1">
      <c r="A677" s="54" t="s">
        <v>539</v>
      </c>
      <c r="B677" s="54" t="s">
        <v>580</v>
      </c>
      <c r="C677" s="54" t="s">
        <v>99</v>
      </c>
      <c r="D677" s="54" t="s">
        <v>99</v>
      </c>
      <c r="E677" s="54" t="s">
        <v>13</v>
      </c>
      <c r="F677" s="54"/>
      <c r="G677" s="54" t="s">
        <v>380</v>
      </c>
      <c r="H677" s="54" t="s">
        <v>17</v>
      </c>
      <c r="I677" s="51">
        <v>810.23</v>
      </c>
      <c r="J677" s="51">
        <v>810.23</v>
      </c>
      <c r="K677" s="51">
        <v>1088.81</v>
      </c>
      <c r="L677" s="51">
        <v>1088.81</v>
      </c>
      <c r="M677" s="51">
        <v>1</v>
      </c>
      <c r="N677" s="51">
        <v>1</v>
      </c>
      <c r="O677" s="55">
        <v>278.58</v>
      </c>
      <c r="P677" s="56">
        <f t="shared" si="10"/>
        <v>810.23</v>
      </c>
      <c r="Q677" s="49"/>
      <c r="R677" s="49"/>
    </row>
    <row r="678" spans="1:18" s="48" customFormat="1" ht="15.2" customHeight="1">
      <c r="A678" s="54" t="s">
        <v>539</v>
      </c>
      <c r="B678" s="54" t="s">
        <v>580</v>
      </c>
      <c r="C678" s="54" t="s">
        <v>99</v>
      </c>
      <c r="D678" s="54" t="s">
        <v>99</v>
      </c>
      <c r="E678" s="54" t="s">
        <v>13</v>
      </c>
      <c r="F678" s="54"/>
      <c r="G678" s="54" t="s">
        <v>398</v>
      </c>
      <c r="H678" s="54" t="s">
        <v>399</v>
      </c>
      <c r="I678" s="51" t="s">
        <v>510</v>
      </c>
      <c r="J678" s="51" t="s">
        <v>510</v>
      </c>
      <c r="K678" s="51">
        <v>0</v>
      </c>
      <c r="L678" s="51">
        <v>0</v>
      </c>
      <c r="M678" s="51">
        <v>1</v>
      </c>
      <c r="N678" s="51">
        <v>1</v>
      </c>
      <c r="O678" s="55">
        <v>0</v>
      </c>
      <c r="P678" s="56">
        <f t="shared" si="10"/>
        <v>0</v>
      </c>
      <c r="Q678" s="49"/>
      <c r="R678" s="49"/>
    </row>
    <row r="679" spans="1:18" s="48" customFormat="1" ht="15.2" customHeight="1">
      <c r="A679" s="54" t="s">
        <v>539</v>
      </c>
      <c r="B679" s="54" t="s">
        <v>580</v>
      </c>
      <c r="C679" s="54" t="s">
        <v>99</v>
      </c>
      <c r="D679" s="54" t="s">
        <v>99</v>
      </c>
      <c r="E679" s="54" t="s">
        <v>13</v>
      </c>
      <c r="F679" s="54"/>
      <c r="G679" s="54" t="s">
        <v>381</v>
      </c>
      <c r="H679" s="54" t="s">
        <v>382</v>
      </c>
      <c r="I679" s="51">
        <v>2592.31</v>
      </c>
      <c r="J679" s="51">
        <v>2592.31</v>
      </c>
      <c r="K679" s="51">
        <v>5184.62</v>
      </c>
      <c r="L679" s="51">
        <v>5184.62</v>
      </c>
      <c r="M679" s="51">
        <v>1</v>
      </c>
      <c r="N679" s="51">
        <v>1</v>
      </c>
      <c r="O679" s="55">
        <v>2592.31</v>
      </c>
      <c r="P679" s="56">
        <f t="shared" si="10"/>
        <v>2592.31</v>
      </c>
      <c r="Q679" s="49"/>
      <c r="R679" s="49"/>
    </row>
    <row r="680" spans="1:18" s="48" customFormat="1" ht="15.2" customHeight="1">
      <c r="A680" s="54" t="s">
        <v>539</v>
      </c>
      <c r="B680" s="54" t="s">
        <v>580</v>
      </c>
      <c r="C680" s="54" t="s">
        <v>99</v>
      </c>
      <c r="D680" s="54" t="s">
        <v>99</v>
      </c>
      <c r="E680" s="54" t="s">
        <v>13</v>
      </c>
      <c r="F680" s="54"/>
      <c r="G680" s="54" t="s">
        <v>417</v>
      </c>
      <c r="H680" s="54" t="s">
        <v>418</v>
      </c>
      <c r="I680" s="51" t="s">
        <v>510</v>
      </c>
      <c r="J680" s="51" t="s">
        <v>510</v>
      </c>
      <c r="K680" s="51">
        <v>0</v>
      </c>
      <c r="L680" s="51">
        <v>0</v>
      </c>
      <c r="M680" s="51">
        <v>1</v>
      </c>
      <c r="N680" s="51">
        <v>1</v>
      </c>
      <c r="O680" s="55">
        <v>0</v>
      </c>
      <c r="P680" s="56">
        <f t="shared" si="10"/>
        <v>0</v>
      </c>
      <c r="Q680" s="49"/>
      <c r="R680" s="49"/>
    </row>
    <row r="681" spans="1:18" s="48" customFormat="1" ht="15.2" customHeight="1">
      <c r="A681" s="54" t="s">
        <v>539</v>
      </c>
      <c r="B681" s="54" t="s">
        <v>580</v>
      </c>
      <c r="C681" s="54" t="s">
        <v>99</v>
      </c>
      <c r="D681" s="54" t="s">
        <v>99</v>
      </c>
      <c r="E681" s="54" t="s">
        <v>13</v>
      </c>
      <c r="F681" s="54"/>
      <c r="G681" s="54" t="s">
        <v>400</v>
      </c>
      <c r="H681" s="54" t="s">
        <v>36</v>
      </c>
      <c r="I681" s="51" t="s">
        <v>510</v>
      </c>
      <c r="J681" s="51" t="s">
        <v>510</v>
      </c>
      <c r="K681" s="51">
        <v>910.15</v>
      </c>
      <c r="L681" s="51">
        <v>910.15</v>
      </c>
      <c r="M681" s="51">
        <v>1</v>
      </c>
      <c r="N681" s="51">
        <v>1</v>
      </c>
      <c r="O681" s="55">
        <v>910.15</v>
      </c>
      <c r="P681" s="56">
        <f t="shared" si="10"/>
        <v>0</v>
      </c>
      <c r="Q681" s="49"/>
      <c r="R681" s="49"/>
    </row>
    <row r="682" spans="1:18" s="48" customFormat="1" ht="15.2" customHeight="1">
      <c r="A682" s="54" t="s">
        <v>539</v>
      </c>
      <c r="B682" s="54" t="s">
        <v>580</v>
      </c>
      <c r="C682" s="54" t="s">
        <v>101</v>
      </c>
      <c r="D682" s="54" t="s">
        <v>101</v>
      </c>
      <c r="E682" s="54" t="s">
        <v>13</v>
      </c>
      <c r="F682" s="54"/>
      <c r="G682" s="54" t="s">
        <v>366</v>
      </c>
      <c r="H682" s="54" t="s">
        <v>367</v>
      </c>
      <c r="I682" s="51">
        <v>10766.7</v>
      </c>
      <c r="J682" s="51">
        <v>10766.7</v>
      </c>
      <c r="K682" s="51">
        <v>880171.97</v>
      </c>
      <c r="L682" s="51">
        <v>880171.97</v>
      </c>
      <c r="M682" s="51">
        <v>1</v>
      </c>
      <c r="N682" s="51">
        <v>1</v>
      </c>
      <c r="O682" s="55">
        <v>869405.2699999999</v>
      </c>
      <c r="P682" s="56">
        <f t="shared" si="10"/>
        <v>10766.70000000007</v>
      </c>
      <c r="Q682" s="49"/>
      <c r="R682" s="49"/>
    </row>
    <row r="683" spans="1:18" s="48" customFormat="1" ht="15.2" customHeight="1">
      <c r="A683" s="54" t="s">
        <v>539</v>
      </c>
      <c r="B683" s="54" t="s">
        <v>580</v>
      </c>
      <c r="C683" s="54" t="s">
        <v>101</v>
      </c>
      <c r="D683" s="54" t="s">
        <v>101</v>
      </c>
      <c r="E683" s="54" t="s">
        <v>13</v>
      </c>
      <c r="F683" s="54"/>
      <c r="G683" s="54" t="s">
        <v>368</v>
      </c>
      <c r="H683" s="54" t="s">
        <v>369</v>
      </c>
      <c r="I683" s="51">
        <v>81.430000000000007</v>
      </c>
      <c r="J683" s="51">
        <v>81.430000000000007</v>
      </c>
      <c r="K683" s="51">
        <v>52533.49</v>
      </c>
      <c r="L683" s="51">
        <v>52533.49</v>
      </c>
      <c r="M683" s="51">
        <v>1</v>
      </c>
      <c r="N683" s="51">
        <v>1</v>
      </c>
      <c r="O683" s="55">
        <v>52452.06</v>
      </c>
      <c r="P683" s="56">
        <f t="shared" si="10"/>
        <v>81.430000000000291</v>
      </c>
      <c r="Q683" s="49"/>
      <c r="R683" s="49"/>
    </row>
    <row r="684" spans="1:18" s="48" customFormat="1" ht="15.2" customHeight="1">
      <c r="A684" s="54" t="s">
        <v>539</v>
      </c>
      <c r="B684" s="54" t="s">
        <v>580</v>
      </c>
      <c r="C684" s="54" t="s">
        <v>101</v>
      </c>
      <c r="D684" s="54" t="s">
        <v>101</v>
      </c>
      <c r="E684" s="54" t="s">
        <v>13</v>
      </c>
      <c r="F684" s="54"/>
      <c r="G684" s="54" t="s">
        <v>370</v>
      </c>
      <c r="H684" s="54" t="s">
        <v>371</v>
      </c>
      <c r="I684" s="51">
        <v>17854.12</v>
      </c>
      <c r="J684" s="51">
        <v>17854.12</v>
      </c>
      <c r="K684" s="51">
        <v>17854.12</v>
      </c>
      <c r="L684" s="51">
        <v>17854.12</v>
      </c>
      <c r="M684" s="51">
        <v>1</v>
      </c>
      <c r="N684" s="51">
        <v>1</v>
      </c>
      <c r="O684" s="55">
        <v>0</v>
      </c>
      <c r="P684" s="56">
        <f t="shared" si="10"/>
        <v>17854.12</v>
      </c>
      <c r="Q684" s="49"/>
      <c r="R684" s="49"/>
    </row>
    <row r="685" spans="1:18" s="48" customFormat="1" ht="15.2" customHeight="1">
      <c r="A685" s="54" t="s">
        <v>539</v>
      </c>
      <c r="B685" s="54" t="s">
        <v>580</v>
      </c>
      <c r="C685" s="54" t="s">
        <v>101</v>
      </c>
      <c r="D685" s="54" t="s">
        <v>101</v>
      </c>
      <c r="E685" s="54" t="s">
        <v>13</v>
      </c>
      <c r="F685" s="54"/>
      <c r="G685" s="54" t="s">
        <v>372</v>
      </c>
      <c r="H685" s="54" t="s">
        <v>373</v>
      </c>
      <c r="I685" s="51">
        <v>771.44</v>
      </c>
      <c r="J685" s="51">
        <v>771.44</v>
      </c>
      <c r="K685" s="51">
        <v>1612.94</v>
      </c>
      <c r="L685" s="51">
        <v>1612.94</v>
      </c>
      <c r="M685" s="51">
        <v>1</v>
      </c>
      <c r="N685" s="51">
        <v>1</v>
      </c>
      <c r="O685" s="55">
        <v>841.5</v>
      </c>
      <c r="P685" s="56">
        <f t="shared" si="10"/>
        <v>771.44</v>
      </c>
      <c r="Q685" s="49"/>
      <c r="R685" s="49"/>
    </row>
    <row r="686" spans="1:18" s="48" customFormat="1" ht="12">
      <c r="A686" s="54" t="s">
        <v>539</v>
      </c>
      <c r="B686" s="54" t="s">
        <v>580</v>
      </c>
      <c r="C686" s="54" t="s">
        <v>101</v>
      </c>
      <c r="D686" s="54" t="s">
        <v>101</v>
      </c>
      <c r="E686" s="54" t="s">
        <v>13</v>
      </c>
      <c r="F686" s="54"/>
      <c r="G686" s="54" t="s">
        <v>374</v>
      </c>
      <c r="H686" s="54" t="s">
        <v>375</v>
      </c>
      <c r="I686" s="51" t="s">
        <v>510</v>
      </c>
      <c r="J686" s="51" t="s">
        <v>510</v>
      </c>
      <c r="K686" s="51">
        <v>0</v>
      </c>
      <c r="L686" s="51">
        <v>0</v>
      </c>
      <c r="M686" s="51">
        <v>1</v>
      </c>
      <c r="N686" s="51">
        <v>1</v>
      </c>
      <c r="O686" s="55">
        <v>0</v>
      </c>
      <c r="P686" s="56">
        <f t="shared" si="10"/>
        <v>0</v>
      </c>
      <c r="Q686" s="49"/>
      <c r="R686" s="49"/>
    </row>
    <row r="687" spans="1:18" s="48" customFormat="1" ht="12">
      <c r="A687" s="54" t="s">
        <v>539</v>
      </c>
      <c r="B687" s="54" t="s">
        <v>580</v>
      </c>
      <c r="C687" s="54" t="s">
        <v>101</v>
      </c>
      <c r="D687" s="54" t="s">
        <v>101</v>
      </c>
      <c r="E687" s="54" t="s">
        <v>13</v>
      </c>
      <c r="F687" s="54"/>
      <c r="G687" s="54" t="s">
        <v>389</v>
      </c>
      <c r="H687" s="54" t="s">
        <v>390</v>
      </c>
      <c r="I687" s="51" t="s">
        <v>510</v>
      </c>
      <c r="J687" s="51" t="s">
        <v>510</v>
      </c>
      <c r="K687" s="51">
        <v>0</v>
      </c>
      <c r="L687" s="51">
        <v>0</v>
      </c>
      <c r="M687" s="51">
        <v>1</v>
      </c>
      <c r="N687" s="51">
        <v>1</v>
      </c>
      <c r="O687" s="55">
        <v>0</v>
      </c>
      <c r="P687" s="56">
        <f t="shared" si="10"/>
        <v>0</v>
      </c>
      <c r="Q687" s="49"/>
      <c r="R687" s="49"/>
    </row>
    <row r="688" spans="1:18" s="48" customFormat="1" ht="15.2" customHeight="1">
      <c r="A688" s="54" t="s">
        <v>539</v>
      </c>
      <c r="B688" s="54" t="s">
        <v>580</v>
      </c>
      <c r="C688" s="54" t="s">
        <v>101</v>
      </c>
      <c r="D688" s="54" t="s">
        <v>101</v>
      </c>
      <c r="E688" s="54" t="s">
        <v>13</v>
      </c>
      <c r="F688" s="54"/>
      <c r="G688" s="54" t="s">
        <v>393</v>
      </c>
      <c r="H688" s="54" t="s">
        <v>25</v>
      </c>
      <c r="I688" s="51" t="s">
        <v>510</v>
      </c>
      <c r="J688" s="51" t="s">
        <v>510</v>
      </c>
      <c r="K688" s="51">
        <v>0</v>
      </c>
      <c r="L688" s="51">
        <v>0</v>
      </c>
      <c r="M688" s="51">
        <v>1</v>
      </c>
      <c r="N688" s="51">
        <v>1</v>
      </c>
      <c r="O688" s="55">
        <v>0</v>
      </c>
      <c r="P688" s="56">
        <f t="shared" si="10"/>
        <v>0</v>
      </c>
      <c r="Q688" s="49"/>
      <c r="R688" s="49"/>
    </row>
    <row r="689" spans="1:18" s="48" customFormat="1" ht="15.2" customHeight="1">
      <c r="A689" s="54" t="s">
        <v>539</v>
      </c>
      <c r="B689" s="54" t="s">
        <v>580</v>
      </c>
      <c r="C689" s="54" t="s">
        <v>101</v>
      </c>
      <c r="D689" s="54" t="s">
        <v>101</v>
      </c>
      <c r="E689" s="54" t="s">
        <v>13</v>
      </c>
      <c r="F689" s="54"/>
      <c r="G689" s="54" t="s">
        <v>395</v>
      </c>
      <c r="H689" s="54" t="s">
        <v>29</v>
      </c>
      <c r="I689" s="51" t="s">
        <v>510</v>
      </c>
      <c r="J689" s="51" t="s">
        <v>510</v>
      </c>
      <c r="K689" s="51">
        <v>0.01</v>
      </c>
      <c r="L689" s="51">
        <v>0.01</v>
      </c>
      <c r="M689" s="51">
        <v>1</v>
      </c>
      <c r="N689" s="51">
        <v>1</v>
      </c>
      <c r="O689" s="55">
        <v>0.01</v>
      </c>
      <c r="P689" s="56">
        <f t="shared" si="10"/>
        <v>0</v>
      </c>
      <c r="Q689" s="49"/>
      <c r="R689" s="49"/>
    </row>
    <row r="690" spans="1:18" s="48" customFormat="1" ht="15.2" customHeight="1">
      <c r="A690" s="54" t="s">
        <v>539</v>
      </c>
      <c r="B690" s="54" t="s">
        <v>580</v>
      </c>
      <c r="C690" s="54" t="s">
        <v>101</v>
      </c>
      <c r="D690" s="54" t="s">
        <v>101</v>
      </c>
      <c r="E690" s="54" t="s">
        <v>13</v>
      </c>
      <c r="F690" s="54"/>
      <c r="G690" s="54" t="s">
        <v>397</v>
      </c>
      <c r="H690" s="54" t="s">
        <v>35</v>
      </c>
      <c r="I690" s="51" t="s">
        <v>510</v>
      </c>
      <c r="J690" s="51" t="s">
        <v>510</v>
      </c>
      <c r="K690" s="51">
        <v>345.19</v>
      </c>
      <c r="L690" s="51">
        <v>345.19</v>
      </c>
      <c r="M690" s="51">
        <v>1</v>
      </c>
      <c r="N690" s="51">
        <v>1</v>
      </c>
      <c r="O690" s="55">
        <v>345.19</v>
      </c>
      <c r="P690" s="56">
        <f t="shared" si="10"/>
        <v>0</v>
      </c>
      <c r="Q690" s="49"/>
      <c r="R690" s="49"/>
    </row>
    <row r="691" spans="1:18" s="48" customFormat="1" ht="15.2" customHeight="1">
      <c r="A691" s="54" t="s">
        <v>539</v>
      </c>
      <c r="B691" s="54" t="s">
        <v>580</v>
      </c>
      <c r="C691" s="54" t="s">
        <v>101</v>
      </c>
      <c r="D691" s="54" t="s">
        <v>101</v>
      </c>
      <c r="E691" s="54" t="s">
        <v>13</v>
      </c>
      <c r="F691" s="54"/>
      <c r="G691" s="54" t="s">
        <v>403</v>
      </c>
      <c r="H691" s="54" t="s">
        <v>404</v>
      </c>
      <c r="I691" s="51">
        <v>74945.5</v>
      </c>
      <c r="J691" s="51">
        <v>74945.5</v>
      </c>
      <c r="K691" s="51">
        <v>2366.6999999999998</v>
      </c>
      <c r="L691" s="51">
        <v>2366.6999999999971</v>
      </c>
      <c r="M691" s="51">
        <v>1</v>
      </c>
      <c r="N691" s="51">
        <v>1</v>
      </c>
      <c r="O691" s="55">
        <v>-72578.8</v>
      </c>
      <c r="P691" s="56">
        <f t="shared" si="10"/>
        <v>74945.5</v>
      </c>
      <c r="Q691" s="49"/>
      <c r="R691" s="49"/>
    </row>
    <row r="692" spans="1:18" s="48" customFormat="1" ht="15.2" customHeight="1">
      <c r="A692" s="54" t="s">
        <v>539</v>
      </c>
      <c r="B692" s="54" t="s">
        <v>580</v>
      </c>
      <c r="C692" s="54" t="s">
        <v>101</v>
      </c>
      <c r="D692" s="54" t="s">
        <v>101</v>
      </c>
      <c r="E692" s="54" t="s">
        <v>13</v>
      </c>
      <c r="F692" s="54"/>
      <c r="G692" s="54" t="s">
        <v>376</v>
      </c>
      <c r="H692" s="54" t="s">
        <v>377</v>
      </c>
      <c r="I692" s="51" t="s">
        <v>510</v>
      </c>
      <c r="J692" s="51" t="s">
        <v>510</v>
      </c>
      <c r="K692" s="51">
        <v>65</v>
      </c>
      <c r="L692" s="51">
        <v>65</v>
      </c>
      <c r="M692" s="51">
        <v>1</v>
      </c>
      <c r="N692" s="51">
        <v>1</v>
      </c>
      <c r="O692" s="55">
        <v>65</v>
      </c>
      <c r="P692" s="56">
        <f t="shared" si="10"/>
        <v>0</v>
      </c>
      <c r="Q692" s="49"/>
      <c r="R692" s="49"/>
    </row>
    <row r="693" spans="1:18" s="48" customFormat="1" ht="15.2" customHeight="1">
      <c r="A693" s="54" t="s">
        <v>539</v>
      </c>
      <c r="B693" s="54" t="s">
        <v>580</v>
      </c>
      <c r="C693" s="54" t="s">
        <v>101</v>
      </c>
      <c r="D693" s="54" t="s">
        <v>101</v>
      </c>
      <c r="E693" s="54" t="s">
        <v>13</v>
      </c>
      <c r="F693" s="54"/>
      <c r="G693" s="54" t="s">
        <v>411</v>
      </c>
      <c r="H693" s="54" t="s">
        <v>412</v>
      </c>
      <c r="I693" s="51" t="s">
        <v>510</v>
      </c>
      <c r="J693" s="51" t="s">
        <v>510</v>
      </c>
      <c r="K693" s="51">
        <v>40</v>
      </c>
      <c r="L693" s="51">
        <v>40</v>
      </c>
      <c r="M693" s="51">
        <v>1</v>
      </c>
      <c r="N693" s="51">
        <v>1</v>
      </c>
      <c r="O693" s="55">
        <v>40</v>
      </c>
      <c r="P693" s="56">
        <f t="shared" si="10"/>
        <v>0</v>
      </c>
      <c r="Q693" s="49"/>
      <c r="R693" s="49"/>
    </row>
    <row r="694" spans="1:18" s="48" customFormat="1" ht="15.2" customHeight="1">
      <c r="A694" s="54" t="s">
        <v>539</v>
      </c>
      <c r="B694" s="54" t="s">
        <v>580</v>
      </c>
      <c r="C694" s="54" t="s">
        <v>101</v>
      </c>
      <c r="D694" s="54" t="s">
        <v>101</v>
      </c>
      <c r="E694" s="54" t="s">
        <v>13</v>
      </c>
      <c r="F694" s="54"/>
      <c r="G694" s="54" t="s">
        <v>378</v>
      </c>
      <c r="H694" s="54" t="s">
        <v>379</v>
      </c>
      <c r="I694" s="51" t="s">
        <v>510</v>
      </c>
      <c r="J694" s="51" t="s">
        <v>510</v>
      </c>
      <c r="K694" s="51">
        <v>52</v>
      </c>
      <c r="L694" s="51">
        <v>52</v>
      </c>
      <c r="M694" s="51">
        <v>1</v>
      </c>
      <c r="N694" s="51">
        <v>1</v>
      </c>
      <c r="O694" s="55">
        <v>52</v>
      </c>
      <c r="P694" s="56">
        <f t="shared" si="10"/>
        <v>0</v>
      </c>
      <c r="Q694" s="49"/>
      <c r="R694" s="49"/>
    </row>
    <row r="695" spans="1:18" s="48" customFormat="1" ht="15.2" customHeight="1">
      <c r="A695" s="54" t="s">
        <v>539</v>
      </c>
      <c r="B695" s="54" t="s">
        <v>580</v>
      </c>
      <c r="C695" s="54" t="s">
        <v>101</v>
      </c>
      <c r="D695" s="54" t="s">
        <v>101</v>
      </c>
      <c r="E695" s="54" t="s">
        <v>13</v>
      </c>
      <c r="F695" s="54"/>
      <c r="G695" s="54" t="s">
        <v>494</v>
      </c>
      <c r="H695" s="54" t="s">
        <v>495</v>
      </c>
      <c r="I695" s="51" t="s">
        <v>510</v>
      </c>
      <c r="J695" s="51" t="s">
        <v>510</v>
      </c>
      <c r="K695" s="51">
        <v>0</v>
      </c>
      <c r="L695" s="51">
        <v>0</v>
      </c>
      <c r="M695" s="51">
        <v>1</v>
      </c>
      <c r="N695" s="51">
        <v>1</v>
      </c>
      <c r="O695" s="55">
        <v>0</v>
      </c>
      <c r="P695" s="56">
        <f t="shared" si="10"/>
        <v>0</v>
      </c>
      <c r="Q695" s="49"/>
      <c r="R695" s="49"/>
    </row>
    <row r="696" spans="1:18" s="48" customFormat="1" ht="15.2" customHeight="1">
      <c r="A696" s="54" t="s">
        <v>539</v>
      </c>
      <c r="B696" s="54" t="s">
        <v>580</v>
      </c>
      <c r="C696" s="54" t="s">
        <v>101</v>
      </c>
      <c r="D696" s="54" t="s">
        <v>101</v>
      </c>
      <c r="E696" s="54" t="s">
        <v>13</v>
      </c>
      <c r="F696" s="54"/>
      <c r="G696" s="54" t="s">
        <v>485</v>
      </c>
      <c r="H696" s="54" t="s">
        <v>531</v>
      </c>
      <c r="I696" s="51" t="s">
        <v>510</v>
      </c>
      <c r="J696" s="51" t="s">
        <v>510</v>
      </c>
      <c r="K696" s="51">
        <v>0</v>
      </c>
      <c r="L696" s="51">
        <v>0</v>
      </c>
      <c r="M696" s="51">
        <v>1</v>
      </c>
      <c r="N696" s="51">
        <v>1</v>
      </c>
      <c r="O696" s="55">
        <v>0</v>
      </c>
      <c r="P696" s="56">
        <f t="shared" si="10"/>
        <v>0</v>
      </c>
      <c r="Q696" s="49"/>
      <c r="R696" s="49"/>
    </row>
    <row r="697" spans="1:18" s="48" customFormat="1" ht="15.2" customHeight="1">
      <c r="A697" s="54" t="s">
        <v>539</v>
      </c>
      <c r="B697" s="54" t="s">
        <v>580</v>
      </c>
      <c r="C697" s="54" t="s">
        <v>101</v>
      </c>
      <c r="D697" s="54" t="s">
        <v>101</v>
      </c>
      <c r="E697" s="54" t="s">
        <v>13</v>
      </c>
      <c r="F697" s="54"/>
      <c r="G697" s="54" t="s">
        <v>380</v>
      </c>
      <c r="H697" s="54" t="s">
        <v>17</v>
      </c>
      <c r="I697" s="51">
        <v>1214.51</v>
      </c>
      <c r="J697" s="51">
        <v>1214.51</v>
      </c>
      <c r="K697" s="51">
        <v>1533.44</v>
      </c>
      <c r="L697" s="51">
        <v>1533.44</v>
      </c>
      <c r="M697" s="51">
        <v>1</v>
      </c>
      <c r="N697" s="51">
        <v>1</v>
      </c>
      <c r="O697" s="55">
        <v>318.93</v>
      </c>
      <c r="P697" s="56">
        <f t="shared" si="10"/>
        <v>1214.51</v>
      </c>
      <c r="Q697" s="49"/>
      <c r="R697" s="49"/>
    </row>
    <row r="698" spans="1:18" s="48" customFormat="1" ht="15.2" customHeight="1">
      <c r="A698" s="54" t="s">
        <v>539</v>
      </c>
      <c r="B698" s="54" t="s">
        <v>580</v>
      </c>
      <c r="C698" s="54" t="s">
        <v>101</v>
      </c>
      <c r="D698" s="54" t="s">
        <v>101</v>
      </c>
      <c r="E698" s="54" t="s">
        <v>13</v>
      </c>
      <c r="F698" s="54"/>
      <c r="G698" s="54" t="s">
        <v>398</v>
      </c>
      <c r="H698" s="54" t="s">
        <v>399</v>
      </c>
      <c r="I698" s="51" t="s">
        <v>510</v>
      </c>
      <c r="J698" s="51" t="s">
        <v>510</v>
      </c>
      <c r="K698" s="51">
        <v>0</v>
      </c>
      <c r="L698" s="51">
        <v>0</v>
      </c>
      <c r="M698" s="51">
        <v>1</v>
      </c>
      <c r="N698" s="51">
        <v>1</v>
      </c>
      <c r="O698" s="55">
        <v>0</v>
      </c>
      <c r="P698" s="56">
        <f t="shared" si="10"/>
        <v>0</v>
      </c>
      <c r="Q698" s="49"/>
      <c r="R698" s="49"/>
    </row>
    <row r="699" spans="1:18" s="48" customFormat="1" ht="15.2" customHeight="1">
      <c r="A699" s="54" t="s">
        <v>539</v>
      </c>
      <c r="B699" s="54" t="s">
        <v>580</v>
      </c>
      <c r="C699" s="54" t="s">
        <v>101</v>
      </c>
      <c r="D699" s="54" t="s">
        <v>101</v>
      </c>
      <c r="E699" s="54" t="s">
        <v>13</v>
      </c>
      <c r="F699" s="54"/>
      <c r="G699" s="54" t="s">
        <v>381</v>
      </c>
      <c r="H699" s="54" t="s">
        <v>382</v>
      </c>
      <c r="I699" s="51">
        <v>4067.11</v>
      </c>
      <c r="J699" s="51">
        <v>4067.11</v>
      </c>
      <c r="K699" s="51">
        <v>8134.22</v>
      </c>
      <c r="L699" s="51">
        <v>8134.22</v>
      </c>
      <c r="M699" s="51">
        <v>1</v>
      </c>
      <c r="N699" s="51">
        <v>1</v>
      </c>
      <c r="O699" s="55">
        <v>4067.11</v>
      </c>
      <c r="P699" s="56">
        <f t="shared" si="10"/>
        <v>4067.11</v>
      </c>
      <c r="Q699" s="49"/>
      <c r="R699" s="49"/>
    </row>
    <row r="700" spans="1:18" s="48" customFormat="1" ht="15.2" customHeight="1">
      <c r="A700" s="54" t="s">
        <v>539</v>
      </c>
      <c r="B700" s="54" t="s">
        <v>580</v>
      </c>
      <c r="C700" s="54" t="s">
        <v>101</v>
      </c>
      <c r="D700" s="54" t="s">
        <v>101</v>
      </c>
      <c r="E700" s="54" t="s">
        <v>13</v>
      </c>
      <c r="F700" s="54"/>
      <c r="G700" s="54" t="s">
        <v>415</v>
      </c>
      <c r="H700" s="54" t="s">
        <v>416</v>
      </c>
      <c r="I700" s="51">
        <v>8258.14</v>
      </c>
      <c r="J700" s="51">
        <v>8258.14</v>
      </c>
      <c r="K700" s="51">
        <v>8258.14</v>
      </c>
      <c r="L700" s="51">
        <v>8258.14</v>
      </c>
      <c r="M700" s="51">
        <v>1</v>
      </c>
      <c r="N700" s="51">
        <v>1</v>
      </c>
      <c r="O700" s="55">
        <v>0</v>
      </c>
      <c r="P700" s="56">
        <f t="shared" si="10"/>
        <v>8258.14</v>
      </c>
      <c r="Q700" s="49"/>
      <c r="R700" s="49"/>
    </row>
    <row r="701" spans="1:18" s="48" customFormat="1" ht="15.2" customHeight="1">
      <c r="A701" s="54" t="s">
        <v>539</v>
      </c>
      <c r="B701" s="54" t="s">
        <v>580</v>
      </c>
      <c r="C701" s="54" t="s">
        <v>103</v>
      </c>
      <c r="D701" s="54" t="s">
        <v>103</v>
      </c>
      <c r="E701" s="54" t="s">
        <v>13</v>
      </c>
      <c r="F701" s="54"/>
      <c r="G701" s="54" t="s">
        <v>366</v>
      </c>
      <c r="H701" s="54" t="s">
        <v>367</v>
      </c>
      <c r="I701" s="51">
        <v>4338.93</v>
      </c>
      <c r="J701" s="51">
        <v>4338.93</v>
      </c>
      <c r="K701" s="51">
        <v>353881.1</v>
      </c>
      <c r="L701" s="51">
        <v>353881.1</v>
      </c>
      <c r="M701" s="51">
        <v>1</v>
      </c>
      <c r="N701" s="51">
        <v>1</v>
      </c>
      <c r="O701" s="55">
        <v>349542.17000000004</v>
      </c>
      <c r="P701" s="56">
        <f t="shared" si="10"/>
        <v>4338.9299999999348</v>
      </c>
      <c r="Q701" s="49"/>
      <c r="R701" s="49"/>
    </row>
    <row r="702" spans="1:18" s="48" customFormat="1" ht="15.2" customHeight="1">
      <c r="A702" s="54" t="s">
        <v>539</v>
      </c>
      <c r="B702" s="54" t="s">
        <v>580</v>
      </c>
      <c r="C702" s="54" t="s">
        <v>103</v>
      </c>
      <c r="D702" s="54" t="s">
        <v>103</v>
      </c>
      <c r="E702" s="54" t="s">
        <v>13</v>
      </c>
      <c r="F702" s="54"/>
      <c r="G702" s="54" t="s">
        <v>368</v>
      </c>
      <c r="H702" s="54" t="s">
        <v>369</v>
      </c>
      <c r="I702" s="51">
        <v>32.880000000000003</v>
      </c>
      <c r="J702" s="51">
        <v>32.880000000000003</v>
      </c>
      <c r="K702" s="51">
        <v>21215.06</v>
      </c>
      <c r="L702" s="51">
        <v>21215.06</v>
      </c>
      <c r="M702" s="51">
        <v>1</v>
      </c>
      <c r="N702" s="51">
        <v>1</v>
      </c>
      <c r="O702" s="55">
        <v>21182.179999999997</v>
      </c>
      <c r="P702" s="56">
        <f t="shared" si="10"/>
        <v>32.880000000004657</v>
      </c>
      <c r="Q702" s="49"/>
      <c r="R702" s="49"/>
    </row>
    <row r="703" spans="1:18" s="48" customFormat="1" ht="15.2" customHeight="1">
      <c r="A703" s="54" t="s">
        <v>539</v>
      </c>
      <c r="B703" s="54" t="s">
        <v>580</v>
      </c>
      <c r="C703" s="54" t="s">
        <v>103</v>
      </c>
      <c r="D703" s="54" t="s">
        <v>103</v>
      </c>
      <c r="E703" s="54" t="s">
        <v>13</v>
      </c>
      <c r="F703" s="54"/>
      <c r="G703" s="54" t="s">
        <v>370</v>
      </c>
      <c r="H703" s="54" t="s">
        <v>371</v>
      </c>
      <c r="I703" s="51">
        <v>7178.65</v>
      </c>
      <c r="J703" s="51">
        <v>7178.65</v>
      </c>
      <c r="K703" s="51">
        <v>7178.65</v>
      </c>
      <c r="L703" s="51">
        <v>7178.65</v>
      </c>
      <c r="M703" s="51">
        <v>1</v>
      </c>
      <c r="N703" s="51">
        <v>1</v>
      </c>
      <c r="O703" s="55">
        <v>0</v>
      </c>
      <c r="P703" s="56">
        <f t="shared" si="10"/>
        <v>7178.65</v>
      </c>
      <c r="Q703" s="49"/>
      <c r="R703" s="49"/>
    </row>
    <row r="704" spans="1:18" s="48" customFormat="1" ht="15.2" customHeight="1">
      <c r="A704" s="54" t="s">
        <v>539</v>
      </c>
      <c r="B704" s="54" t="s">
        <v>580</v>
      </c>
      <c r="C704" s="54" t="s">
        <v>103</v>
      </c>
      <c r="D704" s="54" t="s">
        <v>103</v>
      </c>
      <c r="E704" s="54" t="s">
        <v>13</v>
      </c>
      <c r="F704" s="54"/>
      <c r="G704" s="54" t="s">
        <v>372</v>
      </c>
      <c r="H704" s="54" t="s">
        <v>373</v>
      </c>
      <c r="I704" s="51">
        <v>315.95</v>
      </c>
      <c r="J704" s="51">
        <v>315.95</v>
      </c>
      <c r="K704" s="51">
        <v>660.6</v>
      </c>
      <c r="L704" s="51">
        <v>660.59999999999991</v>
      </c>
      <c r="M704" s="51">
        <v>1</v>
      </c>
      <c r="N704" s="51">
        <v>1</v>
      </c>
      <c r="O704" s="55">
        <v>344.65</v>
      </c>
      <c r="P704" s="56">
        <f t="shared" si="10"/>
        <v>315.94999999999993</v>
      </c>
      <c r="Q704" s="49"/>
      <c r="R704" s="49"/>
    </row>
    <row r="705" spans="1:18" s="48" customFormat="1" ht="15.2" customHeight="1">
      <c r="A705" s="54" t="s">
        <v>539</v>
      </c>
      <c r="B705" s="54" t="s">
        <v>580</v>
      </c>
      <c r="C705" s="54" t="s">
        <v>103</v>
      </c>
      <c r="D705" s="54" t="s">
        <v>103</v>
      </c>
      <c r="E705" s="54" t="s">
        <v>13</v>
      </c>
      <c r="F705" s="54"/>
      <c r="G705" s="54" t="s">
        <v>16</v>
      </c>
      <c r="H705" s="54" t="s">
        <v>394</v>
      </c>
      <c r="I705" s="51" t="s">
        <v>510</v>
      </c>
      <c r="J705" s="51" t="s">
        <v>510</v>
      </c>
      <c r="K705" s="51">
        <v>0</v>
      </c>
      <c r="L705" s="51">
        <v>0</v>
      </c>
      <c r="M705" s="51">
        <v>1</v>
      </c>
      <c r="N705" s="51">
        <v>1</v>
      </c>
      <c r="O705" s="55">
        <v>0</v>
      </c>
      <c r="P705" s="56">
        <f t="shared" si="10"/>
        <v>0</v>
      </c>
      <c r="Q705" s="49"/>
      <c r="R705" s="49"/>
    </row>
    <row r="706" spans="1:18" s="48" customFormat="1" ht="15.2" customHeight="1">
      <c r="A706" s="54" t="s">
        <v>539</v>
      </c>
      <c r="B706" s="54" t="s">
        <v>580</v>
      </c>
      <c r="C706" s="54" t="s">
        <v>103</v>
      </c>
      <c r="D706" s="54" t="s">
        <v>103</v>
      </c>
      <c r="E706" s="54" t="s">
        <v>13</v>
      </c>
      <c r="F706" s="54"/>
      <c r="G706" s="54" t="s">
        <v>374</v>
      </c>
      <c r="H706" s="54" t="s">
        <v>375</v>
      </c>
      <c r="I706" s="51">
        <v>2399.35</v>
      </c>
      <c r="J706" s="51">
        <v>2399.35</v>
      </c>
      <c r="K706" s="51">
        <v>7884.79</v>
      </c>
      <c r="L706" s="51">
        <v>7884.7900000000009</v>
      </c>
      <c r="M706" s="51">
        <v>1</v>
      </c>
      <c r="N706" s="51">
        <v>1</v>
      </c>
      <c r="O706" s="55">
        <v>5485.44</v>
      </c>
      <c r="P706" s="56">
        <f t="shared" si="10"/>
        <v>2399.3500000000013</v>
      </c>
      <c r="Q706" s="49"/>
      <c r="R706" s="49"/>
    </row>
    <row r="707" spans="1:18" s="48" customFormat="1" ht="15.2" customHeight="1">
      <c r="A707" s="54" t="s">
        <v>539</v>
      </c>
      <c r="B707" s="54" t="s">
        <v>580</v>
      </c>
      <c r="C707" s="54" t="s">
        <v>103</v>
      </c>
      <c r="D707" s="54" t="s">
        <v>103</v>
      </c>
      <c r="E707" s="54" t="s">
        <v>13</v>
      </c>
      <c r="F707" s="54"/>
      <c r="G707" s="54" t="s">
        <v>389</v>
      </c>
      <c r="H707" s="54" t="s">
        <v>390</v>
      </c>
      <c r="I707" s="51">
        <v>778.59</v>
      </c>
      <c r="J707" s="51">
        <v>778.59</v>
      </c>
      <c r="K707" s="51">
        <v>830.03</v>
      </c>
      <c r="L707" s="51">
        <v>830.03000000000009</v>
      </c>
      <c r="M707" s="51">
        <v>1</v>
      </c>
      <c r="N707" s="51">
        <v>1</v>
      </c>
      <c r="O707" s="55">
        <v>51.440000000000005</v>
      </c>
      <c r="P707" s="56">
        <f t="shared" ref="P707:P770" si="11">L707-O707</f>
        <v>778.59</v>
      </c>
      <c r="Q707" s="49"/>
      <c r="R707" s="49"/>
    </row>
    <row r="708" spans="1:18" s="48" customFormat="1" ht="15.2" customHeight="1">
      <c r="A708" s="54" t="s">
        <v>539</v>
      </c>
      <c r="B708" s="54" t="s">
        <v>580</v>
      </c>
      <c r="C708" s="54" t="s">
        <v>103</v>
      </c>
      <c r="D708" s="54" t="s">
        <v>103</v>
      </c>
      <c r="E708" s="54" t="s">
        <v>13</v>
      </c>
      <c r="F708" s="54"/>
      <c r="G708" s="54" t="s">
        <v>393</v>
      </c>
      <c r="H708" s="54" t="s">
        <v>25</v>
      </c>
      <c r="I708" s="51" t="s">
        <v>510</v>
      </c>
      <c r="J708" s="51" t="s">
        <v>510</v>
      </c>
      <c r="K708" s="51">
        <v>0</v>
      </c>
      <c r="L708" s="51">
        <v>0</v>
      </c>
      <c r="M708" s="51">
        <v>1</v>
      </c>
      <c r="N708" s="51">
        <v>1</v>
      </c>
      <c r="O708" s="55">
        <v>0</v>
      </c>
      <c r="P708" s="56">
        <f t="shared" si="11"/>
        <v>0</v>
      </c>
      <c r="Q708" s="49"/>
      <c r="R708" s="49"/>
    </row>
    <row r="709" spans="1:18" s="48" customFormat="1" ht="15.2" customHeight="1">
      <c r="A709" s="54" t="s">
        <v>539</v>
      </c>
      <c r="B709" s="54" t="s">
        <v>580</v>
      </c>
      <c r="C709" s="54" t="s">
        <v>103</v>
      </c>
      <c r="D709" s="54" t="s">
        <v>103</v>
      </c>
      <c r="E709" s="54" t="s">
        <v>13</v>
      </c>
      <c r="F709" s="54"/>
      <c r="G709" s="54" t="s">
        <v>376</v>
      </c>
      <c r="H709" s="54" t="s">
        <v>377</v>
      </c>
      <c r="I709" s="51" t="s">
        <v>510</v>
      </c>
      <c r="J709" s="51" t="s">
        <v>510</v>
      </c>
      <c r="K709" s="51">
        <v>28439</v>
      </c>
      <c r="L709" s="51">
        <v>28439</v>
      </c>
      <c r="M709" s="51">
        <v>1</v>
      </c>
      <c r="N709" s="51">
        <v>1</v>
      </c>
      <c r="O709" s="55">
        <v>28439</v>
      </c>
      <c r="P709" s="56">
        <f t="shared" si="11"/>
        <v>0</v>
      </c>
      <c r="Q709" s="49"/>
      <c r="R709" s="49"/>
    </row>
    <row r="710" spans="1:18" s="48" customFormat="1" ht="15.2" customHeight="1">
      <c r="A710" s="54" t="s">
        <v>539</v>
      </c>
      <c r="B710" s="54" t="s">
        <v>580</v>
      </c>
      <c r="C710" s="54" t="s">
        <v>103</v>
      </c>
      <c r="D710" s="54" t="s">
        <v>103</v>
      </c>
      <c r="E710" s="54" t="s">
        <v>13</v>
      </c>
      <c r="F710" s="54"/>
      <c r="G710" s="54" t="s">
        <v>378</v>
      </c>
      <c r="H710" s="54" t="s">
        <v>379</v>
      </c>
      <c r="I710" s="51" t="s">
        <v>510</v>
      </c>
      <c r="J710" s="51" t="s">
        <v>510</v>
      </c>
      <c r="K710" s="51">
        <v>43106</v>
      </c>
      <c r="L710" s="51">
        <v>43106</v>
      </c>
      <c r="M710" s="51">
        <v>1</v>
      </c>
      <c r="N710" s="51">
        <v>1</v>
      </c>
      <c r="O710" s="55">
        <v>43106</v>
      </c>
      <c r="P710" s="56">
        <f t="shared" si="11"/>
        <v>0</v>
      </c>
      <c r="Q710" s="49"/>
      <c r="R710" s="49"/>
    </row>
    <row r="711" spans="1:18" s="48" customFormat="1" ht="15.2" customHeight="1">
      <c r="A711" s="54" t="s">
        <v>539</v>
      </c>
      <c r="B711" s="54" t="s">
        <v>580</v>
      </c>
      <c r="C711" s="54" t="s">
        <v>103</v>
      </c>
      <c r="D711" s="54" t="s">
        <v>103</v>
      </c>
      <c r="E711" s="54" t="s">
        <v>13</v>
      </c>
      <c r="F711" s="54"/>
      <c r="G711" s="54" t="s">
        <v>494</v>
      </c>
      <c r="H711" s="54" t="s">
        <v>495</v>
      </c>
      <c r="I711" s="51" t="s">
        <v>510</v>
      </c>
      <c r="J711" s="51" t="s">
        <v>510</v>
      </c>
      <c r="K711" s="51">
        <v>0</v>
      </c>
      <c r="L711" s="51">
        <v>0</v>
      </c>
      <c r="M711" s="51">
        <v>1</v>
      </c>
      <c r="N711" s="51">
        <v>1</v>
      </c>
      <c r="O711" s="55">
        <v>0</v>
      </c>
      <c r="P711" s="56">
        <f t="shared" si="11"/>
        <v>0</v>
      </c>
      <c r="Q711" s="49"/>
      <c r="R711" s="49"/>
    </row>
    <row r="712" spans="1:18" s="48" customFormat="1" ht="15.2" customHeight="1">
      <c r="A712" s="54" t="s">
        <v>539</v>
      </c>
      <c r="B712" s="54" t="s">
        <v>580</v>
      </c>
      <c r="C712" s="54" t="s">
        <v>103</v>
      </c>
      <c r="D712" s="54" t="s">
        <v>103</v>
      </c>
      <c r="E712" s="54" t="s">
        <v>13</v>
      </c>
      <c r="F712" s="54"/>
      <c r="G712" s="54" t="s">
        <v>485</v>
      </c>
      <c r="H712" s="54" t="s">
        <v>531</v>
      </c>
      <c r="I712" s="51" t="s">
        <v>510</v>
      </c>
      <c r="J712" s="51" t="s">
        <v>510</v>
      </c>
      <c r="K712" s="51">
        <v>0</v>
      </c>
      <c r="L712" s="51">
        <v>0</v>
      </c>
      <c r="M712" s="51">
        <v>1</v>
      </c>
      <c r="N712" s="51">
        <v>1</v>
      </c>
      <c r="O712" s="55">
        <v>0</v>
      </c>
      <c r="P712" s="56">
        <f t="shared" si="11"/>
        <v>0</v>
      </c>
      <c r="Q712" s="49"/>
      <c r="R712" s="49"/>
    </row>
    <row r="713" spans="1:18" s="48" customFormat="1" ht="15.2" customHeight="1">
      <c r="A713" s="54" t="s">
        <v>539</v>
      </c>
      <c r="B713" s="54" t="s">
        <v>580</v>
      </c>
      <c r="C713" s="54" t="s">
        <v>103</v>
      </c>
      <c r="D713" s="54" t="s">
        <v>103</v>
      </c>
      <c r="E713" s="54" t="s">
        <v>13</v>
      </c>
      <c r="F713" s="54"/>
      <c r="G713" s="54" t="s">
        <v>380</v>
      </c>
      <c r="H713" s="54" t="s">
        <v>17</v>
      </c>
      <c r="I713" s="51">
        <v>532.61</v>
      </c>
      <c r="J713" s="51">
        <v>532.61</v>
      </c>
      <c r="K713" s="51">
        <v>1008.22</v>
      </c>
      <c r="L713" s="51">
        <v>1008.22</v>
      </c>
      <c r="M713" s="51">
        <v>1</v>
      </c>
      <c r="N713" s="51">
        <v>1</v>
      </c>
      <c r="O713" s="55">
        <v>475.61</v>
      </c>
      <c r="P713" s="56">
        <f t="shared" si="11"/>
        <v>532.61</v>
      </c>
      <c r="Q713" s="49"/>
      <c r="R713" s="49"/>
    </row>
    <row r="714" spans="1:18" s="48" customFormat="1" ht="15.2" customHeight="1">
      <c r="A714" s="54" t="s">
        <v>539</v>
      </c>
      <c r="B714" s="54" t="s">
        <v>580</v>
      </c>
      <c r="C714" s="54" t="s">
        <v>103</v>
      </c>
      <c r="D714" s="54" t="s">
        <v>103</v>
      </c>
      <c r="E714" s="54" t="s">
        <v>13</v>
      </c>
      <c r="F714" s="54"/>
      <c r="G714" s="54" t="s">
        <v>381</v>
      </c>
      <c r="H714" s="54" t="s">
        <v>382</v>
      </c>
      <c r="I714" s="51">
        <v>1672.46</v>
      </c>
      <c r="J714" s="51">
        <v>1672.46</v>
      </c>
      <c r="K714" s="51">
        <v>3344.92</v>
      </c>
      <c r="L714" s="51">
        <v>3344.92</v>
      </c>
      <c r="M714" s="51">
        <v>1</v>
      </c>
      <c r="N714" s="51">
        <v>1</v>
      </c>
      <c r="O714" s="55">
        <v>1672.46</v>
      </c>
      <c r="P714" s="56">
        <f t="shared" si="11"/>
        <v>1672.46</v>
      </c>
      <c r="Q714" s="49"/>
      <c r="R714" s="49"/>
    </row>
    <row r="715" spans="1:18" s="48" customFormat="1" ht="15.2" customHeight="1">
      <c r="A715" s="54" t="s">
        <v>539</v>
      </c>
      <c r="B715" s="54" t="s">
        <v>580</v>
      </c>
      <c r="C715" s="54" t="s">
        <v>103</v>
      </c>
      <c r="D715" s="54" t="s">
        <v>103</v>
      </c>
      <c r="E715" s="54" t="s">
        <v>13</v>
      </c>
      <c r="F715" s="54"/>
      <c r="G715" s="54" t="s">
        <v>396</v>
      </c>
      <c r="H715" s="54" t="s">
        <v>245</v>
      </c>
      <c r="I715" s="51" t="s">
        <v>510</v>
      </c>
      <c r="J715" s="51" t="s">
        <v>510</v>
      </c>
      <c r="K715" s="51">
        <v>0</v>
      </c>
      <c r="L715" s="51">
        <v>0</v>
      </c>
      <c r="M715" s="51">
        <v>1</v>
      </c>
      <c r="N715" s="51">
        <v>1</v>
      </c>
      <c r="O715" s="55">
        <v>0</v>
      </c>
      <c r="P715" s="56">
        <f t="shared" si="11"/>
        <v>0</v>
      </c>
      <c r="Q715" s="49"/>
      <c r="R715" s="49"/>
    </row>
    <row r="716" spans="1:18" s="48" customFormat="1" ht="15.2" customHeight="1">
      <c r="A716" s="54" t="s">
        <v>539</v>
      </c>
      <c r="B716" s="54" t="s">
        <v>580</v>
      </c>
      <c r="C716" s="54" t="s">
        <v>105</v>
      </c>
      <c r="D716" s="54" t="s">
        <v>105</v>
      </c>
      <c r="E716" s="54" t="s">
        <v>13</v>
      </c>
      <c r="F716" s="54"/>
      <c r="G716" s="54" t="s">
        <v>376</v>
      </c>
      <c r="H716" s="54" t="s">
        <v>377</v>
      </c>
      <c r="I716" s="51" t="s">
        <v>510</v>
      </c>
      <c r="J716" s="51" t="s">
        <v>510</v>
      </c>
      <c r="K716" s="51">
        <v>0</v>
      </c>
      <c r="L716" s="51">
        <v>0</v>
      </c>
      <c r="M716" s="51">
        <v>1</v>
      </c>
      <c r="N716" s="51">
        <v>1</v>
      </c>
      <c r="O716" s="55">
        <v>0</v>
      </c>
      <c r="P716" s="56">
        <f t="shared" si="11"/>
        <v>0</v>
      </c>
      <c r="Q716" s="49"/>
      <c r="R716" s="49"/>
    </row>
    <row r="717" spans="1:18" s="48" customFormat="1" ht="15.2" customHeight="1">
      <c r="A717" s="54" t="s">
        <v>539</v>
      </c>
      <c r="B717" s="54" t="s">
        <v>580</v>
      </c>
      <c r="C717" s="54" t="s">
        <v>105</v>
      </c>
      <c r="D717" s="54" t="s">
        <v>105</v>
      </c>
      <c r="E717" s="54" t="s">
        <v>13</v>
      </c>
      <c r="F717" s="54"/>
      <c r="G717" s="54" t="s">
        <v>378</v>
      </c>
      <c r="H717" s="54" t="s">
        <v>379</v>
      </c>
      <c r="I717" s="51" t="s">
        <v>510</v>
      </c>
      <c r="J717" s="51" t="s">
        <v>510</v>
      </c>
      <c r="K717" s="51">
        <v>0</v>
      </c>
      <c r="L717" s="51">
        <v>0</v>
      </c>
      <c r="M717" s="51">
        <v>1</v>
      </c>
      <c r="N717" s="51">
        <v>1</v>
      </c>
      <c r="O717" s="55">
        <v>0</v>
      </c>
      <c r="P717" s="56">
        <f t="shared" si="11"/>
        <v>0</v>
      </c>
      <c r="Q717" s="49"/>
      <c r="R717" s="49"/>
    </row>
    <row r="718" spans="1:18" s="48" customFormat="1" ht="15.2" customHeight="1">
      <c r="A718" s="54" t="s">
        <v>539</v>
      </c>
      <c r="B718" s="54" t="s">
        <v>580</v>
      </c>
      <c r="C718" s="54" t="s">
        <v>105</v>
      </c>
      <c r="D718" s="54" t="s">
        <v>105</v>
      </c>
      <c r="E718" s="54" t="s">
        <v>13</v>
      </c>
      <c r="F718" s="54"/>
      <c r="G718" s="54" t="s">
        <v>380</v>
      </c>
      <c r="H718" s="54" t="s">
        <v>17</v>
      </c>
      <c r="I718" s="51">
        <v>51.25</v>
      </c>
      <c r="J718" s="51">
        <v>51.25</v>
      </c>
      <c r="K718" s="51">
        <v>121.01</v>
      </c>
      <c r="L718" s="51">
        <v>121.01</v>
      </c>
      <c r="M718" s="51">
        <v>1</v>
      </c>
      <c r="N718" s="51">
        <v>1</v>
      </c>
      <c r="O718" s="55">
        <v>69.760000000000005</v>
      </c>
      <c r="P718" s="56">
        <f t="shared" si="11"/>
        <v>51.25</v>
      </c>
      <c r="Q718" s="49"/>
      <c r="R718" s="49"/>
    </row>
    <row r="719" spans="1:18" s="48" customFormat="1" ht="15.2" customHeight="1">
      <c r="A719" s="54" t="s">
        <v>539</v>
      </c>
      <c r="B719" s="54" t="s">
        <v>580</v>
      </c>
      <c r="C719" s="54" t="s">
        <v>105</v>
      </c>
      <c r="D719" s="54" t="s">
        <v>105</v>
      </c>
      <c r="E719" s="54" t="s">
        <v>13</v>
      </c>
      <c r="F719" s="54"/>
      <c r="G719" s="54" t="s">
        <v>391</v>
      </c>
      <c r="H719" s="54" t="s">
        <v>392</v>
      </c>
      <c r="I719" s="51">
        <v>7706.92</v>
      </c>
      <c r="J719" s="51">
        <v>7706.92</v>
      </c>
      <c r="K719" s="51">
        <v>199510.39999999999</v>
      </c>
      <c r="L719" s="51">
        <v>199510.40000000002</v>
      </c>
      <c r="M719" s="51">
        <v>1</v>
      </c>
      <c r="N719" s="51">
        <v>1</v>
      </c>
      <c r="O719" s="55">
        <v>191803.48</v>
      </c>
      <c r="P719" s="56">
        <f t="shared" si="11"/>
        <v>7706.9200000000128</v>
      </c>
      <c r="Q719" s="49"/>
      <c r="R719" s="49"/>
    </row>
    <row r="720" spans="1:18" s="48" customFormat="1" ht="15.2" customHeight="1">
      <c r="A720" s="54" t="s">
        <v>539</v>
      </c>
      <c r="B720" s="54" t="s">
        <v>580</v>
      </c>
      <c r="C720" s="54" t="s">
        <v>107</v>
      </c>
      <c r="D720" s="54" t="s">
        <v>107</v>
      </c>
      <c r="E720" s="54" t="s">
        <v>13</v>
      </c>
      <c r="F720" s="54"/>
      <c r="G720" s="54" t="s">
        <v>366</v>
      </c>
      <c r="H720" s="54" t="s">
        <v>367</v>
      </c>
      <c r="I720" s="51">
        <v>2175.89</v>
      </c>
      <c r="J720" s="51">
        <v>2175.89</v>
      </c>
      <c r="K720" s="51">
        <v>176982.01</v>
      </c>
      <c r="L720" s="51">
        <v>176982.01</v>
      </c>
      <c r="M720" s="51">
        <v>1</v>
      </c>
      <c r="N720" s="51">
        <v>1</v>
      </c>
      <c r="O720" s="55">
        <v>174806.12</v>
      </c>
      <c r="P720" s="56">
        <f t="shared" si="11"/>
        <v>2175.890000000014</v>
      </c>
      <c r="Q720" s="49"/>
      <c r="R720" s="49"/>
    </row>
    <row r="721" spans="1:18" s="48" customFormat="1" ht="15.2" customHeight="1">
      <c r="A721" s="54" t="s">
        <v>539</v>
      </c>
      <c r="B721" s="54" t="s">
        <v>580</v>
      </c>
      <c r="C721" s="54" t="s">
        <v>107</v>
      </c>
      <c r="D721" s="54" t="s">
        <v>107</v>
      </c>
      <c r="E721" s="54" t="s">
        <v>13</v>
      </c>
      <c r="F721" s="54"/>
      <c r="G721" s="54" t="s">
        <v>387</v>
      </c>
      <c r="H721" s="54" t="s">
        <v>388</v>
      </c>
      <c r="I721" s="51" t="s">
        <v>510</v>
      </c>
      <c r="J721" s="51" t="s">
        <v>510</v>
      </c>
      <c r="K721" s="51">
        <v>0</v>
      </c>
      <c r="L721" s="51">
        <v>0</v>
      </c>
      <c r="M721" s="51">
        <v>1</v>
      </c>
      <c r="N721" s="51">
        <v>1</v>
      </c>
      <c r="O721" s="55">
        <v>0</v>
      </c>
      <c r="P721" s="56">
        <f t="shared" si="11"/>
        <v>0</v>
      </c>
      <c r="Q721" s="49"/>
      <c r="R721" s="49"/>
    </row>
    <row r="722" spans="1:18" s="48" customFormat="1" ht="15.2" customHeight="1">
      <c r="A722" s="54" t="s">
        <v>539</v>
      </c>
      <c r="B722" s="54" t="s">
        <v>580</v>
      </c>
      <c r="C722" s="54" t="s">
        <v>107</v>
      </c>
      <c r="D722" s="54" t="s">
        <v>107</v>
      </c>
      <c r="E722" s="54" t="s">
        <v>13</v>
      </c>
      <c r="F722" s="54"/>
      <c r="G722" s="54" t="s">
        <v>368</v>
      </c>
      <c r="H722" s="54" t="s">
        <v>369</v>
      </c>
      <c r="I722" s="51">
        <v>16.53</v>
      </c>
      <c r="J722" s="51">
        <v>16.53</v>
      </c>
      <c r="K722" s="51">
        <v>10665.71</v>
      </c>
      <c r="L722" s="51">
        <v>10665.710000000003</v>
      </c>
      <c r="M722" s="51">
        <v>1</v>
      </c>
      <c r="N722" s="51">
        <v>1</v>
      </c>
      <c r="O722" s="55">
        <v>10649.18</v>
      </c>
      <c r="P722" s="56">
        <f t="shared" si="11"/>
        <v>16.530000000002474</v>
      </c>
      <c r="Q722" s="49"/>
      <c r="R722" s="49"/>
    </row>
    <row r="723" spans="1:18" s="48" customFormat="1" ht="15.2" customHeight="1">
      <c r="A723" s="54" t="s">
        <v>539</v>
      </c>
      <c r="B723" s="54" t="s">
        <v>580</v>
      </c>
      <c r="C723" s="54" t="s">
        <v>107</v>
      </c>
      <c r="D723" s="54" t="s">
        <v>107</v>
      </c>
      <c r="E723" s="54" t="s">
        <v>13</v>
      </c>
      <c r="F723" s="54"/>
      <c r="G723" s="54" t="s">
        <v>370</v>
      </c>
      <c r="H723" s="54" t="s">
        <v>371</v>
      </c>
      <c r="I723" s="51">
        <v>2925.59</v>
      </c>
      <c r="J723" s="51">
        <v>2925.59</v>
      </c>
      <c r="K723" s="51">
        <v>2925.59</v>
      </c>
      <c r="L723" s="51">
        <v>2925.59</v>
      </c>
      <c r="M723" s="51">
        <v>1</v>
      </c>
      <c r="N723" s="51">
        <v>1</v>
      </c>
      <c r="O723" s="55">
        <v>0</v>
      </c>
      <c r="P723" s="56">
        <f t="shared" si="11"/>
        <v>2925.59</v>
      </c>
      <c r="Q723" s="49"/>
      <c r="R723" s="49"/>
    </row>
    <row r="724" spans="1:18" s="48" customFormat="1" ht="15.2" customHeight="1">
      <c r="A724" s="54" t="s">
        <v>539</v>
      </c>
      <c r="B724" s="54" t="s">
        <v>580</v>
      </c>
      <c r="C724" s="54" t="s">
        <v>107</v>
      </c>
      <c r="D724" s="54" t="s">
        <v>107</v>
      </c>
      <c r="E724" s="54" t="s">
        <v>13</v>
      </c>
      <c r="F724" s="54"/>
      <c r="G724" s="54" t="s">
        <v>372</v>
      </c>
      <c r="H724" s="54" t="s">
        <v>373</v>
      </c>
      <c r="I724" s="51">
        <v>128.76</v>
      </c>
      <c r="J724" s="51">
        <v>128.76</v>
      </c>
      <c r="K724" s="51">
        <v>269.20999999999998</v>
      </c>
      <c r="L724" s="51">
        <v>269.20999999999998</v>
      </c>
      <c r="M724" s="51">
        <v>1</v>
      </c>
      <c r="N724" s="51">
        <v>1</v>
      </c>
      <c r="O724" s="55">
        <v>140.44999999999999</v>
      </c>
      <c r="P724" s="56">
        <f t="shared" si="11"/>
        <v>128.76</v>
      </c>
      <c r="Q724" s="49"/>
      <c r="R724" s="49"/>
    </row>
    <row r="725" spans="1:18" s="48" customFormat="1" ht="15.2" customHeight="1">
      <c r="A725" s="54" t="s">
        <v>539</v>
      </c>
      <c r="B725" s="54" t="s">
        <v>580</v>
      </c>
      <c r="C725" s="54" t="s">
        <v>107</v>
      </c>
      <c r="D725" s="54" t="s">
        <v>107</v>
      </c>
      <c r="E725" s="54" t="s">
        <v>13</v>
      </c>
      <c r="F725" s="54"/>
      <c r="G725" s="54" t="s">
        <v>374</v>
      </c>
      <c r="H725" s="54" t="s">
        <v>375</v>
      </c>
      <c r="I725" s="51">
        <v>788.39</v>
      </c>
      <c r="J725" s="51">
        <v>788.39</v>
      </c>
      <c r="K725" s="51">
        <v>2445.79</v>
      </c>
      <c r="L725" s="51">
        <v>2445.79</v>
      </c>
      <c r="M725" s="51">
        <v>1</v>
      </c>
      <c r="N725" s="51">
        <v>1</v>
      </c>
      <c r="O725" s="55">
        <v>1657.4</v>
      </c>
      <c r="P725" s="56">
        <f t="shared" si="11"/>
        <v>788.38999999999987</v>
      </c>
      <c r="Q725" s="49"/>
      <c r="R725" s="49"/>
    </row>
    <row r="726" spans="1:18" s="48" customFormat="1" ht="15.2" customHeight="1">
      <c r="A726" s="54" t="s">
        <v>539</v>
      </c>
      <c r="B726" s="54" t="s">
        <v>580</v>
      </c>
      <c r="C726" s="54" t="s">
        <v>107</v>
      </c>
      <c r="D726" s="54" t="s">
        <v>107</v>
      </c>
      <c r="E726" s="54" t="s">
        <v>13</v>
      </c>
      <c r="F726" s="54"/>
      <c r="G726" s="54" t="s">
        <v>389</v>
      </c>
      <c r="H726" s="54" t="s">
        <v>390</v>
      </c>
      <c r="I726" s="51">
        <v>226.34</v>
      </c>
      <c r="J726" s="51">
        <v>226.34</v>
      </c>
      <c r="K726" s="51">
        <v>240.83</v>
      </c>
      <c r="L726" s="51">
        <v>240.83</v>
      </c>
      <c r="M726" s="51">
        <v>1</v>
      </c>
      <c r="N726" s="51">
        <v>1</v>
      </c>
      <c r="O726" s="55">
        <v>14.49</v>
      </c>
      <c r="P726" s="56">
        <f t="shared" si="11"/>
        <v>226.34</v>
      </c>
      <c r="Q726" s="49"/>
      <c r="R726" s="49"/>
    </row>
    <row r="727" spans="1:18" s="48" customFormat="1" ht="15.2" customHeight="1">
      <c r="A727" s="54" t="s">
        <v>539</v>
      </c>
      <c r="B727" s="54" t="s">
        <v>580</v>
      </c>
      <c r="C727" s="54" t="s">
        <v>107</v>
      </c>
      <c r="D727" s="54" t="s">
        <v>107</v>
      </c>
      <c r="E727" s="54" t="s">
        <v>13</v>
      </c>
      <c r="F727" s="54"/>
      <c r="G727" s="54" t="s">
        <v>393</v>
      </c>
      <c r="H727" s="54" t="s">
        <v>25</v>
      </c>
      <c r="I727" s="51" t="s">
        <v>510</v>
      </c>
      <c r="J727" s="51" t="s">
        <v>510</v>
      </c>
      <c r="K727" s="51">
        <v>0</v>
      </c>
      <c r="L727" s="51">
        <v>0</v>
      </c>
      <c r="M727" s="51">
        <v>1</v>
      </c>
      <c r="N727" s="51">
        <v>1</v>
      </c>
      <c r="O727" s="55">
        <v>0</v>
      </c>
      <c r="P727" s="56">
        <f t="shared" si="11"/>
        <v>0</v>
      </c>
      <c r="Q727" s="49"/>
      <c r="R727" s="49"/>
    </row>
    <row r="728" spans="1:18" s="48" customFormat="1" ht="15.2" customHeight="1">
      <c r="A728" s="54" t="s">
        <v>539</v>
      </c>
      <c r="B728" s="54" t="s">
        <v>580</v>
      </c>
      <c r="C728" s="54" t="s">
        <v>107</v>
      </c>
      <c r="D728" s="54" t="s">
        <v>107</v>
      </c>
      <c r="E728" s="54" t="s">
        <v>13</v>
      </c>
      <c r="F728" s="54"/>
      <c r="G728" s="54" t="s">
        <v>376</v>
      </c>
      <c r="H728" s="54" t="s">
        <v>377</v>
      </c>
      <c r="I728" s="51" t="s">
        <v>510</v>
      </c>
      <c r="J728" s="51" t="s">
        <v>510</v>
      </c>
      <c r="K728" s="51">
        <v>0</v>
      </c>
      <c r="L728" s="51">
        <v>0</v>
      </c>
      <c r="M728" s="51">
        <v>1</v>
      </c>
      <c r="N728" s="51">
        <v>1</v>
      </c>
      <c r="O728" s="55">
        <v>0</v>
      </c>
      <c r="P728" s="56">
        <f t="shared" si="11"/>
        <v>0</v>
      </c>
      <c r="Q728" s="49"/>
      <c r="R728" s="49"/>
    </row>
    <row r="729" spans="1:18" s="48" customFormat="1" ht="15.2" customHeight="1">
      <c r="A729" s="54" t="s">
        <v>539</v>
      </c>
      <c r="B729" s="54" t="s">
        <v>580</v>
      </c>
      <c r="C729" s="54" t="s">
        <v>107</v>
      </c>
      <c r="D729" s="54" t="s">
        <v>107</v>
      </c>
      <c r="E729" s="54" t="s">
        <v>13</v>
      </c>
      <c r="F729" s="54"/>
      <c r="G729" s="54" t="s">
        <v>378</v>
      </c>
      <c r="H729" s="54" t="s">
        <v>379</v>
      </c>
      <c r="I729" s="51" t="s">
        <v>510</v>
      </c>
      <c r="J729" s="51" t="s">
        <v>510</v>
      </c>
      <c r="K729" s="51">
        <v>0</v>
      </c>
      <c r="L729" s="51">
        <v>0</v>
      </c>
      <c r="M729" s="51">
        <v>1</v>
      </c>
      <c r="N729" s="51">
        <v>1</v>
      </c>
      <c r="O729" s="55">
        <v>0</v>
      </c>
      <c r="P729" s="56">
        <f t="shared" si="11"/>
        <v>0</v>
      </c>
      <c r="Q729" s="49"/>
      <c r="R729" s="49"/>
    </row>
    <row r="730" spans="1:18" s="48" customFormat="1" ht="15.2" customHeight="1">
      <c r="A730" s="54" t="s">
        <v>539</v>
      </c>
      <c r="B730" s="54" t="s">
        <v>580</v>
      </c>
      <c r="C730" s="54" t="s">
        <v>107</v>
      </c>
      <c r="D730" s="54" t="s">
        <v>107</v>
      </c>
      <c r="E730" s="54" t="s">
        <v>13</v>
      </c>
      <c r="F730" s="54"/>
      <c r="G730" s="54" t="s">
        <v>380</v>
      </c>
      <c r="H730" s="54" t="s">
        <v>17</v>
      </c>
      <c r="I730" s="51">
        <v>262.93</v>
      </c>
      <c r="J730" s="51">
        <v>262.93</v>
      </c>
      <c r="K730" s="51">
        <v>347.01</v>
      </c>
      <c r="L730" s="51">
        <v>347.01</v>
      </c>
      <c r="M730" s="51">
        <v>1</v>
      </c>
      <c r="N730" s="51">
        <v>1</v>
      </c>
      <c r="O730" s="55">
        <v>84.08</v>
      </c>
      <c r="P730" s="56">
        <f t="shared" si="11"/>
        <v>262.93</v>
      </c>
      <c r="Q730" s="49"/>
      <c r="R730" s="49"/>
    </row>
    <row r="731" spans="1:18" s="48" customFormat="1" ht="15.2" customHeight="1">
      <c r="A731" s="54" t="s">
        <v>539</v>
      </c>
      <c r="B731" s="54" t="s">
        <v>580</v>
      </c>
      <c r="C731" s="54" t="s">
        <v>107</v>
      </c>
      <c r="D731" s="54" t="s">
        <v>107</v>
      </c>
      <c r="E731" s="54" t="s">
        <v>13</v>
      </c>
      <c r="F731" s="54"/>
      <c r="G731" s="54" t="s">
        <v>381</v>
      </c>
      <c r="H731" s="54" t="s">
        <v>382</v>
      </c>
      <c r="I731" s="51">
        <v>834.71</v>
      </c>
      <c r="J731" s="51">
        <v>834.71</v>
      </c>
      <c r="K731" s="51">
        <v>1669.42</v>
      </c>
      <c r="L731" s="51">
        <v>1669.42</v>
      </c>
      <c r="M731" s="51">
        <v>1</v>
      </c>
      <c r="N731" s="51">
        <v>1</v>
      </c>
      <c r="O731" s="55">
        <v>834.71</v>
      </c>
      <c r="P731" s="56">
        <f t="shared" si="11"/>
        <v>834.71</v>
      </c>
      <c r="Q731" s="49"/>
      <c r="R731" s="49"/>
    </row>
    <row r="732" spans="1:18" s="48" customFormat="1" ht="15.2" customHeight="1">
      <c r="A732" s="54" t="s">
        <v>539</v>
      </c>
      <c r="B732" s="54" t="s">
        <v>580</v>
      </c>
      <c r="C732" s="54" t="s">
        <v>109</v>
      </c>
      <c r="D732" s="54" t="s">
        <v>109</v>
      </c>
      <c r="E732" s="54" t="s">
        <v>13</v>
      </c>
      <c r="F732" s="54"/>
      <c r="G732" s="54" t="s">
        <v>366</v>
      </c>
      <c r="H732" s="54" t="s">
        <v>367</v>
      </c>
      <c r="I732" s="51">
        <v>3927.42</v>
      </c>
      <c r="J732" s="51">
        <v>3927.42</v>
      </c>
      <c r="K732" s="51">
        <v>322978.98</v>
      </c>
      <c r="L732" s="51">
        <v>322978.98000000004</v>
      </c>
      <c r="M732" s="51">
        <v>1</v>
      </c>
      <c r="N732" s="51">
        <v>1</v>
      </c>
      <c r="O732" s="55">
        <v>319051.56</v>
      </c>
      <c r="P732" s="56">
        <f t="shared" si="11"/>
        <v>3927.4200000000419</v>
      </c>
      <c r="Q732" s="49"/>
      <c r="R732" s="49"/>
    </row>
    <row r="733" spans="1:18" s="48" customFormat="1" ht="15.2" customHeight="1">
      <c r="A733" s="54" t="s">
        <v>539</v>
      </c>
      <c r="B733" s="54" t="s">
        <v>580</v>
      </c>
      <c r="C733" s="54" t="s">
        <v>109</v>
      </c>
      <c r="D733" s="54" t="s">
        <v>109</v>
      </c>
      <c r="E733" s="54" t="s">
        <v>13</v>
      </c>
      <c r="F733" s="54"/>
      <c r="G733" s="54" t="s">
        <v>368</v>
      </c>
      <c r="H733" s="54" t="s">
        <v>369</v>
      </c>
      <c r="I733" s="51">
        <v>29.73</v>
      </c>
      <c r="J733" s="51">
        <v>29.73</v>
      </c>
      <c r="K733" s="51">
        <v>19178.900000000001</v>
      </c>
      <c r="L733" s="51">
        <v>19178.899999999998</v>
      </c>
      <c r="M733" s="51">
        <v>1</v>
      </c>
      <c r="N733" s="51">
        <v>1</v>
      </c>
      <c r="O733" s="55">
        <v>19149.170000000002</v>
      </c>
      <c r="P733" s="56">
        <f t="shared" si="11"/>
        <v>29.729999999995925</v>
      </c>
      <c r="Q733" s="49"/>
      <c r="R733" s="49"/>
    </row>
    <row r="734" spans="1:18" s="48" customFormat="1" ht="15.2" customHeight="1">
      <c r="A734" s="54" t="s">
        <v>539</v>
      </c>
      <c r="B734" s="54" t="s">
        <v>580</v>
      </c>
      <c r="C734" s="54" t="s">
        <v>109</v>
      </c>
      <c r="D734" s="54" t="s">
        <v>109</v>
      </c>
      <c r="E734" s="54" t="s">
        <v>13</v>
      </c>
      <c r="F734" s="54"/>
      <c r="G734" s="54" t="s">
        <v>370</v>
      </c>
      <c r="H734" s="54" t="s">
        <v>371</v>
      </c>
      <c r="I734" s="51">
        <v>6282.94</v>
      </c>
      <c r="J734" s="51">
        <v>6282.94</v>
      </c>
      <c r="K734" s="51">
        <v>6282.94</v>
      </c>
      <c r="L734" s="51">
        <v>6282.94</v>
      </c>
      <c r="M734" s="51">
        <v>1</v>
      </c>
      <c r="N734" s="51">
        <v>1</v>
      </c>
      <c r="O734" s="55">
        <v>0</v>
      </c>
      <c r="P734" s="56">
        <f t="shared" si="11"/>
        <v>6282.94</v>
      </c>
      <c r="Q734" s="49"/>
      <c r="R734" s="49"/>
    </row>
    <row r="735" spans="1:18" s="48" customFormat="1" ht="15.2" customHeight="1">
      <c r="A735" s="54" t="s">
        <v>539</v>
      </c>
      <c r="B735" s="54" t="s">
        <v>580</v>
      </c>
      <c r="C735" s="54" t="s">
        <v>109</v>
      </c>
      <c r="D735" s="54" t="s">
        <v>109</v>
      </c>
      <c r="E735" s="54" t="s">
        <v>13</v>
      </c>
      <c r="F735" s="54"/>
      <c r="G735" s="54" t="s">
        <v>372</v>
      </c>
      <c r="H735" s="54" t="s">
        <v>373</v>
      </c>
      <c r="I735" s="51">
        <v>276.52999999999997</v>
      </c>
      <c r="J735" s="51">
        <v>276.52999999999997</v>
      </c>
      <c r="K735" s="51">
        <v>578.17999999999995</v>
      </c>
      <c r="L735" s="51">
        <v>578.17999999999995</v>
      </c>
      <c r="M735" s="51">
        <v>1</v>
      </c>
      <c r="N735" s="51">
        <v>1</v>
      </c>
      <c r="O735" s="55">
        <v>301.64999999999998</v>
      </c>
      <c r="P735" s="56">
        <f t="shared" si="11"/>
        <v>276.52999999999997</v>
      </c>
      <c r="Q735" s="49"/>
      <c r="R735" s="49"/>
    </row>
    <row r="736" spans="1:18" s="48" customFormat="1" ht="15.2" customHeight="1">
      <c r="A736" s="54" t="s">
        <v>539</v>
      </c>
      <c r="B736" s="54" t="s">
        <v>580</v>
      </c>
      <c r="C736" s="54" t="s">
        <v>109</v>
      </c>
      <c r="D736" s="54" t="s">
        <v>109</v>
      </c>
      <c r="E736" s="54" t="s">
        <v>13</v>
      </c>
      <c r="F736" s="54"/>
      <c r="G736" s="54" t="s">
        <v>16</v>
      </c>
      <c r="H736" s="54" t="s">
        <v>394</v>
      </c>
      <c r="I736" s="51" t="s">
        <v>510</v>
      </c>
      <c r="J736" s="51" t="s">
        <v>510</v>
      </c>
      <c r="K736" s="51">
        <v>0</v>
      </c>
      <c r="L736" s="51">
        <v>0</v>
      </c>
      <c r="M736" s="51">
        <v>1</v>
      </c>
      <c r="N736" s="51">
        <v>1</v>
      </c>
      <c r="O736" s="55">
        <v>0</v>
      </c>
      <c r="P736" s="56">
        <f t="shared" si="11"/>
        <v>0</v>
      </c>
      <c r="Q736" s="49"/>
      <c r="R736" s="49"/>
    </row>
    <row r="737" spans="1:18" s="48" customFormat="1" ht="15.2" customHeight="1">
      <c r="A737" s="54" t="s">
        <v>539</v>
      </c>
      <c r="B737" s="54" t="s">
        <v>580</v>
      </c>
      <c r="C737" s="54" t="s">
        <v>109</v>
      </c>
      <c r="D737" s="54" t="s">
        <v>109</v>
      </c>
      <c r="E737" s="54" t="s">
        <v>13</v>
      </c>
      <c r="F737" s="54"/>
      <c r="G737" s="54" t="s">
        <v>374</v>
      </c>
      <c r="H737" s="54" t="s">
        <v>375</v>
      </c>
      <c r="I737" s="51">
        <v>1642.21</v>
      </c>
      <c r="J737" s="51">
        <v>1642.21</v>
      </c>
      <c r="K737" s="51">
        <v>5334.56</v>
      </c>
      <c r="L737" s="51">
        <v>5334.56</v>
      </c>
      <c r="M737" s="51">
        <v>1</v>
      </c>
      <c r="N737" s="51">
        <v>1</v>
      </c>
      <c r="O737" s="55">
        <v>3692.35</v>
      </c>
      <c r="P737" s="56">
        <f t="shared" si="11"/>
        <v>1642.2100000000005</v>
      </c>
      <c r="Q737" s="49"/>
      <c r="R737" s="49"/>
    </row>
    <row r="738" spans="1:18" s="48" customFormat="1" ht="15.2" customHeight="1">
      <c r="A738" s="54" t="s">
        <v>539</v>
      </c>
      <c r="B738" s="54" t="s">
        <v>580</v>
      </c>
      <c r="C738" s="54" t="s">
        <v>109</v>
      </c>
      <c r="D738" s="54" t="s">
        <v>109</v>
      </c>
      <c r="E738" s="54" t="s">
        <v>13</v>
      </c>
      <c r="F738" s="54"/>
      <c r="G738" s="54" t="s">
        <v>389</v>
      </c>
      <c r="H738" s="54" t="s">
        <v>390</v>
      </c>
      <c r="I738" s="51">
        <v>506.76</v>
      </c>
      <c r="J738" s="51">
        <v>506.76</v>
      </c>
      <c r="K738" s="51">
        <v>540.03</v>
      </c>
      <c r="L738" s="51">
        <v>540.03</v>
      </c>
      <c r="M738" s="51">
        <v>1</v>
      </c>
      <c r="N738" s="51">
        <v>1</v>
      </c>
      <c r="O738" s="55">
        <v>33.270000000000003</v>
      </c>
      <c r="P738" s="56">
        <f t="shared" si="11"/>
        <v>506.76</v>
      </c>
      <c r="Q738" s="49"/>
      <c r="R738" s="49"/>
    </row>
    <row r="739" spans="1:18" s="48" customFormat="1" ht="15.2" customHeight="1">
      <c r="A739" s="54" t="s">
        <v>539</v>
      </c>
      <c r="B739" s="54" t="s">
        <v>580</v>
      </c>
      <c r="C739" s="54" t="s">
        <v>109</v>
      </c>
      <c r="D739" s="54" t="s">
        <v>109</v>
      </c>
      <c r="E739" s="54" t="s">
        <v>13</v>
      </c>
      <c r="F739" s="54"/>
      <c r="G739" s="54" t="s">
        <v>393</v>
      </c>
      <c r="H739" s="54" t="s">
        <v>25</v>
      </c>
      <c r="I739" s="51" t="s">
        <v>510</v>
      </c>
      <c r="J739" s="51" t="s">
        <v>510</v>
      </c>
      <c r="K739" s="51">
        <v>0</v>
      </c>
      <c r="L739" s="51">
        <v>0</v>
      </c>
      <c r="M739" s="51">
        <v>1</v>
      </c>
      <c r="N739" s="51">
        <v>1</v>
      </c>
      <c r="O739" s="55">
        <v>0</v>
      </c>
      <c r="P739" s="56">
        <f t="shared" si="11"/>
        <v>0</v>
      </c>
      <c r="Q739" s="49"/>
      <c r="R739" s="49"/>
    </row>
    <row r="740" spans="1:18" s="48" customFormat="1" ht="15.2" customHeight="1">
      <c r="A740" s="54" t="s">
        <v>539</v>
      </c>
      <c r="B740" s="54" t="s">
        <v>580</v>
      </c>
      <c r="C740" s="54" t="s">
        <v>109</v>
      </c>
      <c r="D740" s="54" t="s">
        <v>109</v>
      </c>
      <c r="E740" s="54" t="s">
        <v>13</v>
      </c>
      <c r="F740" s="54"/>
      <c r="G740" s="54" t="s">
        <v>376</v>
      </c>
      <c r="H740" s="54" t="s">
        <v>377</v>
      </c>
      <c r="I740" s="51" t="s">
        <v>510</v>
      </c>
      <c r="J740" s="51" t="s">
        <v>510</v>
      </c>
      <c r="K740" s="51">
        <v>0</v>
      </c>
      <c r="L740" s="51">
        <v>0</v>
      </c>
      <c r="M740" s="51">
        <v>1</v>
      </c>
      <c r="N740" s="51">
        <v>1</v>
      </c>
      <c r="O740" s="55">
        <v>0</v>
      </c>
      <c r="P740" s="56">
        <f t="shared" si="11"/>
        <v>0</v>
      </c>
      <c r="Q740" s="49"/>
      <c r="R740" s="49"/>
    </row>
    <row r="741" spans="1:18" s="48" customFormat="1" ht="15.2" customHeight="1">
      <c r="A741" s="54" t="s">
        <v>539</v>
      </c>
      <c r="B741" s="54" t="s">
        <v>580</v>
      </c>
      <c r="C741" s="54" t="s">
        <v>109</v>
      </c>
      <c r="D741" s="54" t="s">
        <v>109</v>
      </c>
      <c r="E741" s="54" t="s">
        <v>13</v>
      </c>
      <c r="F741" s="54"/>
      <c r="G741" s="54" t="s">
        <v>378</v>
      </c>
      <c r="H741" s="54" t="s">
        <v>379</v>
      </c>
      <c r="I741" s="51" t="s">
        <v>510</v>
      </c>
      <c r="J741" s="51" t="s">
        <v>510</v>
      </c>
      <c r="K741" s="51">
        <v>30098</v>
      </c>
      <c r="L741" s="51">
        <v>30098</v>
      </c>
      <c r="M741" s="51">
        <v>1</v>
      </c>
      <c r="N741" s="51">
        <v>1</v>
      </c>
      <c r="O741" s="55">
        <v>30098</v>
      </c>
      <c r="P741" s="56">
        <f t="shared" si="11"/>
        <v>0</v>
      </c>
      <c r="Q741" s="49"/>
      <c r="R741" s="49"/>
    </row>
    <row r="742" spans="1:18" s="48" customFormat="1" ht="15.2" customHeight="1">
      <c r="A742" s="54" t="s">
        <v>539</v>
      </c>
      <c r="B742" s="54" t="s">
        <v>580</v>
      </c>
      <c r="C742" s="54" t="s">
        <v>109</v>
      </c>
      <c r="D742" s="54" t="s">
        <v>109</v>
      </c>
      <c r="E742" s="54" t="s">
        <v>13</v>
      </c>
      <c r="F742" s="54"/>
      <c r="G742" s="54" t="s">
        <v>380</v>
      </c>
      <c r="H742" s="54" t="s">
        <v>17</v>
      </c>
      <c r="I742" s="51">
        <v>497.36</v>
      </c>
      <c r="J742" s="51">
        <v>497.36</v>
      </c>
      <c r="K742" s="51">
        <v>718.53</v>
      </c>
      <c r="L742" s="51">
        <v>718.53</v>
      </c>
      <c r="M742" s="51">
        <v>1</v>
      </c>
      <c r="N742" s="51">
        <v>1</v>
      </c>
      <c r="O742" s="55">
        <v>221.17</v>
      </c>
      <c r="P742" s="56">
        <f t="shared" si="11"/>
        <v>497.36</v>
      </c>
      <c r="Q742" s="49"/>
      <c r="R742" s="49"/>
    </row>
    <row r="743" spans="1:18" s="48" customFormat="1" ht="15.2" customHeight="1">
      <c r="A743" s="54" t="s">
        <v>539</v>
      </c>
      <c r="B743" s="54" t="s">
        <v>580</v>
      </c>
      <c r="C743" s="54" t="s">
        <v>109</v>
      </c>
      <c r="D743" s="54" t="s">
        <v>109</v>
      </c>
      <c r="E743" s="54" t="s">
        <v>13</v>
      </c>
      <c r="F743" s="54"/>
      <c r="G743" s="54" t="s">
        <v>381</v>
      </c>
      <c r="H743" s="54" t="s">
        <v>382</v>
      </c>
      <c r="I743" s="51">
        <v>1505.21</v>
      </c>
      <c r="J743" s="51">
        <v>1505.21</v>
      </c>
      <c r="K743" s="51">
        <v>3010.42</v>
      </c>
      <c r="L743" s="51">
        <v>3010.42</v>
      </c>
      <c r="M743" s="51">
        <v>1</v>
      </c>
      <c r="N743" s="51">
        <v>1</v>
      </c>
      <c r="O743" s="55">
        <v>1505.21</v>
      </c>
      <c r="P743" s="56">
        <f t="shared" si="11"/>
        <v>1505.21</v>
      </c>
      <c r="Q743" s="49"/>
      <c r="R743" s="49"/>
    </row>
    <row r="744" spans="1:18" s="48" customFormat="1" ht="15.2" customHeight="1">
      <c r="A744" s="54" t="s">
        <v>539</v>
      </c>
      <c r="B744" s="54" t="s">
        <v>580</v>
      </c>
      <c r="C744" s="54" t="s">
        <v>109</v>
      </c>
      <c r="D744" s="54" t="s">
        <v>109</v>
      </c>
      <c r="E744" s="54" t="s">
        <v>13</v>
      </c>
      <c r="F744" s="54"/>
      <c r="G744" s="54" t="s">
        <v>400</v>
      </c>
      <c r="H744" s="54" t="s">
        <v>36</v>
      </c>
      <c r="I744" s="51" t="s">
        <v>510</v>
      </c>
      <c r="J744" s="51" t="s">
        <v>510</v>
      </c>
      <c r="K744" s="51">
        <v>167.86</v>
      </c>
      <c r="L744" s="51">
        <v>167.86</v>
      </c>
      <c r="M744" s="51">
        <v>1</v>
      </c>
      <c r="N744" s="51">
        <v>1</v>
      </c>
      <c r="O744" s="55">
        <v>167.86</v>
      </c>
      <c r="P744" s="56">
        <f t="shared" si="11"/>
        <v>0</v>
      </c>
      <c r="Q744" s="49"/>
      <c r="R744" s="49"/>
    </row>
    <row r="745" spans="1:18" s="48" customFormat="1" ht="15.2" customHeight="1">
      <c r="A745" s="54" t="s">
        <v>539</v>
      </c>
      <c r="B745" s="54" t="s">
        <v>580</v>
      </c>
      <c r="C745" s="54" t="s">
        <v>109</v>
      </c>
      <c r="D745" s="54" t="s">
        <v>109</v>
      </c>
      <c r="E745" s="54" t="s">
        <v>13</v>
      </c>
      <c r="F745" s="54"/>
      <c r="G745" s="54" t="s">
        <v>396</v>
      </c>
      <c r="H745" s="54" t="s">
        <v>245</v>
      </c>
      <c r="I745" s="51" t="s">
        <v>510</v>
      </c>
      <c r="J745" s="51" t="s">
        <v>510</v>
      </c>
      <c r="K745" s="51">
        <v>0</v>
      </c>
      <c r="L745" s="51">
        <v>0</v>
      </c>
      <c r="M745" s="51">
        <v>1</v>
      </c>
      <c r="N745" s="51">
        <v>1</v>
      </c>
      <c r="O745" s="55">
        <v>0</v>
      </c>
      <c r="P745" s="56">
        <f t="shared" si="11"/>
        <v>0</v>
      </c>
      <c r="Q745" s="49"/>
      <c r="R745" s="49"/>
    </row>
    <row r="746" spans="1:18" s="48" customFormat="1" ht="15.2" customHeight="1">
      <c r="A746" s="54" t="s">
        <v>539</v>
      </c>
      <c r="B746" s="54" t="s">
        <v>580</v>
      </c>
      <c r="C746" s="54" t="s">
        <v>111</v>
      </c>
      <c r="D746" s="54" t="s">
        <v>111</v>
      </c>
      <c r="E746" s="54" t="s">
        <v>13</v>
      </c>
      <c r="F746" s="54"/>
      <c r="G746" s="54" t="s">
        <v>366</v>
      </c>
      <c r="H746" s="54" t="s">
        <v>367</v>
      </c>
      <c r="I746" s="51">
        <v>8109.8</v>
      </c>
      <c r="J746" s="51">
        <v>8109.8</v>
      </c>
      <c r="K746" s="51">
        <v>672198.03</v>
      </c>
      <c r="L746" s="51">
        <v>672198.03</v>
      </c>
      <c r="M746" s="51">
        <v>1</v>
      </c>
      <c r="N746" s="51">
        <v>1</v>
      </c>
      <c r="O746" s="55">
        <v>664088.2300000001</v>
      </c>
      <c r="P746" s="56">
        <f t="shared" si="11"/>
        <v>8109.7999999999302</v>
      </c>
      <c r="Q746" s="49"/>
      <c r="R746" s="49"/>
    </row>
    <row r="747" spans="1:18" s="48" customFormat="1" ht="15.2" customHeight="1">
      <c r="A747" s="54" t="s">
        <v>539</v>
      </c>
      <c r="B747" s="54" t="s">
        <v>580</v>
      </c>
      <c r="C747" s="54" t="s">
        <v>111</v>
      </c>
      <c r="D747" s="54" t="s">
        <v>111</v>
      </c>
      <c r="E747" s="54" t="s">
        <v>13</v>
      </c>
      <c r="F747" s="54"/>
      <c r="G747" s="54" t="s">
        <v>387</v>
      </c>
      <c r="H747" s="54" t="s">
        <v>388</v>
      </c>
      <c r="I747" s="51" t="s">
        <v>510</v>
      </c>
      <c r="J747" s="51" t="s">
        <v>510</v>
      </c>
      <c r="K747" s="51">
        <v>0</v>
      </c>
      <c r="L747" s="51">
        <v>0</v>
      </c>
      <c r="M747" s="51">
        <v>1</v>
      </c>
      <c r="N747" s="51">
        <v>1</v>
      </c>
      <c r="O747" s="55">
        <v>0</v>
      </c>
      <c r="P747" s="56">
        <f t="shared" si="11"/>
        <v>0</v>
      </c>
      <c r="Q747" s="49"/>
      <c r="R747" s="49"/>
    </row>
    <row r="748" spans="1:18" s="48" customFormat="1" ht="15.2" customHeight="1">
      <c r="A748" s="54" t="s">
        <v>539</v>
      </c>
      <c r="B748" s="54" t="s">
        <v>580</v>
      </c>
      <c r="C748" s="54" t="s">
        <v>111</v>
      </c>
      <c r="D748" s="54" t="s">
        <v>111</v>
      </c>
      <c r="E748" s="54" t="s">
        <v>13</v>
      </c>
      <c r="F748" s="54"/>
      <c r="G748" s="54" t="s">
        <v>368</v>
      </c>
      <c r="H748" s="54" t="s">
        <v>369</v>
      </c>
      <c r="I748" s="51">
        <v>60.45</v>
      </c>
      <c r="J748" s="51">
        <v>60.45</v>
      </c>
      <c r="K748" s="51">
        <v>38997.730000000003</v>
      </c>
      <c r="L748" s="51">
        <v>38997.730000000003</v>
      </c>
      <c r="M748" s="51">
        <v>1</v>
      </c>
      <c r="N748" s="51">
        <v>1</v>
      </c>
      <c r="O748" s="55">
        <v>38937.280000000006</v>
      </c>
      <c r="P748" s="56">
        <f t="shared" si="11"/>
        <v>60.44999999999709</v>
      </c>
      <c r="Q748" s="49"/>
      <c r="R748" s="49"/>
    </row>
    <row r="749" spans="1:18" s="48" customFormat="1" ht="15.2" customHeight="1">
      <c r="A749" s="54" t="s">
        <v>539</v>
      </c>
      <c r="B749" s="54" t="s">
        <v>580</v>
      </c>
      <c r="C749" s="54" t="s">
        <v>111</v>
      </c>
      <c r="D749" s="54" t="s">
        <v>111</v>
      </c>
      <c r="E749" s="54" t="s">
        <v>13</v>
      </c>
      <c r="F749" s="54"/>
      <c r="G749" s="54" t="s">
        <v>370</v>
      </c>
      <c r="H749" s="54" t="s">
        <v>371</v>
      </c>
      <c r="I749" s="51">
        <v>13107.17</v>
      </c>
      <c r="J749" s="51">
        <v>13107.17</v>
      </c>
      <c r="K749" s="51">
        <v>13107.17</v>
      </c>
      <c r="L749" s="51">
        <v>13107.17</v>
      </c>
      <c r="M749" s="51">
        <v>1</v>
      </c>
      <c r="N749" s="51">
        <v>1</v>
      </c>
      <c r="O749" s="55">
        <v>0</v>
      </c>
      <c r="P749" s="56">
        <f t="shared" si="11"/>
        <v>13107.17</v>
      </c>
      <c r="Q749" s="49"/>
      <c r="R749" s="49"/>
    </row>
    <row r="750" spans="1:18" s="48" customFormat="1" ht="15.2" customHeight="1">
      <c r="A750" s="54" t="s">
        <v>539</v>
      </c>
      <c r="B750" s="54" t="s">
        <v>580</v>
      </c>
      <c r="C750" s="54" t="s">
        <v>111</v>
      </c>
      <c r="D750" s="54" t="s">
        <v>111</v>
      </c>
      <c r="E750" s="54" t="s">
        <v>13</v>
      </c>
      <c r="F750" s="54"/>
      <c r="G750" s="54" t="s">
        <v>372</v>
      </c>
      <c r="H750" s="54" t="s">
        <v>373</v>
      </c>
      <c r="I750" s="51">
        <v>576.88</v>
      </c>
      <c r="J750" s="51">
        <v>576.88</v>
      </c>
      <c r="K750" s="51">
        <v>1206.1600000000001</v>
      </c>
      <c r="L750" s="51">
        <v>1206.1599999999999</v>
      </c>
      <c r="M750" s="51">
        <v>1</v>
      </c>
      <c r="N750" s="51">
        <v>1</v>
      </c>
      <c r="O750" s="55">
        <v>629.28</v>
      </c>
      <c r="P750" s="56">
        <f t="shared" si="11"/>
        <v>576.87999999999988</v>
      </c>
      <c r="Q750" s="49"/>
      <c r="R750" s="49"/>
    </row>
    <row r="751" spans="1:18" s="48" customFormat="1" ht="15.2" customHeight="1">
      <c r="A751" s="54" t="s">
        <v>539</v>
      </c>
      <c r="B751" s="54" t="s">
        <v>580</v>
      </c>
      <c r="C751" s="54" t="s">
        <v>111</v>
      </c>
      <c r="D751" s="54" t="s">
        <v>111</v>
      </c>
      <c r="E751" s="54" t="s">
        <v>13</v>
      </c>
      <c r="F751" s="54"/>
      <c r="G751" s="54" t="s">
        <v>385</v>
      </c>
      <c r="H751" s="54" t="s">
        <v>386</v>
      </c>
      <c r="I751" s="51" t="s">
        <v>510</v>
      </c>
      <c r="J751" s="51" t="s">
        <v>510</v>
      </c>
      <c r="K751" s="51">
        <v>1828061</v>
      </c>
      <c r="L751" s="51">
        <v>1828061</v>
      </c>
      <c r="M751" s="51">
        <v>1</v>
      </c>
      <c r="N751" s="51">
        <v>1</v>
      </c>
      <c r="O751" s="55">
        <v>1828061</v>
      </c>
      <c r="P751" s="56">
        <f t="shared" si="11"/>
        <v>0</v>
      </c>
      <c r="Q751" s="49"/>
      <c r="R751" s="49"/>
    </row>
    <row r="752" spans="1:18" s="48" customFormat="1" ht="15.2" customHeight="1">
      <c r="A752" s="54" t="s">
        <v>539</v>
      </c>
      <c r="B752" s="54" t="s">
        <v>580</v>
      </c>
      <c r="C752" s="54" t="s">
        <v>111</v>
      </c>
      <c r="D752" s="54" t="s">
        <v>111</v>
      </c>
      <c r="E752" s="54" t="s">
        <v>13</v>
      </c>
      <c r="F752" s="54"/>
      <c r="G752" s="54" t="s">
        <v>374</v>
      </c>
      <c r="H752" s="54" t="s">
        <v>375</v>
      </c>
      <c r="I752" s="51">
        <v>9302.27</v>
      </c>
      <c r="J752" s="51">
        <v>9302.27</v>
      </c>
      <c r="K752" s="51">
        <v>30849.37</v>
      </c>
      <c r="L752" s="51">
        <v>30849.37</v>
      </c>
      <c r="M752" s="51">
        <v>1</v>
      </c>
      <c r="N752" s="51">
        <v>1</v>
      </c>
      <c r="O752" s="55">
        <v>21547.1</v>
      </c>
      <c r="P752" s="56">
        <f t="shared" si="11"/>
        <v>9302.27</v>
      </c>
      <c r="Q752" s="49"/>
      <c r="R752" s="49"/>
    </row>
    <row r="753" spans="1:18" s="48" customFormat="1" ht="15.2" customHeight="1">
      <c r="A753" s="54" t="s">
        <v>539</v>
      </c>
      <c r="B753" s="54" t="s">
        <v>580</v>
      </c>
      <c r="C753" s="54" t="s">
        <v>111</v>
      </c>
      <c r="D753" s="54" t="s">
        <v>111</v>
      </c>
      <c r="E753" s="54" t="s">
        <v>13</v>
      </c>
      <c r="F753" s="54"/>
      <c r="G753" s="54" t="s">
        <v>389</v>
      </c>
      <c r="H753" s="54" t="s">
        <v>390</v>
      </c>
      <c r="I753" s="51">
        <v>3074.49</v>
      </c>
      <c r="J753" s="51">
        <v>3074.49</v>
      </c>
      <c r="K753" s="51">
        <v>3279.25</v>
      </c>
      <c r="L753" s="51">
        <v>3279.25</v>
      </c>
      <c r="M753" s="51">
        <v>1</v>
      </c>
      <c r="N753" s="51">
        <v>1</v>
      </c>
      <c r="O753" s="55">
        <v>204.76000000000002</v>
      </c>
      <c r="P753" s="56">
        <f t="shared" si="11"/>
        <v>3074.49</v>
      </c>
      <c r="Q753" s="49"/>
      <c r="R753" s="49"/>
    </row>
    <row r="754" spans="1:18" s="48" customFormat="1" ht="15.2" customHeight="1">
      <c r="A754" s="54" t="s">
        <v>539</v>
      </c>
      <c r="B754" s="54" t="s">
        <v>580</v>
      </c>
      <c r="C754" s="54" t="s">
        <v>111</v>
      </c>
      <c r="D754" s="54" t="s">
        <v>111</v>
      </c>
      <c r="E754" s="54" t="s">
        <v>13</v>
      </c>
      <c r="F754" s="54"/>
      <c r="G754" s="54" t="s">
        <v>383</v>
      </c>
      <c r="H754" s="54" t="s">
        <v>384</v>
      </c>
      <c r="I754" s="51" t="s">
        <v>510</v>
      </c>
      <c r="J754" s="51" t="s">
        <v>510</v>
      </c>
      <c r="K754" s="51">
        <v>0</v>
      </c>
      <c r="L754" s="51">
        <v>0</v>
      </c>
      <c r="M754" s="51">
        <v>1</v>
      </c>
      <c r="N754" s="51">
        <v>1</v>
      </c>
      <c r="O754" s="55">
        <v>0</v>
      </c>
      <c r="P754" s="56">
        <f t="shared" si="11"/>
        <v>0</v>
      </c>
      <c r="Q754" s="49"/>
      <c r="R754" s="49"/>
    </row>
    <row r="755" spans="1:18" s="48" customFormat="1" ht="15.2" customHeight="1">
      <c r="A755" s="54" t="s">
        <v>539</v>
      </c>
      <c r="B755" s="54" t="s">
        <v>580</v>
      </c>
      <c r="C755" s="54" t="s">
        <v>111</v>
      </c>
      <c r="D755" s="54" t="s">
        <v>111</v>
      </c>
      <c r="E755" s="54" t="s">
        <v>13</v>
      </c>
      <c r="F755" s="54"/>
      <c r="G755" s="54" t="s">
        <v>421</v>
      </c>
      <c r="H755" s="54" t="s">
        <v>422</v>
      </c>
      <c r="I755" s="51" t="s">
        <v>510</v>
      </c>
      <c r="J755" s="51" t="s">
        <v>510</v>
      </c>
      <c r="K755" s="51">
        <v>0</v>
      </c>
      <c r="L755" s="51">
        <v>0</v>
      </c>
      <c r="M755" s="51">
        <v>1</v>
      </c>
      <c r="N755" s="51">
        <v>1</v>
      </c>
      <c r="O755" s="55">
        <v>0</v>
      </c>
      <c r="P755" s="56">
        <f t="shared" si="11"/>
        <v>0</v>
      </c>
      <c r="Q755" s="49"/>
      <c r="R755" s="49"/>
    </row>
    <row r="756" spans="1:18" s="48" customFormat="1" ht="15.2" customHeight="1">
      <c r="A756" s="54" t="s">
        <v>539</v>
      </c>
      <c r="B756" s="54" t="s">
        <v>580</v>
      </c>
      <c r="C756" s="54" t="s">
        <v>111</v>
      </c>
      <c r="D756" s="54" t="s">
        <v>111</v>
      </c>
      <c r="E756" s="54" t="s">
        <v>13</v>
      </c>
      <c r="F756" s="54"/>
      <c r="G756" s="54" t="s">
        <v>501</v>
      </c>
      <c r="H756" s="54" t="s">
        <v>502</v>
      </c>
      <c r="I756" s="51" t="s">
        <v>510</v>
      </c>
      <c r="J756" s="51" t="s">
        <v>510</v>
      </c>
      <c r="K756" s="51">
        <v>427507</v>
      </c>
      <c r="L756" s="51">
        <v>427507</v>
      </c>
      <c r="M756" s="51">
        <v>0</v>
      </c>
      <c r="N756" s="51">
        <v>0</v>
      </c>
      <c r="O756" s="55">
        <v>427507</v>
      </c>
      <c r="P756" s="56">
        <f t="shared" si="11"/>
        <v>0</v>
      </c>
      <c r="Q756" s="49"/>
      <c r="R756" s="49"/>
    </row>
    <row r="757" spans="1:18" s="48" customFormat="1" ht="15.2" customHeight="1">
      <c r="A757" s="54" t="s">
        <v>539</v>
      </c>
      <c r="B757" s="54" t="s">
        <v>580</v>
      </c>
      <c r="C757" s="54" t="s">
        <v>111</v>
      </c>
      <c r="D757" s="54" t="s">
        <v>111</v>
      </c>
      <c r="E757" s="54" t="s">
        <v>13</v>
      </c>
      <c r="F757" s="54"/>
      <c r="G757" s="54" t="s">
        <v>423</v>
      </c>
      <c r="H757" s="54" t="s">
        <v>424</v>
      </c>
      <c r="I757" s="51" t="s">
        <v>510</v>
      </c>
      <c r="J757" s="51" t="s">
        <v>510</v>
      </c>
      <c r="K757" s="51">
        <v>0</v>
      </c>
      <c r="L757" s="51">
        <v>0</v>
      </c>
      <c r="M757" s="51">
        <v>1</v>
      </c>
      <c r="N757" s="51">
        <v>1</v>
      </c>
      <c r="O757" s="55">
        <v>0</v>
      </c>
      <c r="P757" s="56">
        <f t="shared" si="11"/>
        <v>0</v>
      </c>
      <c r="Q757" s="49"/>
      <c r="R757" s="49"/>
    </row>
    <row r="758" spans="1:18" s="48" customFormat="1" ht="15.2" customHeight="1">
      <c r="A758" s="54" t="s">
        <v>539</v>
      </c>
      <c r="B758" s="54" t="s">
        <v>580</v>
      </c>
      <c r="C758" s="54" t="s">
        <v>111</v>
      </c>
      <c r="D758" s="54" t="s">
        <v>111</v>
      </c>
      <c r="E758" s="54" t="s">
        <v>13</v>
      </c>
      <c r="F758" s="54"/>
      <c r="G758" s="54" t="s">
        <v>425</v>
      </c>
      <c r="H758" s="54" t="s">
        <v>426</v>
      </c>
      <c r="I758" s="51" t="s">
        <v>510</v>
      </c>
      <c r="J758" s="51" t="s">
        <v>510</v>
      </c>
      <c r="K758" s="51">
        <v>295348.34999999998</v>
      </c>
      <c r="L758" s="51">
        <v>295348.34999999998</v>
      </c>
      <c r="M758" s="51">
        <v>1</v>
      </c>
      <c r="N758" s="51">
        <v>1</v>
      </c>
      <c r="O758" s="55">
        <v>295348.34999999998</v>
      </c>
      <c r="P758" s="56">
        <f t="shared" si="11"/>
        <v>0</v>
      </c>
      <c r="Q758" s="49"/>
      <c r="R758" s="49"/>
    </row>
    <row r="759" spans="1:18" s="48" customFormat="1" ht="15.2" customHeight="1">
      <c r="A759" s="54" t="s">
        <v>539</v>
      </c>
      <c r="B759" s="54" t="s">
        <v>580</v>
      </c>
      <c r="C759" s="54" t="s">
        <v>111</v>
      </c>
      <c r="D759" s="54" t="s">
        <v>111</v>
      </c>
      <c r="E759" s="54" t="s">
        <v>13</v>
      </c>
      <c r="F759" s="54"/>
      <c r="G759" s="54" t="s">
        <v>427</v>
      </c>
      <c r="H759" s="54" t="s">
        <v>428</v>
      </c>
      <c r="I759" s="51">
        <v>127127.84</v>
      </c>
      <c r="J759" s="51">
        <v>127127.84</v>
      </c>
      <c r="K759" s="51">
        <v>127127.84</v>
      </c>
      <c r="L759" s="51">
        <v>127127.84</v>
      </c>
      <c r="M759" s="51">
        <v>1</v>
      </c>
      <c r="N759" s="51">
        <v>1</v>
      </c>
      <c r="O759" s="55">
        <v>0</v>
      </c>
      <c r="P759" s="56">
        <f t="shared" si="11"/>
        <v>127127.84</v>
      </c>
      <c r="Q759" s="49"/>
      <c r="R759" s="49"/>
    </row>
    <row r="760" spans="1:18" s="48" customFormat="1" ht="15.2" customHeight="1">
      <c r="A760" s="54" t="s">
        <v>539</v>
      </c>
      <c r="B760" s="54" t="s">
        <v>580</v>
      </c>
      <c r="C760" s="54" t="s">
        <v>111</v>
      </c>
      <c r="D760" s="54" t="s">
        <v>111</v>
      </c>
      <c r="E760" s="54" t="s">
        <v>13</v>
      </c>
      <c r="F760" s="54"/>
      <c r="G760" s="54" t="s">
        <v>429</v>
      </c>
      <c r="H760" s="54" t="s">
        <v>430</v>
      </c>
      <c r="I760" s="51" t="s">
        <v>510</v>
      </c>
      <c r="J760" s="51" t="s">
        <v>510</v>
      </c>
      <c r="K760" s="51">
        <v>250302</v>
      </c>
      <c r="L760" s="51">
        <v>250302</v>
      </c>
      <c r="M760" s="51">
        <v>1</v>
      </c>
      <c r="N760" s="51">
        <v>1</v>
      </c>
      <c r="O760" s="55">
        <v>250302</v>
      </c>
      <c r="P760" s="56">
        <f t="shared" si="11"/>
        <v>0</v>
      </c>
      <c r="Q760" s="49"/>
      <c r="R760" s="49"/>
    </row>
    <row r="761" spans="1:18" s="48" customFormat="1" ht="15.2" customHeight="1">
      <c r="A761" s="54" t="s">
        <v>539</v>
      </c>
      <c r="B761" s="54" t="s">
        <v>580</v>
      </c>
      <c r="C761" s="54" t="s">
        <v>111</v>
      </c>
      <c r="D761" s="54" t="s">
        <v>111</v>
      </c>
      <c r="E761" s="54" t="s">
        <v>13</v>
      </c>
      <c r="F761" s="54"/>
      <c r="G761" s="54" t="s">
        <v>393</v>
      </c>
      <c r="H761" s="54" t="s">
        <v>25</v>
      </c>
      <c r="I761" s="51" t="s">
        <v>510</v>
      </c>
      <c r="J761" s="51" t="s">
        <v>510</v>
      </c>
      <c r="K761" s="51">
        <v>0</v>
      </c>
      <c r="L761" s="51">
        <v>0</v>
      </c>
      <c r="M761" s="51">
        <v>1</v>
      </c>
      <c r="N761" s="51">
        <v>1</v>
      </c>
      <c r="O761" s="55">
        <v>0</v>
      </c>
      <c r="P761" s="56">
        <f t="shared" si="11"/>
        <v>0</v>
      </c>
      <c r="Q761" s="49"/>
      <c r="R761" s="49"/>
    </row>
    <row r="762" spans="1:18" s="48" customFormat="1" ht="15.2" customHeight="1">
      <c r="A762" s="54" t="s">
        <v>539</v>
      </c>
      <c r="B762" s="54" t="s">
        <v>580</v>
      </c>
      <c r="C762" s="54" t="s">
        <v>111</v>
      </c>
      <c r="D762" s="54" t="s">
        <v>111</v>
      </c>
      <c r="E762" s="54" t="s">
        <v>13</v>
      </c>
      <c r="F762" s="54"/>
      <c r="G762" s="54" t="s">
        <v>431</v>
      </c>
      <c r="H762" s="54" t="s">
        <v>432</v>
      </c>
      <c r="I762" s="51">
        <v>6714.91</v>
      </c>
      <c r="J762" s="51">
        <v>6714.91</v>
      </c>
      <c r="K762" s="51">
        <v>34226.31</v>
      </c>
      <c r="L762" s="51">
        <v>34226.31</v>
      </c>
      <c r="M762" s="51">
        <v>1</v>
      </c>
      <c r="N762" s="51">
        <v>1</v>
      </c>
      <c r="O762" s="55">
        <v>28155.439999999999</v>
      </c>
      <c r="P762" s="56">
        <f>L762-O762+2409.8</f>
        <v>8480.6699999999983</v>
      </c>
      <c r="Q762" s="49"/>
      <c r="R762" s="49"/>
    </row>
    <row r="763" spans="1:18" s="48" customFormat="1" ht="15.2" customHeight="1">
      <c r="A763" s="54" t="s">
        <v>539</v>
      </c>
      <c r="B763" s="54" t="s">
        <v>580</v>
      </c>
      <c r="C763" s="54" t="s">
        <v>111</v>
      </c>
      <c r="D763" s="54" t="s">
        <v>111</v>
      </c>
      <c r="E763" s="54" t="s">
        <v>13</v>
      </c>
      <c r="F763" s="54"/>
      <c r="G763" s="54" t="s">
        <v>397</v>
      </c>
      <c r="H763" s="54" t="s">
        <v>35</v>
      </c>
      <c r="I763" s="51" t="s">
        <v>510</v>
      </c>
      <c r="J763" s="51" t="s">
        <v>510</v>
      </c>
      <c r="K763" s="51">
        <v>412.76</v>
      </c>
      <c r="L763" s="51">
        <v>412.76</v>
      </c>
      <c r="M763" s="51">
        <v>1</v>
      </c>
      <c r="N763" s="51">
        <v>1</v>
      </c>
      <c r="O763" s="55">
        <v>412.76</v>
      </c>
      <c r="P763" s="56">
        <f t="shared" si="11"/>
        <v>0</v>
      </c>
      <c r="Q763" s="49"/>
      <c r="R763" s="49"/>
    </row>
    <row r="764" spans="1:18" s="48" customFormat="1" ht="15.2" customHeight="1">
      <c r="A764" s="54" t="s">
        <v>539</v>
      </c>
      <c r="B764" s="54" t="s">
        <v>580</v>
      </c>
      <c r="C764" s="54" t="s">
        <v>111</v>
      </c>
      <c r="D764" s="54" t="s">
        <v>111</v>
      </c>
      <c r="E764" s="54" t="s">
        <v>13</v>
      </c>
      <c r="F764" s="54"/>
      <c r="G764" s="54" t="s">
        <v>376</v>
      </c>
      <c r="H764" s="54" t="s">
        <v>377</v>
      </c>
      <c r="I764" s="51" t="s">
        <v>510</v>
      </c>
      <c r="J764" s="51" t="s">
        <v>510</v>
      </c>
      <c r="K764" s="51">
        <v>276186</v>
      </c>
      <c r="L764" s="51">
        <v>276186</v>
      </c>
      <c r="M764" s="51">
        <v>1</v>
      </c>
      <c r="N764" s="51">
        <v>1</v>
      </c>
      <c r="O764" s="55">
        <v>276186</v>
      </c>
      <c r="P764" s="56">
        <f t="shared" si="11"/>
        <v>0</v>
      </c>
      <c r="Q764" s="49"/>
      <c r="R764" s="49"/>
    </row>
    <row r="765" spans="1:18" s="48" customFormat="1" ht="15.2" customHeight="1">
      <c r="A765" s="54" t="s">
        <v>539</v>
      </c>
      <c r="B765" s="54" t="s">
        <v>580</v>
      </c>
      <c r="C765" s="54" t="s">
        <v>111</v>
      </c>
      <c r="D765" s="54" t="s">
        <v>111</v>
      </c>
      <c r="E765" s="54" t="s">
        <v>13</v>
      </c>
      <c r="F765" s="54"/>
      <c r="G765" s="54" t="s">
        <v>378</v>
      </c>
      <c r="H765" s="54" t="s">
        <v>379</v>
      </c>
      <c r="I765" s="51" t="s">
        <v>510</v>
      </c>
      <c r="J765" s="51" t="s">
        <v>510</v>
      </c>
      <c r="K765" s="51">
        <v>113488</v>
      </c>
      <c r="L765" s="51">
        <v>113488</v>
      </c>
      <c r="M765" s="51">
        <v>1</v>
      </c>
      <c r="N765" s="51">
        <v>1</v>
      </c>
      <c r="O765" s="55">
        <v>113488</v>
      </c>
      <c r="P765" s="56">
        <f t="shared" si="11"/>
        <v>0</v>
      </c>
      <c r="Q765" s="49"/>
      <c r="R765" s="49"/>
    </row>
    <row r="766" spans="1:18" s="48" customFormat="1" ht="15.2" customHeight="1">
      <c r="A766" s="54" t="s">
        <v>539</v>
      </c>
      <c r="B766" s="54" t="s">
        <v>580</v>
      </c>
      <c r="C766" s="54" t="s">
        <v>111</v>
      </c>
      <c r="D766" s="54" t="s">
        <v>111</v>
      </c>
      <c r="E766" s="54" t="s">
        <v>13</v>
      </c>
      <c r="F766" s="54"/>
      <c r="G766" s="54" t="s">
        <v>494</v>
      </c>
      <c r="H766" s="54" t="s">
        <v>495</v>
      </c>
      <c r="I766" s="51" t="s">
        <v>510</v>
      </c>
      <c r="J766" s="51" t="s">
        <v>510</v>
      </c>
      <c r="K766" s="51">
        <v>0</v>
      </c>
      <c r="L766" s="51">
        <v>0</v>
      </c>
      <c r="M766" s="51">
        <v>1</v>
      </c>
      <c r="N766" s="51">
        <v>1</v>
      </c>
      <c r="O766" s="55">
        <v>0</v>
      </c>
      <c r="P766" s="56">
        <f t="shared" si="11"/>
        <v>0</v>
      </c>
      <c r="Q766" s="49"/>
      <c r="R766" s="49"/>
    </row>
    <row r="767" spans="1:18" s="48" customFormat="1" ht="15.2" customHeight="1">
      <c r="A767" s="54" t="s">
        <v>539</v>
      </c>
      <c r="B767" s="54" t="s">
        <v>580</v>
      </c>
      <c r="C767" s="54" t="s">
        <v>111</v>
      </c>
      <c r="D767" s="54" t="s">
        <v>111</v>
      </c>
      <c r="E767" s="54" t="s">
        <v>13</v>
      </c>
      <c r="F767" s="54"/>
      <c r="G767" s="54" t="s">
        <v>485</v>
      </c>
      <c r="H767" s="54" t="s">
        <v>531</v>
      </c>
      <c r="I767" s="51" t="s">
        <v>510</v>
      </c>
      <c r="J767" s="51" t="s">
        <v>510</v>
      </c>
      <c r="K767" s="51">
        <v>0</v>
      </c>
      <c r="L767" s="51">
        <v>0</v>
      </c>
      <c r="M767" s="51">
        <v>1</v>
      </c>
      <c r="N767" s="51">
        <v>1</v>
      </c>
      <c r="O767" s="55">
        <v>0</v>
      </c>
      <c r="P767" s="56">
        <f t="shared" si="11"/>
        <v>0</v>
      </c>
      <c r="Q767" s="49"/>
      <c r="R767" s="49"/>
    </row>
    <row r="768" spans="1:18" s="48" customFormat="1" ht="15.2" customHeight="1">
      <c r="A768" s="54" t="s">
        <v>539</v>
      </c>
      <c r="B768" s="54" t="s">
        <v>580</v>
      </c>
      <c r="C768" s="54" t="s">
        <v>111</v>
      </c>
      <c r="D768" s="54" t="s">
        <v>111</v>
      </c>
      <c r="E768" s="54" t="s">
        <v>13</v>
      </c>
      <c r="F768" s="54"/>
      <c r="G768" s="54" t="s">
        <v>433</v>
      </c>
      <c r="H768" s="54" t="s">
        <v>434</v>
      </c>
      <c r="I768" s="51">
        <v>10</v>
      </c>
      <c r="J768" s="51">
        <v>10</v>
      </c>
      <c r="K768" s="51">
        <v>10</v>
      </c>
      <c r="L768" s="51">
        <v>10</v>
      </c>
      <c r="M768" s="51">
        <v>1</v>
      </c>
      <c r="N768" s="51">
        <v>1</v>
      </c>
      <c r="O768" s="55">
        <v>0</v>
      </c>
      <c r="P768" s="56">
        <f t="shared" si="11"/>
        <v>10</v>
      </c>
      <c r="Q768" s="49"/>
      <c r="R768" s="49"/>
    </row>
    <row r="769" spans="1:18" s="48" customFormat="1" ht="15.2" customHeight="1">
      <c r="A769" s="54" t="s">
        <v>539</v>
      </c>
      <c r="B769" s="54" t="s">
        <v>580</v>
      </c>
      <c r="C769" s="54" t="s">
        <v>111</v>
      </c>
      <c r="D769" s="54" t="s">
        <v>111</v>
      </c>
      <c r="E769" s="54" t="s">
        <v>13</v>
      </c>
      <c r="F769" s="54"/>
      <c r="G769" s="54" t="s">
        <v>435</v>
      </c>
      <c r="H769" s="54" t="s">
        <v>436</v>
      </c>
      <c r="I769" s="51">
        <v>191.01</v>
      </c>
      <c r="J769" s="51">
        <v>191.01</v>
      </c>
      <c r="K769" s="51">
        <v>4244.3</v>
      </c>
      <c r="L769" s="51">
        <v>4244.3</v>
      </c>
      <c r="M769" s="51">
        <v>1</v>
      </c>
      <c r="N769" s="51">
        <v>1</v>
      </c>
      <c r="O769" s="55">
        <v>3857.7</v>
      </c>
      <c r="P769" s="56">
        <f t="shared" si="11"/>
        <v>386.60000000000036</v>
      </c>
      <c r="Q769" s="49"/>
      <c r="R769" s="49"/>
    </row>
    <row r="770" spans="1:18" s="48" customFormat="1" ht="15.2" customHeight="1">
      <c r="A770" s="54" t="s">
        <v>539</v>
      </c>
      <c r="B770" s="54" t="s">
        <v>580</v>
      </c>
      <c r="C770" s="54" t="s">
        <v>111</v>
      </c>
      <c r="D770" s="54" t="s">
        <v>111</v>
      </c>
      <c r="E770" s="54" t="s">
        <v>13</v>
      </c>
      <c r="F770" s="54"/>
      <c r="G770" s="54" t="s">
        <v>407</v>
      </c>
      <c r="H770" s="54" t="s">
        <v>408</v>
      </c>
      <c r="I770" s="51" t="s">
        <v>510</v>
      </c>
      <c r="J770" s="51" t="s">
        <v>510</v>
      </c>
      <c r="K770" s="51">
        <v>0</v>
      </c>
      <c r="L770" s="51">
        <v>0</v>
      </c>
      <c r="M770" s="51">
        <v>1</v>
      </c>
      <c r="N770" s="51">
        <v>1</v>
      </c>
      <c r="O770" s="55">
        <v>0</v>
      </c>
      <c r="P770" s="56">
        <f t="shared" si="11"/>
        <v>0</v>
      </c>
      <c r="Q770" s="49"/>
      <c r="R770" s="49"/>
    </row>
    <row r="771" spans="1:18" s="48" customFormat="1" ht="15.2" customHeight="1">
      <c r="A771" s="54" t="s">
        <v>539</v>
      </c>
      <c r="B771" s="54" t="s">
        <v>580</v>
      </c>
      <c r="C771" s="54" t="s">
        <v>111</v>
      </c>
      <c r="D771" s="54" t="s">
        <v>111</v>
      </c>
      <c r="E771" s="54" t="s">
        <v>13</v>
      </c>
      <c r="F771" s="54"/>
      <c r="G771" s="54" t="s">
        <v>475</v>
      </c>
      <c r="H771" s="54" t="s">
        <v>476</v>
      </c>
      <c r="I771" s="51" t="s">
        <v>510</v>
      </c>
      <c r="J771" s="51" t="s">
        <v>510</v>
      </c>
      <c r="K771" s="51">
        <v>9.74</v>
      </c>
      <c r="L771" s="51">
        <v>9.74</v>
      </c>
      <c r="M771" s="51">
        <v>0</v>
      </c>
      <c r="N771" s="51">
        <v>0</v>
      </c>
      <c r="O771" s="55">
        <v>9.74</v>
      </c>
      <c r="P771" s="56">
        <f t="shared" ref="P771:P834" si="12">L771-O771</f>
        <v>0</v>
      </c>
      <c r="Q771" s="49"/>
      <c r="R771" s="49"/>
    </row>
    <row r="772" spans="1:18" s="48" customFormat="1" ht="15.2" customHeight="1">
      <c r="A772" s="54" t="s">
        <v>539</v>
      </c>
      <c r="B772" s="54" t="s">
        <v>580</v>
      </c>
      <c r="C772" s="54" t="s">
        <v>111</v>
      </c>
      <c r="D772" s="54" t="s">
        <v>111</v>
      </c>
      <c r="E772" s="54" t="s">
        <v>13</v>
      </c>
      <c r="F772" s="54"/>
      <c r="G772" s="54" t="s">
        <v>437</v>
      </c>
      <c r="H772" s="54" t="s">
        <v>438</v>
      </c>
      <c r="I772" s="51" t="s">
        <v>510</v>
      </c>
      <c r="J772" s="51" t="s">
        <v>510</v>
      </c>
      <c r="K772" s="51">
        <v>0</v>
      </c>
      <c r="L772" s="51">
        <v>0</v>
      </c>
      <c r="M772" s="51">
        <v>1</v>
      </c>
      <c r="N772" s="51">
        <v>1</v>
      </c>
      <c r="O772" s="55">
        <v>0</v>
      </c>
      <c r="P772" s="56">
        <f t="shared" si="12"/>
        <v>0</v>
      </c>
      <c r="Q772" s="49"/>
      <c r="R772" s="49"/>
    </row>
    <row r="773" spans="1:18" s="48" customFormat="1" ht="15.2" customHeight="1">
      <c r="A773" s="54" t="s">
        <v>539</v>
      </c>
      <c r="B773" s="54" t="s">
        <v>580</v>
      </c>
      <c r="C773" s="54" t="s">
        <v>111</v>
      </c>
      <c r="D773" s="54" t="s">
        <v>111</v>
      </c>
      <c r="E773" s="54" t="s">
        <v>13</v>
      </c>
      <c r="F773" s="54"/>
      <c r="G773" s="54" t="s">
        <v>439</v>
      </c>
      <c r="H773" s="54" t="s">
        <v>440</v>
      </c>
      <c r="I773" s="51">
        <v>30.97</v>
      </c>
      <c r="J773" s="51">
        <v>30.97</v>
      </c>
      <c r="K773" s="51">
        <v>435.38</v>
      </c>
      <c r="L773" s="51">
        <v>435.38</v>
      </c>
      <c r="M773" s="51">
        <v>1</v>
      </c>
      <c r="N773" s="51">
        <v>1</v>
      </c>
      <c r="O773" s="55">
        <v>386.39000000000004</v>
      </c>
      <c r="P773" s="56">
        <f t="shared" si="12"/>
        <v>48.989999999999952</v>
      </c>
      <c r="Q773" s="49"/>
      <c r="R773" s="49"/>
    </row>
    <row r="774" spans="1:18" s="48" customFormat="1" ht="15.2" customHeight="1">
      <c r="A774" s="54" t="s">
        <v>539</v>
      </c>
      <c r="B774" s="54" t="s">
        <v>580</v>
      </c>
      <c r="C774" s="54" t="s">
        <v>111</v>
      </c>
      <c r="D774" s="54" t="s">
        <v>111</v>
      </c>
      <c r="E774" s="54" t="s">
        <v>13</v>
      </c>
      <c r="F774" s="54"/>
      <c r="G774" s="54" t="s">
        <v>441</v>
      </c>
      <c r="H774" s="54" t="s">
        <v>442</v>
      </c>
      <c r="I774" s="51" t="s">
        <v>510</v>
      </c>
      <c r="J774" s="51" t="s">
        <v>510</v>
      </c>
      <c r="K774" s="51">
        <v>3.95</v>
      </c>
      <c r="L774" s="51">
        <v>3.95</v>
      </c>
      <c r="M774" s="51">
        <v>1</v>
      </c>
      <c r="N774" s="51">
        <v>1</v>
      </c>
      <c r="O774" s="55">
        <v>3.95</v>
      </c>
      <c r="P774" s="56">
        <f t="shared" si="12"/>
        <v>0</v>
      </c>
      <c r="Q774" s="49"/>
      <c r="R774" s="49"/>
    </row>
    <row r="775" spans="1:18" s="48" customFormat="1" ht="15.2" customHeight="1">
      <c r="A775" s="54" t="s">
        <v>539</v>
      </c>
      <c r="B775" s="54" t="s">
        <v>580</v>
      </c>
      <c r="C775" s="54" t="s">
        <v>111</v>
      </c>
      <c r="D775" s="54" t="s">
        <v>111</v>
      </c>
      <c r="E775" s="54" t="s">
        <v>13</v>
      </c>
      <c r="F775" s="54"/>
      <c r="G775" s="54" t="s">
        <v>443</v>
      </c>
      <c r="H775" s="54" t="s">
        <v>444</v>
      </c>
      <c r="I775" s="51">
        <v>20.67</v>
      </c>
      <c r="J775" s="51">
        <v>20.67</v>
      </c>
      <c r="K775" s="51">
        <v>787.84</v>
      </c>
      <c r="L775" s="51">
        <v>787.83999999999992</v>
      </c>
      <c r="M775" s="51">
        <v>1</v>
      </c>
      <c r="N775" s="51">
        <v>1</v>
      </c>
      <c r="O775" s="55">
        <v>745.63000000000011</v>
      </c>
      <c r="P775" s="56">
        <f t="shared" si="12"/>
        <v>42.209999999999809</v>
      </c>
      <c r="Q775" s="49"/>
      <c r="R775" s="49"/>
    </row>
    <row r="776" spans="1:18" s="48" customFormat="1" ht="15.2" customHeight="1">
      <c r="A776" s="54" t="s">
        <v>539</v>
      </c>
      <c r="B776" s="54" t="s">
        <v>580</v>
      </c>
      <c r="C776" s="54" t="s">
        <v>111</v>
      </c>
      <c r="D776" s="54" t="s">
        <v>111</v>
      </c>
      <c r="E776" s="54" t="s">
        <v>13</v>
      </c>
      <c r="F776" s="54"/>
      <c r="G776" s="54" t="s">
        <v>445</v>
      </c>
      <c r="H776" s="54" t="s">
        <v>446</v>
      </c>
      <c r="I776" s="51">
        <v>6131.68</v>
      </c>
      <c r="J776" s="51">
        <v>6131.68</v>
      </c>
      <c r="K776" s="51">
        <v>84549.79</v>
      </c>
      <c r="L776" s="51">
        <v>84549.79</v>
      </c>
      <c r="M776" s="51">
        <v>1</v>
      </c>
      <c r="N776" s="51">
        <v>1</v>
      </c>
      <c r="O776" s="55">
        <v>70098.36</v>
      </c>
      <c r="P776" s="56">
        <f t="shared" si="12"/>
        <v>14451.429999999993</v>
      </c>
      <c r="Q776" s="49"/>
      <c r="R776" s="49"/>
    </row>
    <row r="777" spans="1:18" s="48" customFormat="1" ht="15.2" customHeight="1">
      <c r="A777" s="54" t="s">
        <v>539</v>
      </c>
      <c r="B777" s="54" t="s">
        <v>580</v>
      </c>
      <c r="C777" s="54" t="s">
        <v>111</v>
      </c>
      <c r="D777" s="54" t="s">
        <v>111</v>
      </c>
      <c r="E777" s="54" t="s">
        <v>13</v>
      </c>
      <c r="F777" s="54"/>
      <c r="G777" s="54" t="s">
        <v>447</v>
      </c>
      <c r="H777" s="54" t="s">
        <v>448</v>
      </c>
      <c r="I777" s="51" t="s">
        <v>510</v>
      </c>
      <c r="J777" s="51" t="s">
        <v>510</v>
      </c>
      <c r="K777" s="51">
        <v>0</v>
      </c>
      <c r="L777" s="51">
        <v>0</v>
      </c>
      <c r="M777" s="51">
        <v>1</v>
      </c>
      <c r="N777" s="51">
        <v>1</v>
      </c>
      <c r="O777" s="55">
        <v>0</v>
      </c>
      <c r="P777" s="56">
        <f t="shared" si="12"/>
        <v>0</v>
      </c>
      <c r="Q777" s="49"/>
      <c r="R777" s="49"/>
    </row>
    <row r="778" spans="1:18" s="48" customFormat="1" ht="15.2" customHeight="1">
      <c r="A778" s="54" t="s">
        <v>539</v>
      </c>
      <c r="B778" s="54" t="s">
        <v>580</v>
      </c>
      <c r="C778" s="54" t="s">
        <v>111</v>
      </c>
      <c r="D778" s="54" t="s">
        <v>111</v>
      </c>
      <c r="E778" s="54" t="s">
        <v>13</v>
      </c>
      <c r="F778" s="54"/>
      <c r="G778" s="54" t="s">
        <v>449</v>
      </c>
      <c r="H778" s="54" t="s">
        <v>450</v>
      </c>
      <c r="I778" s="51" t="s">
        <v>510</v>
      </c>
      <c r="J778" s="51" t="s">
        <v>510</v>
      </c>
      <c r="K778" s="51">
        <v>0</v>
      </c>
      <c r="L778" s="51">
        <v>0</v>
      </c>
      <c r="M778" s="51">
        <v>1</v>
      </c>
      <c r="N778" s="51">
        <v>1</v>
      </c>
      <c r="O778" s="55">
        <v>0</v>
      </c>
      <c r="P778" s="56">
        <f t="shared" si="12"/>
        <v>0</v>
      </c>
      <c r="Q778" s="49"/>
      <c r="R778" s="49"/>
    </row>
    <row r="779" spans="1:18" s="48" customFormat="1" ht="15.2" customHeight="1">
      <c r="A779" s="54" t="s">
        <v>539</v>
      </c>
      <c r="B779" s="54" t="s">
        <v>580</v>
      </c>
      <c r="C779" s="54" t="s">
        <v>111</v>
      </c>
      <c r="D779" s="54" t="s">
        <v>111</v>
      </c>
      <c r="E779" s="54" t="s">
        <v>13</v>
      </c>
      <c r="F779" s="54"/>
      <c r="G779" s="54" t="s">
        <v>451</v>
      </c>
      <c r="H779" s="54" t="s">
        <v>112</v>
      </c>
      <c r="I779" s="51" t="s">
        <v>510</v>
      </c>
      <c r="J779" s="51" t="s">
        <v>510</v>
      </c>
      <c r="K779" s="51">
        <v>2719.79</v>
      </c>
      <c r="L779" s="51">
        <v>2719.79</v>
      </c>
      <c r="M779" s="51">
        <v>1</v>
      </c>
      <c r="N779" s="51">
        <v>1</v>
      </c>
      <c r="O779" s="55">
        <v>2719.79</v>
      </c>
      <c r="P779" s="56">
        <f t="shared" si="12"/>
        <v>0</v>
      </c>
      <c r="Q779" s="49"/>
      <c r="R779" s="49"/>
    </row>
    <row r="780" spans="1:18" s="48" customFormat="1" ht="15.2" customHeight="1">
      <c r="A780" s="54" t="s">
        <v>539</v>
      </c>
      <c r="B780" s="54" t="s">
        <v>580</v>
      </c>
      <c r="C780" s="54" t="s">
        <v>111</v>
      </c>
      <c r="D780" s="54" t="s">
        <v>111</v>
      </c>
      <c r="E780" s="54" t="s">
        <v>13</v>
      </c>
      <c r="F780" s="54"/>
      <c r="G780" s="54" t="s">
        <v>452</v>
      </c>
      <c r="H780" s="54" t="s">
        <v>453</v>
      </c>
      <c r="I780" s="51">
        <v>1.52</v>
      </c>
      <c r="J780" s="51">
        <v>1.52</v>
      </c>
      <c r="K780" s="51">
        <v>53.19</v>
      </c>
      <c r="L780" s="51">
        <v>53.190000000000005</v>
      </c>
      <c r="M780" s="51">
        <v>1</v>
      </c>
      <c r="N780" s="51">
        <v>1</v>
      </c>
      <c r="O780" s="55">
        <v>49.78</v>
      </c>
      <c r="P780" s="56">
        <f t="shared" si="12"/>
        <v>3.4100000000000037</v>
      </c>
      <c r="Q780" s="49"/>
      <c r="R780" s="49"/>
    </row>
    <row r="781" spans="1:18" s="48" customFormat="1" ht="15.2" customHeight="1">
      <c r="A781" s="54" t="s">
        <v>539</v>
      </c>
      <c r="B781" s="54" t="s">
        <v>580</v>
      </c>
      <c r="C781" s="54" t="s">
        <v>111</v>
      </c>
      <c r="D781" s="54" t="s">
        <v>111</v>
      </c>
      <c r="E781" s="54" t="s">
        <v>13</v>
      </c>
      <c r="F781" s="54"/>
      <c r="G781" s="54" t="s">
        <v>380</v>
      </c>
      <c r="H781" s="54" t="s">
        <v>17</v>
      </c>
      <c r="I781" s="51">
        <v>2172.9299999999998</v>
      </c>
      <c r="J781" s="51">
        <v>2172.9299999999998</v>
      </c>
      <c r="K781" s="51">
        <v>3152.44</v>
      </c>
      <c r="L781" s="51">
        <v>3152.4399999999996</v>
      </c>
      <c r="M781" s="51">
        <v>1</v>
      </c>
      <c r="N781" s="51">
        <v>1</v>
      </c>
      <c r="O781" s="55">
        <v>979.51</v>
      </c>
      <c r="P781" s="56">
        <f t="shared" si="12"/>
        <v>2172.9299999999994</v>
      </c>
      <c r="Q781" s="49"/>
      <c r="R781" s="49"/>
    </row>
    <row r="782" spans="1:18" s="48" customFormat="1" ht="15.2" customHeight="1">
      <c r="A782" s="54" t="s">
        <v>539</v>
      </c>
      <c r="B782" s="54" t="s">
        <v>580</v>
      </c>
      <c r="C782" s="54" t="s">
        <v>111</v>
      </c>
      <c r="D782" s="54" t="s">
        <v>111</v>
      </c>
      <c r="E782" s="54" t="s">
        <v>13</v>
      </c>
      <c r="F782" s="54"/>
      <c r="G782" s="54" t="s">
        <v>398</v>
      </c>
      <c r="H782" s="54" t="s">
        <v>399</v>
      </c>
      <c r="I782" s="51" t="s">
        <v>510</v>
      </c>
      <c r="J782" s="51" t="s">
        <v>510</v>
      </c>
      <c r="K782" s="51">
        <v>0</v>
      </c>
      <c r="L782" s="51">
        <v>0</v>
      </c>
      <c r="M782" s="51">
        <v>1</v>
      </c>
      <c r="N782" s="51">
        <v>1</v>
      </c>
      <c r="O782" s="55">
        <v>0</v>
      </c>
      <c r="P782" s="56">
        <f t="shared" si="12"/>
        <v>0</v>
      </c>
      <c r="Q782" s="49"/>
      <c r="R782" s="49"/>
    </row>
    <row r="783" spans="1:18" s="48" customFormat="1" ht="15.2" customHeight="1">
      <c r="A783" s="54" t="s">
        <v>539</v>
      </c>
      <c r="B783" s="54" t="s">
        <v>580</v>
      </c>
      <c r="C783" s="54" t="s">
        <v>111</v>
      </c>
      <c r="D783" s="54" t="s">
        <v>111</v>
      </c>
      <c r="E783" s="54" t="s">
        <v>13</v>
      </c>
      <c r="F783" s="54"/>
      <c r="G783" s="54" t="s">
        <v>381</v>
      </c>
      <c r="H783" s="54" t="s">
        <v>382</v>
      </c>
      <c r="I783" s="51">
        <v>3139.65</v>
      </c>
      <c r="J783" s="51">
        <v>3139.65</v>
      </c>
      <c r="K783" s="51">
        <v>6279.3</v>
      </c>
      <c r="L783" s="51">
        <v>6279.3</v>
      </c>
      <c r="M783" s="51">
        <v>1</v>
      </c>
      <c r="N783" s="51">
        <v>1</v>
      </c>
      <c r="O783" s="55">
        <v>3139.65</v>
      </c>
      <c r="P783" s="56">
        <f t="shared" si="12"/>
        <v>3139.65</v>
      </c>
      <c r="Q783" s="49"/>
      <c r="R783" s="49"/>
    </row>
    <row r="784" spans="1:18" s="48" customFormat="1" ht="15.2" customHeight="1">
      <c r="A784" s="54" t="s">
        <v>539</v>
      </c>
      <c r="B784" s="54" t="s">
        <v>580</v>
      </c>
      <c r="C784" s="54" t="s">
        <v>111</v>
      </c>
      <c r="D784" s="54" t="s">
        <v>111</v>
      </c>
      <c r="E784" s="54" t="s">
        <v>13</v>
      </c>
      <c r="F784" s="54"/>
      <c r="G784" s="54" t="s">
        <v>401</v>
      </c>
      <c r="H784" s="54" t="s">
        <v>402</v>
      </c>
      <c r="I784" s="51" t="s">
        <v>510</v>
      </c>
      <c r="J784" s="51" t="s">
        <v>510</v>
      </c>
      <c r="K784" s="51">
        <v>0</v>
      </c>
      <c r="L784" s="51">
        <v>0</v>
      </c>
      <c r="M784" s="51">
        <v>1</v>
      </c>
      <c r="N784" s="51">
        <v>1</v>
      </c>
      <c r="O784" s="55">
        <v>0</v>
      </c>
      <c r="P784" s="56">
        <f t="shared" si="12"/>
        <v>0</v>
      </c>
      <c r="Q784" s="49"/>
      <c r="R784" s="49"/>
    </row>
    <row r="785" spans="1:18" s="48" customFormat="1" ht="15.2" customHeight="1">
      <c r="A785" s="54" t="s">
        <v>539</v>
      </c>
      <c r="B785" s="54" t="s">
        <v>580</v>
      </c>
      <c r="C785" s="54" t="s">
        <v>111</v>
      </c>
      <c r="D785" s="54" t="s">
        <v>111</v>
      </c>
      <c r="E785" s="54" t="s">
        <v>13</v>
      </c>
      <c r="F785" s="54"/>
      <c r="G785" s="54" t="s">
        <v>454</v>
      </c>
      <c r="H785" s="54" t="s">
        <v>455</v>
      </c>
      <c r="I785" s="51">
        <v>6942.57</v>
      </c>
      <c r="J785" s="51">
        <v>6942.57</v>
      </c>
      <c r="K785" s="51">
        <v>90664.25</v>
      </c>
      <c r="L785" s="51">
        <v>90664.25</v>
      </c>
      <c r="M785" s="51">
        <v>1</v>
      </c>
      <c r="N785" s="51">
        <v>1</v>
      </c>
      <c r="O785" s="55">
        <v>74634.610000000015</v>
      </c>
      <c r="P785" s="56">
        <f t="shared" si="12"/>
        <v>16029.639999999985</v>
      </c>
      <c r="Q785" s="49"/>
      <c r="R785" s="49"/>
    </row>
    <row r="786" spans="1:18" s="48" customFormat="1" ht="15.2" customHeight="1">
      <c r="A786" s="54" t="s">
        <v>539</v>
      </c>
      <c r="B786" s="54" t="s">
        <v>580</v>
      </c>
      <c r="C786" s="54" t="s">
        <v>111</v>
      </c>
      <c r="D786" s="54" t="s">
        <v>111</v>
      </c>
      <c r="E786" s="54" t="s">
        <v>13</v>
      </c>
      <c r="F786" s="54"/>
      <c r="G786" s="54" t="s">
        <v>419</v>
      </c>
      <c r="H786" s="54" t="s">
        <v>420</v>
      </c>
      <c r="I786" s="51" t="s">
        <v>510</v>
      </c>
      <c r="J786" s="51" t="s">
        <v>510</v>
      </c>
      <c r="K786" s="51">
        <v>2.11</v>
      </c>
      <c r="L786" s="51">
        <v>2.11</v>
      </c>
      <c r="M786" s="51">
        <v>1</v>
      </c>
      <c r="N786" s="51">
        <v>1</v>
      </c>
      <c r="O786" s="55">
        <v>2.11</v>
      </c>
      <c r="P786" s="56">
        <f t="shared" si="12"/>
        <v>0</v>
      </c>
      <c r="Q786" s="49"/>
      <c r="R786" s="49"/>
    </row>
    <row r="787" spans="1:18" s="48" customFormat="1" ht="15.2" customHeight="1">
      <c r="A787" s="54" t="s">
        <v>539</v>
      </c>
      <c r="B787" s="54" t="s">
        <v>580</v>
      </c>
      <c r="C787" s="54" t="s">
        <v>111</v>
      </c>
      <c r="D787" s="54" t="s">
        <v>111</v>
      </c>
      <c r="E787" s="54" t="s">
        <v>13</v>
      </c>
      <c r="F787" s="54"/>
      <c r="G787" s="54" t="s">
        <v>456</v>
      </c>
      <c r="H787" s="54" t="s">
        <v>457</v>
      </c>
      <c r="I787" s="51" t="s">
        <v>510</v>
      </c>
      <c r="J787" s="51" t="s">
        <v>510</v>
      </c>
      <c r="K787" s="51">
        <v>0</v>
      </c>
      <c r="L787" s="51">
        <v>0</v>
      </c>
      <c r="M787" s="51">
        <v>1</v>
      </c>
      <c r="N787" s="51">
        <v>1</v>
      </c>
      <c r="O787" s="55">
        <v>0</v>
      </c>
      <c r="P787" s="56">
        <f t="shared" si="12"/>
        <v>0</v>
      </c>
      <c r="Q787" s="49"/>
      <c r="R787" s="49"/>
    </row>
    <row r="788" spans="1:18" s="48" customFormat="1" ht="15.2" customHeight="1">
      <c r="A788" s="54" t="s">
        <v>539</v>
      </c>
      <c r="B788" s="54" t="s">
        <v>580</v>
      </c>
      <c r="C788" s="54" t="s">
        <v>111</v>
      </c>
      <c r="D788" s="54" t="s">
        <v>111</v>
      </c>
      <c r="E788" s="54" t="s">
        <v>13</v>
      </c>
      <c r="F788" s="54"/>
      <c r="G788" s="54" t="s">
        <v>458</v>
      </c>
      <c r="H788" s="54" t="s">
        <v>459</v>
      </c>
      <c r="I788" s="51" t="s">
        <v>510</v>
      </c>
      <c r="J788" s="51" t="s">
        <v>510</v>
      </c>
      <c r="K788" s="51">
        <v>139416.39000000001</v>
      </c>
      <c r="L788" s="51">
        <v>139416.39000000001</v>
      </c>
      <c r="M788" s="51">
        <v>1</v>
      </c>
      <c r="N788" s="51">
        <v>1</v>
      </c>
      <c r="O788" s="55">
        <v>129540.29</v>
      </c>
      <c r="P788" s="56">
        <f t="shared" si="12"/>
        <v>9876.1000000000204</v>
      </c>
      <c r="Q788" s="49"/>
      <c r="R788" s="49"/>
    </row>
    <row r="789" spans="1:18" s="48" customFormat="1" ht="15.2" customHeight="1">
      <c r="A789" s="54" t="s">
        <v>539</v>
      </c>
      <c r="B789" s="54" t="s">
        <v>580</v>
      </c>
      <c r="C789" s="54" t="s">
        <v>111</v>
      </c>
      <c r="D789" s="54" t="s">
        <v>111</v>
      </c>
      <c r="E789" s="54" t="s">
        <v>13</v>
      </c>
      <c r="F789" s="54"/>
      <c r="G789" s="54" t="s">
        <v>460</v>
      </c>
      <c r="H789" s="54" t="s">
        <v>461</v>
      </c>
      <c r="I789" s="51">
        <v>104.73</v>
      </c>
      <c r="J789" s="51">
        <v>104.73</v>
      </c>
      <c r="K789" s="51">
        <v>1876.65</v>
      </c>
      <c r="L789" s="51">
        <v>1876.65</v>
      </c>
      <c r="M789" s="51">
        <v>1</v>
      </c>
      <c r="N789" s="51">
        <v>1</v>
      </c>
      <c r="O789" s="55">
        <v>1656.71</v>
      </c>
      <c r="P789" s="56">
        <f t="shared" si="12"/>
        <v>219.94000000000005</v>
      </c>
      <c r="Q789" s="49"/>
      <c r="R789" s="49"/>
    </row>
    <row r="790" spans="1:18" s="48" customFormat="1" ht="15.2" customHeight="1">
      <c r="A790" s="54" t="s">
        <v>539</v>
      </c>
      <c r="B790" s="54" t="s">
        <v>580</v>
      </c>
      <c r="C790" s="54" t="s">
        <v>111</v>
      </c>
      <c r="D790" s="54" t="s">
        <v>111</v>
      </c>
      <c r="E790" s="54" t="s">
        <v>13</v>
      </c>
      <c r="F790" s="54"/>
      <c r="G790" s="54" t="s">
        <v>462</v>
      </c>
      <c r="H790" s="54" t="s">
        <v>463</v>
      </c>
      <c r="I790" s="51" t="s">
        <v>510</v>
      </c>
      <c r="J790" s="51" t="s">
        <v>510</v>
      </c>
      <c r="K790" s="51">
        <v>0</v>
      </c>
      <c r="L790" s="51">
        <v>0</v>
      </c>
      <c r="M790" s="51">
        <v>1</v>
      </c>
      <c r="N790" s="51">
        <v>1</v>
      </c>
      <c r="O790" s="55">
        <v>0</v>
      </c>
      <c r="P790" s="56">
        <f t="shared" si="12"/>
        <v>0</v>
      </c>
      <c r="Q790" s="49"/>
      <c r="R790" s="49"/>
    </row>
    <row r="791" spans="1:18" s="48" customFormat="1" ht="15.2" customHeight="1">
      <c r="A791" s="54" t="s">
        <v>539</v>
      </c>
      <c r="B791" s="54" t="s">
        <v>580</v>
      </c>
      <c r="C791" s="54" t="s">
        <v>111</v>
      </c>
      <c r="D791" s="54" t="s">
        <v>111</v>
      </c>
      <c r="E791" s="54" t="s">
        <v>13</v>
      </c>
      <c r="F791" s="54"/>
      <c r="G791" s="54" t="s">
        <v>391</v>
      </c>
      <c r="H791" s="54" t="s">
        <v>392</v>
      </c>
      <c r="I791" s="51" t="s">
        <v>510</v>
      </c>
      <c r="J791" s="51" t="s">
        <v>510</v>
      </c>
      <c r="K791" s="51">
        <v>0</v>
      </c>
      <c r="L791" s="51">
        <v>0</v>
      </c>
      <c r="M791" s="51">
        <v>1</v>
      </c>
      <c r="N791" s="51">
        <v>1</v>
      </c>
      <c r="O791" s="55">
        <v>0</v>
      </c>
      <c r="P791" s="56">
        <f t="shared" si="12"/>
        <v>0</v>
      </c>
      <c r="Q791" s="49"/>
      <c r="R791" s="49"/>
    </row>
    <row r="792" spans="1:18" s="48" customFormat="1" ht="15.2" customHeight="1">
      <c r="A792" s="54" t="s">
        <v>539</v>
      </c>
      <c r="B792" s="54" t="s">
        <v>580</v>
      </c>
      <c r="C792" s="54" t="s">
        <v>111</v>
      </c>
      <c r="D792" s="54" t="s">
        <v>111</v>
      </c>
      <c r="E792" s="54" t="s">
        <v>13</v>
      </c>
      <c r="F792" s="54"/>
      <c r="G792" s="54" t="s">
        <v>464</v>
      </c>
      <c r="H792" s="54" t="s">
        <v>465</v>
      </c>
      <c r="I792" s="51" t="s">
        <v>510</v>
      </c>
      <c r="J792" s="51" t="s">
        <v>510</v>
      </c>
      <c r="K792" s="51">
        <v>0.34</v>
      </c>
      <c r="L792" s="51">
        <v>0.34</v>
      </c>
      <c r="M792" s="51">
        <v>1</v>
      </c>
      <c r="N792" s="51">
        <v>1</v>
      </c>
      <c r="O792" s="55">
        <v>0.34</v>
      </c>
      <c r="P792" s="56">
        <f t="shared" si="12"/>
        <v>0</v>
      </c>
      <c r="Q792" s="49"/>
      <c r="R792" s="49"/>
    </row>
    <row r="793" spans="1:18" s="48" customFormat="1" ht="15.2" customHeight="1">
      <c r="A793" s="54" t="s">
        <v>539</v>
      </c>
      <c r="B793" s="54" t="s">
        <v>580</v>
      </c>
      <c r="C793" s="54" t="s">
        <v>111</v>
      </c>
      <c r="D793" s="54" t="s">
        <v>111</v>
      </c>
      <c r="E793" s="54" t="s">
        <v>113</v>
      </c>
      <c r="F793" s="54"/>
      <c r="G793" s="54" t="s">
        <v>391</v>
      </c>
      <c r="H793" s="54" t="s">
        <v>392</v>
      </c>
      <c r="I793" s="51" t="s">
        <v>510</v>
      </c>
      <c r="J793" s="51" t="s">
        <v>510</v>
      </c>
      <c r="K793" s="51">
        <v>0</v>
      </c>
      <c r="L793" s="51">
        <v>0</v>
      </c>
      <c r="M793" s="51">
        <v>1</v>
      </c>
      <c r="N793" s="51">
        <v>1</v>
      </c>
      <c r="O793" s="55">
        <v>0</v>
      </c>
      <c r="P793" s="56">
        <f t="shared" si="12"/>
        <v>0</v>
      </c>
      <c r="Q793" s="49"/>
      <c r="R793" s="49"/>
    </row>
    <row r="794" spans="1:18" s="48" customFormat="1" ht="15.2" customHeight="1">
      <c r="A794" s="54" t="s">
        <v>539</v>
      </c>
      <c r="B794" s="54" t="s">
        <v>580</v>
      </c>
      <c r="C794" s="54" t="s">
        <v>111</v>
      </c>
      <c r="D794" s="54" t="s">
        <v>111</v>
      </c>
      <c r="E794" s="54" t="s">
        <v>114</v>
      </c>
      <c r="F794" s="54"/>
      <c r="G794" s="54" t="s">
        <v>391</v>
      </c>
      <c r="H794" s="54" t="s">
        <v>392</v>
      </c>
      <c r="I794" s="51" t="s">
        <v>510</v>
      </c>
      <c r="J794" s="51" t="s">
        <v>510</v>
      </c>
      <c r="K794" s="51">
        <v>0</v>
      </c>
      <c r="L794" s="51">
        <v>0</v>
      </c>
      <c r="M794" s="51">
        <v>1</v>
      </c>
      <c r="N794" s="51">
        <v>1</v>
      </c>
      <c r="O794" s="55">
        <v>0</v>
      </c>
      <c r="P794" s="56">
        <f t="shared" si="12"/>
        <v>0</v>
      </c>
      <c r="Q794" s="49"/>
      <c r="R794" s="49"/>
    </row>
    <row r="795" spans="1:18" s="48" customFormat="1" ht="15.2" customHeight="1">
      <c r="A795" s="54" t="s">
        <v>539</v>
      </c>
      <c r="B795" s="54" t="s">
        <v>580</v>
      </c>
      <c r="C795" s="54" t="s">
        <v>111</v>
      </c>
      <c r="D795" s="54" t="s">
        <v>111</v>
      </c>
      <c r="E795" s="54" t="s">
        <v>115</v>
      </c>
      <c r="F795" s="54"/>
      <c r="G795" s="54" t="s">
        <v>391</v>
      </c>
      <c r="H795" s="54" t="s">
        <v>392</v>
      </c>
      <c r="I795" s="51">
        <v>8227.7199999999993</v>
      </c>
      <c r="J795" s="51">
        <v>8227.7199999999993</v>
      </c>
      <c r="K795" s="51">
        <v>402286.39</v>
      </c>
      <c r="L795" s="51">
        <v>402286.38999999996</v>
      </c>
      <c r="M795" s="51">
        <v>1</v>
      </c>
      <c r="N795" s="51">
        <v>1</v>
      </c>
      <c r="O795" s="55">
        <v>394058.67</v>
      </c>
      <c r="P795" s="56">
        <f t="shared" si="12"/>
        <v>8227.7199999999721</v>
      </c>
      <c r="Q795" s="49"/>
      <c r="R795" s="49"/>
    </row>
    <row r="796" spans="1:18" s="48" customFormat="1" ht="15.2" customHeight="1">
      <c r="A796" s="54" t="s">
        <v>539</v>
      </c>
      <c r="B796" s="54" t="s">
        <v>580</v>
      </c>
      <c r="C796" s="54" t="s">
        <v>111</v>
      </c>
      <c r="D796" s="54" t="s">
        <v>111</v>
      </c>
      <c r="E796" s="54" t="s">
        <v>157</v>
      </c>
      <c r="F796" s="54"/>
      <c r="G796" s="54" t="s">
        <v>391</v>
      </c>
      <c r="H796" s="54" t="s">
        <v>392</v>
      </c>
      <c r="I796" s="51" t="s">
        <v>510</v>
      </c>
      <c r="J796" s="51" t="s">
        <v>510</v>
      </c>
      <c r="K796" s="51">
        <v>0</v>
      </c>
      <c r="L796" s="51">
        <v>0</v>
      </c>
      <c r="M796" s="51">
        <v>1</v>
      </c>
      <c r="N796" s="51">
        <v>1</v>
      </c>
      <c r="O796" s="55">
        <v>0</v>
      </c>
      <c r="P796" s="56">
        <f t="shared" si="12"/>
        <v>0</v>
      </c>
      <c r="Q796" s="49"/>
      <c r="R796" s="49"/>
    </row>
    <row r="797" spans="1:18" s="48" customFormat="1" ht="15.2" customHeight="1">
      <c r="A797" s="54" t="s">
        <v>539</v>
      </c>
      <c r="B797" s="54" t="s">
        <v>580</v>
      </c>
      <c r="C797" s="54" t="s">
        <v>117</v>
      </c>
      <c r="D797" s="54" t="s">
        <v>117</v>
      </c>
      <c r="E797" s="54" t="s">
        <v>13</v>
      </c>
      <c r="F797" s="54"/>
      <c r="G797" s="54" t="s">
        <v>366</v>
      </c>
      <c r="H797" s="54" t="s">
        <v>367</v>
      </c>
      <c r="I797" s="51">
        <v>748.48</v>
      </c>
      <c r="J797" s="51">
        <v>748.48</v>
      </c>
      <c r="K797" s="51">
        <v>18326.32</v>
      </c>
      <c r="L797" s="51">
        <v>18326.319999999996</v>
      </c>
      <c r="M797" s="51">
        <v>1</v>
      </c>
      <c r="N797" s="51">
        <v>1</v>
      </c>
      <c r="O797" s="55">
        <v>17577.839999999997</v>
      </c>
      <c r="P797" s="56">
        <f t="shared" si="12"/>
        <v>748.47999999999956</v>
      </c>
      <c r="Q797" s="49"/>
      <c r="R797" s="49"/>
    </row>
    <row r="798" spans="1:18" s="48" customFormat="1" ht="15.2" customHeight="1">
      <c r="A798" s="54" t="s">
        <v>539</v>
      </c>
      <c r="B798" s="54" t="s">
        <v>580</v>
      </c>
      <c r="C798" s="54" t="s">
        <v>117</v>
      </c>
      <c r="D798" s="54" t="s">
        <v>117</v>
      </c>
      <c r="E798" s="54" t="s">
        <v>13</v>
      </c>
      <c r="F798" s="54"/>
      <c r="G798" s="54" t="s">
        <v>370</v>
      </c>
      <c r="H798" s="54" t="s">
        <v>371</v>
      </c>
      <c r="I798" s="51">
        <v>1179.81</v>
      </c>
      <c r="J798" s="51">
        <v>1179.81</v>
      </c>
      <c r="K798" s="51">
        <v>1179.81</v>
      </c>
      <c r="L798" s="51">
        <v>1179.81</v>
      </c>
      <c r="M798" s="51">
        <v>1</v>
      </c>
      <c r="N798" s="51">
        <v>1</v>
      </c>
      <c r="O798" s="55">
        <v>0</v>
      </c>
      <c r="P798" s="56">
        <f t="shared" si="12"/>
        <v>1179.81</v>
      </c>
      <c r="Q798" s="49"/>
      <c r="R798" s="49"/>
    </row>
    <row r="799" spans="1:18" s="48" customFormat="1" ht="15.2" customHeight="1">
      <c r="A799" s="54" t="s">
        <v>539</v>
      </c>
      <c r="B799" s="54" t="s">
        <v>580</v>
      </c>
      <c r="C799" s="54" t="s">
        <v>117</v>
      </c>
      <c r="D799" s="54" t="s">
        <v>117</v>
      </c>
      <c r="E799" s="54" t="s">
        <v>13</v>
      </c>
      <c r="F799" s="54"/>
      <c r="G799" s="54" t="s">
        <v>380</v>
      </c>
      <c r="H799" s="54" t="s">
        <v>17</v>
      </c>
      <c r="I799" s="51">
        <v>6.22</v>
      </c>
      <c r="J799" s="51">
        <v>6.22</v>
      </c>
      <c r="K799" s="51">
        <v>20.05</v>
      </c>
      <c r="L799" s="51">
        <v>20.05</v>
      </c>
      <c r="M799" s="51">
        <v>1</v>
      </c>
      <c r="N799" s="51">
        <v>1</v>
      </c>
      <c r="O799" s="55">
        <v>13.830000000000002</v>
      </c>
      <c r="P799" s="56">
        <f t="shared" si="12"/>
        <v>6.2199999999999989</v>
      </c>
      <c r="Q799" s="49"/>
      <c r="R799" s="49"/>
    </row>
    <row r="800" spans="1:18" s="48" customFormat="1" ht="15.2" customHeight="1">
      <c r="A800" s="54" t="s">
        <v>539</v>
      </c>
      <c r="B800" s="54" t="s">
        <v>580</v>
      </c>
      <c r="C800" s="54" t="s">
        <v>119</v>
      </c>
      <c r="D800" s="54" t="s">
        <v>119</v>
      </c>
      <c r="E800" s="54" t="s">
        <v>13</v>
      </c>
      <c r="F800" s="54"/>
      <c r="G800" s="54" t="s">
        <v>366</v>
      </c>
      <c r="H800" s="54" t="s">
        <v>367</v>
      </c>
      <c r="I800" s="51">
        <v>25584.49</v>
      </c>
      <c r="J800" s="51">
        <v>25584.49</v>
      </c>
      <c r="K800" s="51">
        <v>777553.41</v>
      </c>
      <c r="L800" s="51">
        <v>777553.41</v>
      </c>
      <c r="M800" s="51">
        <v>1</v>
      </c>
      <c r="N800" s="51">
        <v>1</v>
      </c>
      <c r="O800" s="55">
        <v>751968.92</v>
      </c>
      <c r="P800" s="56">
        <f t="shared" si="12"/>
        <v>25584.489999999991</v>
      </c>
      <c r="Q800" s="49"/>
      <c r="R800" s="49"/>
    </row>
    <row r="801" spans="1:18" s="48" customFormat="1" ht="15.2" customHeight="1">
      <c r="A801" s="54" t="s">
        <v>539</v>
      </c>
      <c r="B801" s="54" t="s">
        <v>580</v>
      </c>
      <c r="C801" s="54" t="s">
        <v>119</v>
      </c>
      <c r="D801" s="54" t="s">
        <v>119</v>
      </c>
      <c r="E801" s="54" t="s">
        <v>13</v>
      </c>
      <c r="F801" s="54"/>
      <c r="G801" s="54" t="s">
        <v>387</v>
      </c>
      <c r="H801" s="54" t="s">
        <v>388</v>
      </c>
      <c r="I801" s="51" t="s">
        <v>510</v>
      </c>
      <c r="J801" s="51" t="s">
        <v>510</v>
      </c>
      <c r="K801" s="51">
        <v>0</v>
      </c>
      <c r="L801" s="51">
        <v>0</v>
      </c>
      <c r="M801" s="51">
        <v>1</v>
      </c>
      <c r="N801" s="51">
        <v>1</v>
      </c>
      <c r="O801" s="55">
        <v>0</v>
      </c>
      <c r="P801" s="56">
        <f t="shared" si="12"/>
        <v>0</v>
      </c>
      <c r="Q801" s="49"/>
      <c r="R801" s="49"/>
    </row>
    <row r="802" spans="1:18" s="48" customFormat="1" ht="15.2" customHeight="1">
      <c r="A802" s="54" t="s">
        <v>539</v>
      </c>
      <c r="B802" s="54" t="s">
        <v>580</v>
      </c>
      <c r="C802" s="54" t="s">
        <v>119</v>
      </c>
      <c r="D802" s="54" t="s">
        <v>119</v>
      </c>
      <c r="E802" s="54" t="s">
        <v>13</v>
      </c>
      <c r="F802" s="54"/>
      <c r="G802" s="54" t="s">
        <v>368</v>
      </c>
      <c r="H802" s="54" t="s">
        <v>369</v>
      </c>
      <c r="I802" s="51">
        <v>69.760000000000005</v>
      </c>
      <c r="J802" s="51">
        <v>69.760000000000005</v>
      </c>
      <c r="K802" s="51">
        <v>45009.3</v>
      </c>
      <c r="L802" s="51">
        <v>45009.3</v>
      </c>
      <c r="M802" s="51">
        <v>1</v>
      </c>
      <c r="N802" s="51">
        <v>1</v>
      </c>
      <c r="O802" s="55">
        <v>44939.539999999994</v>
      </c>
      <c r="P802" s="56">
        <f t="shared" si="12"/>
        <v>69.760000000009313</v>
      </c>
      <c r="Q802" s="49"/>
      <c r="R802" s="49"/>
    </row>
    <row r="803" spans="1:18" s="48" customFormat="1" ht="15.2" customHeight="1">
      <c r="A803" s="54" t="s">
        <v>539</v>
      </c>
      <c r="B803" s="54" t="s">
        <v>580</v>
      </c>
      <c r="C803" s="54" t="s">
        <v>119</v>
      </c>
      <c r="D803" s="54" t="s">
        <v>119</v>
      </c>
      <c r="E803" s="54" t="s">
        <v>13</v>
      </c>
      <c r="F803" s="54"/>
      <c r="G803" s="54" t="s">
        <v>370</v>
      </c>
      <c r="H803" s="54" t="s">
        <v>371</v>
      </c>
      <c r="I803" s="51">
        <v>11463.93</v>
      </c>
      <c r="J803" s="51">
        <v>11463.93</v>
      </c>
      <c r="K803" s="51">
        <v>11463.93</v>
      </c>
      <c r="L803" s="51">
        <v>11463.93</v>
      </c>
      <c r="M803" s="51">
        <v>1</v>
      </c>
      <c r="N803" s="51">
        <v>1</v>
      </c>
      <c r="O803" s="55">
        <v>0</v>
      </c>
      <c r="P803" s="56">
        <f t="shared" si="12"/>
        <v>11463.93</v>
      </c>
      <c r="Q803" s="49"/>
      <c r="R803" s="49"/>
    </row>
    <row r="804" spans="1:18" s="48" customFormat="1" ht="15.2" customHeight="1">
      <c r="A804" s="54" t="s">
        <v>539</v>
      </c>
      <c r="B804" s="54" t="s">
        <v>580</v>
      </c>
      <c r="C804" s="54" t="s">
        <v>119</v>
      </c>
      <c r="D804" s="54" t="s">
        <v>119</v>
      </c>
      <c r="E804" s="54" t="s">
        <v>13</v>
      </c>
      <c r="F804" s="54"/>
      <c r="G804" s="54" t="s">
        <v>372</v>
      </c>
      <c r="H804" s="54" t="s">
        <v>373</v>
      </c>
      <c r="I804" s="51">
        <v>504.55</v>
      </c>
      <c r="J804" s="51">
        <v>504.55</v>
      </c>
      <c r="K804" s="51">
        <v>1054.93</v>
      </c>
      <c r="L804" s="51">
        <v>1054.93</v>
      </c>
      <c r="M804" s="51">
        <v>1</v>
      </c>
      <c r="N804" s="51">
        <v>1</v>
      </c>
      <c r="O804" s="55">
        <v>550.38</v>
      </c>
      <c r="P804" s="56">
        <f t="shared" si="12"/>
        <v>504.55000000000007</v>
      </c>
      <c r="Q804" s="49"/>
      <c r="R804" s="49"/>
    </row>
    <row r="805" spans="1:18" s="48" customFormat="1" ht="15.2" customHeight="1">
      <c r="A805" s="54" t="s">
        <v>539</v>
      </c>
      <c r="B805" s="54" t="s">
        <v>580</v>
      </c>
      <c r="C805" s="54" t="s">
        <v>119</v>
      </c>
      <c r="D805" s="54" t="s">
        <v>119</v>
      </c>
      <c r="E805" s="54" t="s">
        <v>13</v>
      </c>
      <c r="F805" s="54"/>
      <c r="G805" s="54" t="s">
        <v>385</v>
      </c>
      <c r="H805" s="54" t="s">
        <v>386</v>
      </c>
      <c r="I805" s="51" t="s">
        <v>510</v>
      </c>
      <c r="J805" s="51" t="s">
        <v>510</v>
      </c>
      <c r="K805" s="51">
        <v>965607</v>
      </c>
      <c r="L805" s="51">
        <v>965607</v>
      </c>
      <c r="M805" s="51">
        <v>1</v>
      </c>
      <c r="N805" s="51">
        <v>1</v>
      </c>
      <c r="O805" s="55">
        <v>965607</v>
      </c>
      <c r="P805" s="56">
        <f t="shared" si="12"/>
        <v>0</v>
      </c>
      <c r="Q805" s="49"/>
      <c r="R805" s="49"/>
    </row>
    <row r="806" spans="1:18" s="48" customFormat="1" ht="15.2" customHeight="1">
      <c r="A806" s="54" t="s">
        <v>539</v>
      </c>
      <c r="B806" s="54" t="s">
        <v>580</v>
      </c>
      <c r="C806" s="54" t="s">
        <v>119</v>
      </c>
      <c r="D806" s="54" t="s">
        <v>119</v>
      </c>
      <c r="E806" s="54" t="s">
        <v>13</v>
      </c>
      <c r="F806" s="54"/>
      <c r="G806" s="54" t="s">
        <v>374</v>
      </c>
      <c r="H806" s="54" t="s">
        <v>375</v>
      </c>
      <c r="I806" s="51">
        <v>3729.3</v>
      </c>
      <c r="J806" s="51">
        <v>3729.3</v>
      </c>
      <c r="K806" s="51">
        <v>12520.69</v>
      </c>
      <c r="L806" s="51">
        <v>12520.689999999999</v>
      </c>
      <c r="M806" s="51">
        <v>1</v>
      </c>
      <c r="N806" s="51">
        <v>1</v>
      </c>
      <c r="O806" s="55">
        <v>8791.39</v>
      </c>
      <c r="P806" s="56">
        <f t="shared" si="12"/>
        <v>3729.2999999999993</v>
      </c>
      <c r="Q806" s="49"/>
      <c r="R806" s="49"/>
    </row>
    <row r="807" spans="1:18" s="48" customFormat="1" ht="15.2" customHeight="1">
      <c r="A807" s="54" t="s">
        <v>539</v>
      </c>
      <c r="B807" s="54" t="s">
        <v>580</v>
      </c>
      <c r="C807" s="54" t="s">
        <v>119</v>
      </c>
      <c r="D807" s="54" t="s">
        <v>119</v>
      </c>
      <c r="E807" s="54" t="s">
        <v>13</v>
      </c>
      <c r="F807" s="54"/>
      <c r="G807" s="54" t="s">
        <v>389</v>
      </c>
      <c r="H807" s="54" t="s">
        <v>390</v>
      </c>
      <c r="I807" s="51">
        <v>1283.06</v>
      </c>
      <c r="J807" s="51">
        <v>1283.06</v>
      </c>
      <c r="K807" s="51">
        <v>1369.51</v>
      </c>
      <c r="L807" s="51">
        <v>1369.51</v>
      </c>
      <c r="M807" s="51">
        <v>1</v>
      </c>
      <c r="N807" s="51">
        <v>1</v>
      </c>
      <c r="O807" s="55">
        <v>86.45</v>
      </c>
      <c r="P807" s="56">
        <f t="shared" si="12"/>
        <v>1283.06</v>
      </c>
      <c r="Q807" s="49"/>
      <c r="R807" s="49"/>
    </row>
    <row r="808" spans="1:18" s="48" customFormat="1" ht="15.2" customHeight="1">
      <c r="A808" s="54" t="s">
        <v>539</v>
      </c>
      <c r="B808" s="54" t="s">
        <v>580</v>
      </c>
      <c r="C808" s="54" t="s">
        <v>119</v>
      </c>
      <c r="D808" s="54" t="s">
        <v>119</v>
      </c>
      <c r="E808" s="54" t="s">
        <v>13</v>
      </c>
      <c r="F808" s="54"/>
      <c r="G808" s="54" t="s">
        <v>383</v>
      </c>
      <c r="H808" s="54" t="s">
        <v>384</v>
      </c>
      <c r="I808" s="51" t="s">
        <v>510</v>
      </c>
      <c r="J808" s="51" t="s">
        <v>510</v>
      </c>
      <c r="K808" s="51">
        <v>0</v>
      </c>
      <c r="L808" s="51">
        <v>0</v>
      </c>
      <c r="M808" s="51">
        <v>1</v>
      </c>
      <c r="N808" s="51">
        <v>1</v>
      </c>
      <c r="O808" s="55">
        <v>0</v>
      </c>
      <c r="P808" s="56">
        <f t="shared" si="12"/>
        <v>0</v>
      </c>
      <c r="Q808" s="49"/>
      <c r="R808" s="49"/>
    </row>
    <row r="809" spans="1:18" s="48" customFormat="1" ht="15.2" customHeight="1">
      <c r="A809" s="54" t="s">
        <v>539</v>
      </c>
      <c r="B809" s="54" t="s">
        <v>580</v>
      </c>
      <c r="C809" s="54" t="s">
        <v>119</v>
      </c>
      <c r="D809" s="54" t="s">
        <v>119</v>
      </c>
      <c r="E809" s="54" t="s">
        <v>13</v>
      </c>
      <c r="F809" s="54"/>
      <c r="G809" s="54" t="s">
        <v>421</v>
      </c>
      <c r="H809" s="54" t="s">
        <v>422</v>
      </c>
      <c r="I809" s="51" t="s">
        <v>510</v>
      </c>
      <c r="J809" s="51" t="s">
        <v>510</v>
      </c>
      <c r="K809" s="51">
        <v>0</v>
      </c>
      <c r="L809" s="51">
        <v>0</v>
      </c>
      <c r="M809" s="51">
        <v>1</v>
      </c>
      <c r="N809" s="51">
        <v>1</v>
      </c>
      <c r="O809" s="55">
        <v>0</v>
      </c>
      <c r="P809" s="56">
        <f t="shared" si="12"/>
        <v>0</v>
      </c>
      <c r="Q809" s="49"/>
      <c r="R809" s="49"/>
    </row>
    <row r="810" spans="1:18" s="48" customFormat="1" ht="15.2" customHeight="1">
      <c r="A810" s="54" t="s">
        <v>539</v>
      </c>
      <c r="B810" s="54" t="s">
        <v>580</v>
      </c>
      <c r="C810" s="54" t="s">
        <v>119</v>
      </c>
      <c r="D810" s="54" t="s">
        <v>119</v>
      </c>
      <c r="E810" s="54" t="s">
        <v>13</v>
      </c>
      <c r="F810" s="54"/>
      <c r="G810" s="54" t="s">
        <v>425</v>
      </c>
      <c r="H810" s="54" t="s">
        <v>426</v>
      </c>
      <c r="I810" s="51">
        <v>266758.49</v>
      </c>
      <c r="J810" s="51">
        <v>266758.49</v>
      </c>
      <c r="K810" s="51">
        <v>266758.49</v>
      </c>
      <c r="L810" s="51">
        <v>266758.49</v>
      </c>
      <c r="M810" s="51">
        <v>1</v>
      </c>
      <c r="N810" s="51">
        <v>1</v>
      </c>
      <c r="O810" s="55">
        <v>0</v>
      </c>
      <c r="P810" s="56">
        <f t="shared" si="12"/>
        <v>266758.49</v>
      </c>
      <c r="Q810" s="49"/>
      <c r="R810" s="49"/>
    </row>
    <row r="811" spans="1:18" s="48" customFormat="1" ht="15.2" customHeight="1">
      <c r="A811" s="54" t="s">
        <v>539</v>
      </c>
      <c r="B811" s="54" t="s">
        <v>580</v>
      </c>
      <c r="C811" s="54" t="s">
        <v>119</v>
      </c>
      <c r="D811" s="54" t="s">
        <v>119</v>
      </c>
      <c r="E811" s="54" t="s">
        <v>13</v>
      </c>
      <c r="F811" s="54"/>
      <c r="G811" s="54" t="s">
        <v>427</v>
      </c>
      <c r="H811" s="54" t="s">
        <v>428</v>
      </c>
      <c r="I811" s="51" t="s">
        <v>510</v>
      </c>
      <c r="J811" s="51" t="s">
        <v>510</v>
      </c>
      <c r="K811" s="51">
        <v>0</v>
      </c>
      <c r="L811" s="51">
        <v>0</v>
      </c>
      <c r="M811" s="51">
        <v>1</v>
      </c>
      <c r="N811" s="51">
        <v>1</v>
      </c>
      <c r="O811" s="55">
        <v>0</v>
      </c>
      <c r="P811" s="56">
        <f t="shared" si="12"/>
        <v>0</v>
      </c>
      <c r="Q811" s="49"/>
      <c r="R811" s="49"/>
    </row>
    <row r="812" spans="1:18" s="48" customFormat="1" ht="15.2" customHeight="1">
      <c r="A812" s="54" t="s">
        <v>539</v>
      </c>
      <c r="B812" s="54" t="s">
        <v>580</v>
      </c>
      <c r="C812" s="54" t="s">
        <v>119</v>
      </c>
      <c r="D812" s="54" t="s">
        <v>119</v>
      </c>
      <c r="E812" s="54" t="s">
        <v>13</v>
      </c>
      <c r="F812" s="54"/>
      <c r="G812" s="54" t="s">
        <v>429</v>
      </c>
      <c r="H812" s="54" t="s">
        <v>430</v>
      </c>
      <c r="I812" s="51" t="s">
        <v>510</v>
      </c>
      <c r="J812" s="51" t="s">
        <v>510</v>
      </c>
      <c r="K812" s="51">
        <v>0</v>
      </c>
      <c r="L812" s="51">
        <v>0</v>
      </c>
      <c r="M812" s="51">
        <v>1</v>
      </c>
      <c r="N812" s="51">
        <v>1</v>
      </c>
      <c r="O812" s="55">
        <v>0</v>
      </c>
      <c r="P812" s="56">
        <f t="shared" si="12"/>
        <v>0</v>
      </c>
      <c r="Q812" s="49"/>
      <c r="R812" s="49"/>
    </row>
    <row r="813" spans="1:18" s="48" customFormat="1" ht="15.2" customHeight="1">
      <c r="A813" s="54" t="s">
        <v>539</v>
      </c>
      <c r="B813" s="54" t="s">
        <v>580</v>
      </c>
      <c r="C813" s="54" t="s">
        <v>119</v>
      </c>
      <c r="D813" s="54" t="s">
        <v>119</v>
      </c>
      <c r="E813" s="54" t="s">
        <v>13</v>
      </c>
      <c r="F813" s="54"/>
      <c r="G813" s="54" t="s">
        <v>393</v>
      </c>
      <c r="H813" s="54" t="s">
        <v>25</v>
      </c>
      <c r="I813" s="51" t="s">
        <v>510</v>
      </c>
      <c r="J813" s="51" t="s">
        <v>510</v>
      </c>
      <c r="K813" s="51">
        <v>0</v>
      </c>
      <c r="L813" s="51">
        <v>0</v>
      </c>
      <c r="M813" s="51">
        <v>1</v>
      </c>
      <c r="N813" s="51">
        <v>1</v>
      </c>
      <c r="O813" s="55">
        <v>0</v>
      </c>
      <c r="P813" s="56">
        <f t="shared" si="12"/>
        <v>0</v>
      </c>
      <c r="Q813" s="49"/>
      <c r="R813" s="49"/>
    </row>
    <row r="814" spans="1:18" s="48" customFormat="1" ht="15.2" customHeight="1">
      <c r="A814" s="54" t="s">
        <v>539</v>
      </c>
      <c r="B814" s="54" t="s">
        <v>580</v>
      </c>
      <c r="C814" s="54" t="s">
        <v>119</v>
      </c>
      <c r="D814" s="54" t="s">
        <v>119</v>
      </c>
      <c r="E814" s="54" t="s">
        <v>13</v>
      </c>
      <c r="F814" s="54"/>
      <c r="G814" s="54" t="s">
        <v>431</v>
      </c>
      <c r="H814" s="54" t="s">
        <v>432</v>
      </c>
      <c r="I814" s="51">
        <v>4200.07</v>
      </c>
      <c r="J814" s="51">
        <v>4200.07</v>
      </c>
      <c r="K814" s="51">
        <v>28668.89</v>
      </c>
      <c r="L814" s="51">
        <v>28668.890000000003</v>
      </c>
      <c r="M814" s="51">
        <v>1</v>
      </c>
      <c r="N814" s="51">
        <v>1</v>
      </c>
      <c r="O814" s="55">
        <v>24978.11</v>
      </c>
      <c r="P814" s="56">
        <f>L814-O814+2590.75</f>
        <v>6281.5300000000025</v>
      </c>
      <c r="Q814" s="49"/>
      <c r="R814" s="49"/>
    </row>
    <row r="815" spans="1:18" s="48" customFormat="1" ht="15.2" customHeight="1">
      <c r="A815" s="54" t="s">
        <v>539</v>
      </c>
      <c r="B815" s="54" t="s">
        <v>580</v>
      </c>
      <c r="C815" s="54" t="s">
        <v>119</v>
      </c>
      <c r="D815" s="54" t="s">
        <v>119</v>
      </c>
      <c r="E815" s="54" t="s">
        <v>13</v>
      </c>
      <c r="F815" s="54"/>
      <c r="G815" s="54" t="s">
        <v>397</v>
      </c>
      <c r="H815" s="54" t="s">
        <v>35</v>
      </c>
      <c r="I815" s="51" t="s">
        <v>510</v>
      </c>
      <c r="J815" s="51" t="s">
        <v>510</v>
      </c>
      <c r="K815" s="51">
        <v>680.79</v>
      </c>
      <c r="L815" s="51">
        <v>680.79</v>
      </c>
      <c r="M815" s="51">
        <v>1</v>
      </c>
      <c r="N815" s="51">
        <v>1</v>
      </c>
      <c r="O815" s="55">
        <v>680.79</v>
      </c>
      <c r="P815" s="56">
        <f t="shared" si="12"/>
        <v>0</v>
      </c>
      <c r="Q815" s="49"/>
      <c r="R815" s="49"/>
    </row>
    <row r="816" spans="1:18" s="48" customFormat="1" ht="15.2" customHeight="1">
      <c r="A816" s="54" t="s">
        <v>539</v>
      </c>
      <c r="B816" s="54" t="s">
        <v>580</v>
      </c>
      <c r="C816" s="54" t="s">
        <v>119</v>
      </c>
      <c r="D816" s="54" t="s">
        <v>119</v>
      </c>
      <c r="E816" s="54" t="s">
        <v>13</v>
      </c>
      <c r="F816" s="54"/>
      <c r="G816" s="54" t="s">
        <v>376</v>
      </c>
      <c r="H816" s="54" t="s">
        <v>377</v>
      </c>
      <c r="I816" s="51" t="s">
        <v>510</v>
      </c>
      <c r="J816" s="51" t="s">
        <v>510</v>
      </c>
      <c r="K816" s="51">
        <v>0</v>
      </c>
      <c r="L816" s="51">
        <v>0</v>
      </c>
      <c r="M816" s="51">
        <v>1</v>
      </c>
      <c r="N816" s="51">
        <v>1</v>
      </c>
      <c r="O816" s="55">
        <v>0</v>
      </c>
      <c r="P816" s="56">
        <f t="shared" si="12"/>
        <v>0</v>
      </c>
      <c r="Q816" s="49"/>
      <c r="R816" s="49"/>
    </row>
    <row r="817" spans="1:18" s="48" customFormat="1" ht="15.2" customHeight="1">
      <c r="A817" s="54" t="s">
        <v>539</v>
      </c>
      <c r="B817" s="54" t="s">
        <v>580</v>
      </c>
      <c r="C817" s="54" t="s">
        <v>119</v>
      </c>
      <c r="D817" s="54" t="s">
        <v>119</v>
      </c>
      <c r="E817" s="54" t="s">
        <v>13</v>
      </c>
      <c r="F817" s="54"/>
      <c r="G817" s="54" t="s">
        <v>378</v>
      </c>
      <c r="H817" s="54" t="s">
        <v>379</v>
      </c>
      <c r="I817" s="51" t="s">
        <v>510</v>
      </c>
      <c r="J817" s="51" t="s">
        <v>510</v>
      </c>
      <c r="K817" s="51">
        <v>0</v>
      </c>
      <c r="L817" s="51">
        <v>0</v>
      </c>
      <c r="M817" s="51">
        <v>1</v>
      </c>
      <c r="N817" s="51">
        <v>1</v>
      </c>
      <c r="O817" s="55">
        <v>0</v>
      </c>
      <c r="P817" s="56">
        <f t="shared" si="12"/>
        <v>0</v>
      </c>
      <c r="Q817" s="49"/>
      <c r="R817" s="49"/>
    </row>
    <row r="818" spans="1:18" s="48" customFormat="1" ht="15.2" customHeight="1">
      <c r="A818" s="54" t="s">
        <v>539</v>
      </c>
      <c r="B818" s="54" t="s">
        <v>580</v>
      </c>
      <c r="C818" s="54" t="s">
        <v>119</v>
      </c>
      <c r="D818" s="54" t="s">
        <v>119</v>
      </c>
      <c r="E818" s="54" t="s">
        <v>13</v>
      </c>
      <c r="F818" s="54"/>
      <c r="G818" s="54" t="s">
        <v>433</v>
      </c>
      <c r="H818" s="54" t="s">
        <v>434</v>
      </c>
      <c r="I818" s="51">
        <v>4.67</v>
      </c>
      <c r="J818" s="51">
        <v>4.67</v>
      </c>
      <c r="K818" s="51">
        <v>62.3</v>
      </c>
      <c r="L818" s="51">
        <v>62.3</v>
      </c>
      <c r="M818" s="51">
        <v>1</v>
      </c>
      <c r="N818" s="51">
        <v>1</v>
      </c>
      <c r="O818" s="55">
        <v>54.180000000000007</v>
      </c>
      <c r="P818" s="56">
        <f t="shared" si="12"/>
        <v>8.1199999999999903</v>
      </c>
      <c r="Q818" s="49"/>
      <c r="R818" s="49"/>
    </row>
    <row r="819" spans="1:18" s="48" customFormat="1" ht="15.2" customHeight="1">
      <c r="A819" s="54" t="s">
        <v>539</v>
      </c>
      <c r="B819" s="54" t="s">
        <v>580</v>
      </c>
      <c r="C819" s="54" t="s">
        <v>119</v>
      </c>
      <c r="D819" s="54" t="s">
        <v>119</v>
      </c>
      <c r="E819" s="54" t="s">
        <v>13</v>
      </c>
      <c r="F819" s="54"/>
      <c r="G819" s="54" t="s">
        <v>435</v>
      </c>
      <c r="H819" s="54" t="s">
        <v>436</v>
      </c>
      <c r="I819" s="51" t="s">
        <v>510</v>
      </c>
      <c r="J819" s="51" t="s">
        <v>510</v>
      </c>
      <c r="K819" s="51">
        <v>45.42</v>
      </c>
      <c r="L819" s="51">
        <v>45.42</v>
      </c>
      <c r="M819" s="51">
        <v>1</v>
      </c>
      <c r="N819" s="51">
        <v>1</v>
      </c>
      <c r="O819" s="55">
        <v>45.42</v>
      </c>
      <c r="P819" s="56">
        <f t="shared" si="12"/>
        <v>0</v>
      </c>
      <c r="Q819" s="49"/>
      <c r="R819" s="49"/>
    </row>
    <row r="820" spans="1:18" s="48" customFormat="1" ht="15.2" customHeight="1">
      <c r="A820" s="54" t="s">
        <v>539</v>
      </c>
      <c r="B820" s="54" t="s">
        <v>580</v>
      </c>
      <c r="C820" s="54" t="s">
        <v>119</v>
      </c>
      <c r="D820" s="54" t="s">
        <v>119</v>
      </c>
      <c r="E820" s="54" t="s">
        <v>13</v>
      </c>
      <c r="F820" s="54"/>
      <c r="G820" s="54" t="s">
        <v>407</v>
      </c>
      <c r="H820" s="54" t="s">
        <v>408</v>
      </c>
      <c r="I820" s="51" t="s">
        <v>510</v>
      </c>
      <c r="J820" s="51" t="s">
        <v>510</v>
      </c>
      <c r="K820" s="51">
        <v>0</v>
      </c>
      <c r="L820" s="51">
        <v>0</v>
      </c>
      <c r="M820" s="51">
        <v>1</v>
      </c>
      <c r="N820" s="51">
        <v>1</v>
      </c>
      <c r="O820" s="55">
        <v>0</v>
      </c>
      <c r="P820" s="56">
        <f t="shared" si="12"/>
        <v>0</v>
      </c>
      <c r="Q820" s="49"/>
      <c r="R820" s="49"/>
    </row>
    <row r="821" spans="1:18" s="48" customFormat="1" ht="15.2" customHeight="1">
      <c r="A821" s="54" t="s">
        <v>539</v>
      </c>
      <c r="B821" s="54" t="s">
        <v>580</v>
      </c>
      <c r="C821" s="54" t="s">
        <v>119</v>
      </c>
      <c r="D821" s="54" t="s">
        <v>119</v>
      </c>
      <c r="E821" s="54" t="s">
        <v>13</v>
      </c>
      <c r="F821" s="54"/>
      <c r="G821" s="54" t="s">
        <v>475</v>
      </c>
      <c r="H821" s="54" t="s">
        <v>476</v>
      </c>
      <c r="I821" s="51" t="s">
        <v>510</v>
      </c>
      <c r="J821" s="51" t="s">
        <v>510</v>
      </c>
      <c r="K821" s="51">
        <v>10.85</v>
      </c>
      <c r="L821" s="51">
        <v>10.850000000000001</v>
      </c>
      <c r="M821" s="51">
        <v>0</v>
      </c>
      <c r="N821" s="51">
        <v>0</v>
      </c>
      <c r="O821" s="55">
        <v>9.48</v>
      </c>
      <c r="P821" s="56">
        <f t="shared" si="12"/>
        <v>1.370000000000001</v>
      </c>
      <c r="Q821" s="49"/>
      <c r="R821" s="49"/>
    </row>
    <row r="822" spans="1:18" s="48" customFormat="1" ht="15.2" customHeight="1">
      <c r="A822" s="54" t="s">
        <v>539</v>
      </c>
      <c r="B822" s="54" t="s">
        <v>580</v>
      </c>
      <c r="C822" s="54" t="s">
        <v>119</v>
      </c>
      <c r="D822" s="54" t="s">
        <v>119</v>
      </c>
      <c r="E822" s="54" t="s">
        <v>13</v>
      </c>
      <c r="F822" s="54"/>
      <c r="G822" s="54" t="s">
        <v>437</v>
      </c>
      <c r="H822" s="54" t="s">
        <v>438</v>
      </c>
      <c r="I822" s="51" t="s">
        <v>510</v>
      </c>
      <c r="J822" s="51" t="s">
        <v>510</v>
      </c>
      <c r="K822" s="51">
        <v>0</v>
      </c>
      <c r="L822" s="51">
        <v>0</v>
      </c>
      <c r="M822" s="51">
        <v>1</v>
      </c>
      <c r="N822" s="51">
        <v>1</v>
      </c>
      <c r="O822" s="55">
        <v>0</v>
      </c>
      <c r="P822" s="56">
        <f t="shared" si="12"/>
        <v>0</v>
      </c>
      <c r="Q822" s="49"/>
      <c r="R822" s="49"/>
    </row>
    <row r="823" spans="1:18" s="48" customFormat="1" ht="15.2" customHeight="1">
      <c r="A823" s="54" t="s">
        <v>539</v>
      </c>
      <c r="B823" s="54" t="s">
        <v>580</v>
      </c>
      <c r="C823" s="54" t="s">
        <v>119</v>
      </c>
      <c r="D823" s="54" t="s">
        <v>119</v>
      </c>
      <c r="E823" s="54" t="s">
        <v>13</v>
      </c>
      <c r="F823" s="54"/>
      <c r="G823" s="54" t="s">
        <v>439</v>
      </c>
      <c r="H823" s="54" t="s">
        <v>440</v>
      </c>
      <c r="I823" s="51">
        <v>0.68</v>
      </c>
      <c r="J823" s="51">
        <v>0.68</v>
      </c>
      <c r="K823" s="51">
        <v>37.67</v>
      </c>
      <c r="L823" s="51">
        <v>37.669999999999995</v>
      </c>
      <c r="M823" s="51">
        <v>1</v>
      </c>
      <c r="N823" s="51">
        <v>1</v>
      </c>
      <c r="O823" s="55">
        <v>36.33</v>
      </c>
      <c r="P823" s="56">
        <f t="shared" si="12"/>
        <v>1.3399999999999963</v>
      </c>
      <c r="Q823" s="49"/>
      <c r="R823" s="49"/>
    </row>
    <row r="824" spans="1:18" s="48" customFormat="1" ht="15.2" customHeight="1">
      <c r="A824" s="54" t="s">
        <v>539</v>
      </c>
      <c r="B824" s="54" t="s">
        <v>580</v>
      </c>
      <c r="C824" s="54" t="s">
        <v>119</v>
      </c>
      <c r="D824" s="54" t="s">
        <v>119</v>
      </c>
      <c r="E824" s="54" t="s">
        <v>13</v>
      </c>
      <c r="F824" s="54"/>
      <c r="G824" s="54" t="s">
        <v>441</v>
      </c>
      <c r="H824" s="54" t="s">
        <v>442</v>
      </c>
      <c r="I824" s="51" t="s">
        <v>510</v>
      </c>
      <c r="J824" s="51" t="s">
        <v>510</v>
      </c>
      <c r="K824" s="51">
        <v>0.1</v>
      </c>
      <c r="L824" s="51">
        <v>0.1</v>
      </c>
      <c r="M824" s="51">
        <v>1</v>
      </c>
      <c r="N824" s="51">
        <v>1</v>
      </c>
      <c r="O824" s="55">
        <v>0.1</v>
      </c>
      <c r="P824" s="56">
        <f t="shared" si="12"/>
        <v>0</v>
      </c>
      <c r="Q824" s="49"/>
      <c r="R824" s="49"/>
    </row>
    <row r="825" spans="1:18" s="48" customFormat="1" ht="15.2" customHeight="1">
      <c r="A825" s="54" t="s">
        <v>539</v>
      </c>
      <c r="B825" s="54" t="s">
        <v>580</v>
      </c>
      <c r="C825" s="54" t="s">
        <v>119</v>
      </c>
      <c r="D825" s="54" t="s">
        <v>119</v>
      </c>
      <c r="E825" s="54" t="s">
        <v>13</v>
      </c>
      <c r="F825" s="54"/>
      <c r="G825" s="54" t="s">
        <v>443</v>
      </c>
      <c r="H825" s="54" t="s">
        <v>444</v>
      </c>
      <c r="I825" s="51" t="s">
        <v>510</v>
      </c>
      <c r="J825" s="51" t="s">
        <v>510</v>
      </c>
      <c r="K825" s="51">
        <v>35.19</v>
      </c>
      <c r="L825" s="51">
        <v>35.19</v>
      </c>
      <c r="M825" s="51">
        <v>1</v>
      </c>
      <c r="N825" s="51">
        <v>1</v>
      </c>
      <c r="O825" s="55">
        <v>25.44</v>
      </c>
      <c r="P825" s="56">
        <f t="shared" si="12"/>
        <v>9.7499999999999964</v>
      </c>
      <c r="Q825" s="49"/>
      <c r="R825" s="49"/>
    </row>
    <row r="826" spans="1:18" s="48" customFormat="1" ht="15.2" customHeight="1">
      <c r="A826" s="54" t="s">
        <v>539</v>
      </c>
      <c r="B826" s="54" t="s">
        <v>580</v>
      </c>
      <c r="C826" s="54" t="s">
        <v>119</v>
      </c>
      <c r="D826" s="54" t="s">
        <v>119</v>
      </c>
      <c r="E826" s="54" t="s">
        <v>13</v>
      </c>
      <c r="F826" s="54"/>
      <c r="G826" s="54" t="s">
        <v>445</v>
      </c>
      <c r="H826" s="54" t="s">
        <v>446</v>
      </c>
      <c r="I826" s="51">
        <v>1050.04</v>
      </c>
      <c r="J826" s="51">
        <v>1050.04</v>
      </c>
      <c r="K826" s="51">
        <v>14762.85</v>
      </c>
      <c r="L826" s="51">
        <v>14762.850000000002</v>
      </c>
      <c r="M826" s="51">
        <v>1</v>
      </c>
      <c r="N826" s="51">
        <v>1</v>
      </c>
      <c r="O826" s="55">
        <v>11539.93</v>
      </c>
      <c r="P826" s="56">
        <f t="shared" si="12"/>
        <v>3222.9200000000019</v>
      </c>
      <c r="Q826" s="49"/>
      <c r="R826" s="49"/>
    </row>
    <row r="827" spans="1:18" s="48" customFormat="1" ht="15.2" customHeight="1">
      <c r="A827" s="54" t="s">
        <v>539</v>
      </c>
      <c r="B827" s="54" t="s">
        <v>580</v>
      </c>
      <c r="C827" s="54" t="s">
        <v>119</v>
      </c>
      <c r="D827" s="54" t="s">
        <v>119</v>
      </c>
      <c r="E827" s="54" t="s">
        <v>13</v>
      </c>
      <c r="F827" s="54"/>
      <c r="G827" s="54" t="s">
        <v>447</v>
      </c>
      <c r="H827" s="54" t="s">
        <v>448</v>
      </c>
      <c r="I827" s="51" t="s">
        <v>510</v>
      </c>
      <c r="J827" s="51" t="s">
        <v>510</v>
      </c>
      <c r="K827" s="51">
        <v>0</v>
      </c>
      <c r="L827" s="51">
        <v>0</v>
      </c>
      <c r="M827" s="51">
        <v>1</v>
      </c>
      <c r="N827" s="51">
        <v>1</v>
      </c>
      <c r="O827" s="55">
        <v>0</v>
      </c>
      <c r="P827" s="56">
        <f t="shared" si="12"/>
        <v>0</v>
      </c>
      <c r="Q827" s="49"/>
      <c r="R827" s="49"/>
    </row>
    <row r="828" spans="1:18" s="48" customFormat="1" ht="15.2" customHeight="1">
      <c r="A828" s="54" t="s">
        <v>539</v>
      </c>
      <c r="B828" s="54" t="s">
        <v>580</v>
      </c>
      <c r="C828" s="54" t="s">
        <v>119</v>
      </c>
      <c r="D828" s="54" t="s">
        <v>119</v>
      </c>
      <c r="E828" s="54" t="s">
        <v>13</v>
      </c>
      <c r="F828" s="54"/>
      <c r="G828" s="54" t="s">
        <v>449</v>
      </c>
      <c r="H828" s="54" t="s">
        <v>450</v>
      </c>
      <c r="I828" s="51" t="s">
        <v>510</v>
      </c>
      <c r="J828" s="51" t="s">
        <v>510</v>
      </c>
      <c r="K828" s="51">
        <v>0</v>
      </c>
      <c r="L828" s="51">
        <v>0</v>
      </c>
      <c r="M828" s="51">
        <v>1</v>
      </c>
      <c r="N828" s="51">
        <v>1</v>
      </c>
      <c r="O828" s="55">
        <v>0</v>
      </c>
      <c r="P828" s="56">
        <f t="shared" si="12"/>
        <v>0</v>
      </c>
      <c r="Q828" s="49"/>
      <c r="R828" s="49"/>
    </row>
    <row r="829" spans="1:18" s="48" customFormat="1" ht="15.2" customHeight="1">
      <c r="A829" s="54" t="s">
        <v>539</v>
      </c>
      <c r="B829" s="54" t="s">
        <v>580</v>
      </c>
      <c r="C829" s="54" t="s">
        <v>119</v>
      </c>
      <c r="D829" s="54" t="s">
        <v>119</v>
      </c>
      <c r="E829" s="54" t="s">
        <v>13</v>
      </c>
      <c r="F829" s="54"/>
      <c r="G829" s="54" t="s">
        <v>451</v>
      </c>
      <c r="H829" s="54" t="s">
        <v>112</v>
      </c>
      <c r="I829" s="51" t="s">
        <v>510</v>
      </c>
      <c r="J829" s="51" t="s">
        <v>510</v>
      </c>
      <c r="K829" s="51">
        <v>625.16999999999996</v>
      </c>
      <c r="L829" s="51">
        <v>625.16999999999996</v>
      </c>
      <c r="M829" s="51">
        <v>1</v>
      </c>
      <c r="N829" s="51">
        <v>1</v>
      </c>
      <c r="O829" s="55">
        <v>625.16999999999996</v>
      </c>
      <c r="P829" s="56">
        <f t="shared" si="12"/>
        <v>0</v>
      </c>
      <c r="Q829" s="49"/>
      <c r="R829" s="49"/>
    </row>
    <row r="830" spans="1:18" s="48" customFormat="1" ht="15.2" customHeight="1">
      <c r="A830" s="54" t="s">
        <v>539</v>
      </c>
      <c r="B830" s="54" t="s">
        <v>580</v>
      </c>
      <c r="C830" s="54" t="s">
        <v>119</v>
      </c>
      <c r="D830" s="54" t="s">
        <v>119</v>
      </c>
      <c r="E830" s="54" t="s">
        <v>13</v>
      </c>
      <c r="F830" s="54"/>
      <c r="G830" s="54" t="s">
        <v>466</v>
      </c>
      <c r="H830" s="54" t="s">
        <v>467</v>
      </c>
      <c r="I830" s="51" t="s">
        <v>510</v>
      </c>
      <c r="J830" s="51" t="s">
        <v>510</v>
      </c>
      <c r="K830" s="51">
        <v>0</v>
      </c>
      <c r="L830" s="51">
        <v>0</v>
      </c>
      <c r="M830" s="51">
        <v>1</v>
      </c>
      <c r="N830" s="51">
        <v>1</v>
      </c>
      <c r="O830" s="55">
        <v>0</v>
      </c>
      <c r="P830" s="56">
        <f t="shared" si="12"/>
        <v>0</v>
      </c>
      <c r="Q830" s="49"/>
      <c r="R830" s="49"/>
    </row>
    <row r="831" spans="1:18" s="48" customFormat="1" ht="15.2" customHeight="1">
      <c r="A831" s="54" t="s">
        <v>539</v>
      </c>
      <c r="B831" s="54" t="s">
        <v>580</v>
      </c>
      <c r="C831" s="54" t="s">
        <v>119</v>
      </c>
      <c r="D831" s="54" t="s">
        <v>119</v>
      </c>
      <c r="E831" s="54" t="s">
        <v>13</v>
      </c>
      <c r="F831" s="54"/>
      <c r="G831" s="54" t="s">
        <v>452</v>
      </c>
      <c r="H831" s="54" t="s">
        <v>453</v>
      </c>
      <c r="I831" s="51" t="s">
        <v>510</v>
      </c>
      <c r="J831" s="51" t="s">
        <v>510</v>
      </c>
      <c r="K831" s="51">
        <v>8.02</v>
      </c>
      <c r="L831" s="51">
        <v>8.02</v>
      </c>
      <c r="M831" s="51">
        <v>1</v>
      </c>
      <c r="N831" s="51">
        <v>1</v>
      </c>
      <c r="O831" s="55">
        <v>8.02</v>
      </c>
      <c r="P831" s="56">
        <f t="shared" si="12"/>
        <v>0</v>
      </c>
      <c r="Q831" s="49"/>
      <c r="R831" s="49"/>
    </row>
    <row r="832" spans="1:18" s="48" customFormat="1" ht="15.2" customHeight="1">
      <c r="A832" s="54" t="s">
        <v>539</v>
      </c>
      <c r="B832" s="54" t="s">
        <v>580</v>
      </c>
      <c r="C832" s="54" t="s">
        <v>119</v>
      </c>
      <c r="D832" s="54" t="s">
        <v>119</v>
      </c>
      <c r="E832" s="54" t="s">
        <v>13</v>
      </c>
      <c r="F832" s="54"/>
      <c r="G832" s="54" t="s">
        <v>380</v>
      </c>
      <c r="H832" s="54" t="s">
        <v>17</v>
      </c>
      <c r="I832" s="51">
        <v>1386.1</v>
      </c>
      <c r="J832" s="51">
        <v>1386.1</v>
      </c>
      <c r="K832" s="51">
        <v>2119.7800000000002</v>
      </c>
      <c r="L832" s="51">
        <v>2119.7799999999997</v>
      </c>
      <c r="M832" s="51">
        <v>1</v>
      </c>
      <c r="N832" s="51">
        <v>1</v>
      </c>
      <c r="O832" s="55">
        <v>733.68</v>
      </c>
      <c r="P832" s="56">
        <f t="shared" si="12"/>
        <v>1386.1</v>
      </c>
      <c r="Q832" s="49"/>
      <c r="R832" s="49"/>
    </row>
    <row r="833" spans="1:18" s="48" customFormat="1" ht="15.2" customHeight="1">
      <c r="A833" s="54" t="s">
        <v>539</v>
      </c>
      <c r="B833" s="54" t="s">
        <v>580</v>
      </c>
      <c r="C833" s="54" t="s">
        <v>119</v>
      </c>
      <c r="D833" s="54" t="s">
        <v>119</v>
      </c>
      <c r="E833" s="54" t="s">
        <v>13</v>
      </c>
      <c r="F833" s="54"/>
      <c r="G833" s="54" t="s">
        <v>398</v>
      </c>
      <c r="H833" s="54" t="s">
        <v>399</v>
      </c>
      <c r="I833" s="51" t="s">
        <v>510</v>
      </c>
      <c r="J833" s="51" t="s">
        <v>510</v>
      </c>
      <c r="K833" s="51">
        <v>0</v>
      </c>
      <c r="L833" s="51">
        <v>0</v>
      </c>
      <c r="M833" s="51">
        <v>1</v>
      </c>
      <c r="N833" s="51">
        <v>1</v>
      </c>
      <c r="O833" s="55">
        <v>0</v>
      </c>
      <c r="P833" s="56">
        <f t="shared" si="12"/>
        <v>0</v>
      </c>
      <c r="Q833" s="49"/>
      <c r="R833" s="49"/>
    </row>
    <row r="834" spans="1:18" s="48" customFormat="1" ht="15.2" customHeight="1">
      <c r="A834" s="54" t="s">
        <v>539</v>
      </c>
      <c r="B834" s="54" t="s">
        <v>580</v>
      </c>
      <c r="C834" s="54" t="s">
        <v>119</v>
      </c>
      <c r="D834" s="54" t="s">
        <v>119</v>
      </c>
      <c r="E834" s="54" t="s">
        <v>13</v>
      </c>
      <c r="F834" s="54"/>
      <c r="G834" s="54" t="s">
        <v>381</v>
      </c>
      <c r="H834" s="54" t="s">
        <v>382</v>
      </c>
      <c r="I834" s="51">
        <v>3536.48</v>
      </c>
      <c r="J834" s="51">
        <v>3536.48</v>
      </c>
      <c r="K834" s="51">
        <v>7072.96</v>
      </c>
      <c r="L834" s="51">
        <v>7072.96</v>
      </c>
      <c r="M834" s="51">
        <v>1</v>
      </c>
      <c r="N834" s="51">
        <v>1</v>
      </c>
      <c r="O834" s="55">
        <v>3536.48</v>
      </c>
      <c r="P834" s="56">
        <f t="shared" si="12"/>
        <v>3536.48</v>
      </c>
      <c r="Q834" s="49"/>
      <c r="R834" s="49"/>
    </row>
    <row r="835" spans="1:18" s="48" customFormat="1" ht="15.2" customHeight="1">
      <c r="A835" s="54" t="s">
        <v>539</v>
      </c>
      <c r="B835" s="54" t="s">
        <v>580</v>
      </c>
      <c r="C835" s="54" t="s">
        <v>119</v>
      </c>
      <c r="D835" s="54" t="s">
        <v>119</v>
      </c>
      <c r="E835" s="54" t="s">
        <v>13</v>
      </c>
      <c r="F835" s="54"/>
      <c r="G835" s="54" t="s">
        <v>401</v>
      </c>
      <c r="H835" s="54" t="s">
        <v>402</v>
      </c>
      <c r="I835" s="51" t="s">
        <v>510</v>
      </c>
      <c r="J835" s="51" t="s">
        <v>510</v>
      </c>
      <c r="K835" s="51">
        <v>0</v>
      </c>
      <c r="L835" s="51">
        <v>0</v>
      </c>
      <c r="M835" s="51">
        <v>1</v>
      </c>
      <c r="N835" s="51">
        <v>1</v>
      </c>
      <c r="O835" s="55">
        <v>0</v>
      </c>
      <c r="P835" s="56">
        <f t="shared" ref="P835:P898" si="13">L835-O835</f>
        <v>0</v>
      </c>
      <c r="Q835" s="49"/>
      <c r="R835" s="49"/>
    </row>
    <row r="836" spans="1:18" s="48" customFormat="1" ht="15.2" customHeight="1">
      <c r="A836" s="54" t="s">
        <v>539</v>
      </c>
      <c r="B836" s="54" t="s">
        <v>580</v>
      </c>
      <c r="C836" s="54" t="s">
        <v>119</v>
      </c>
      <c r="D836" s="54" t="s">
        <v>119</v>
      </c>
      <c r="E836" s="54" t="s">
        <v>13</v>
      </c>
      <c r="F836" s="54"/>
      <c r="G836" s="54" t="s">
        <v>454</v>
      </c>
      <c r="H836" s="54" t="s">
        <v>455</v>
      </c>
      <c r="I836" s="51">
        <v>6186.44</v>
      </c>
      <c r="J836" s="51">
        <v>6186.44</v>
      </c>
      <c r="K836" s="51">
        <v>80789.84</v>
      </c>
      <c r="L836" s="51">
        <v>80789.84</v>
      </c>
      <c r="M836" s="51">
        <v>1</v>
      </c>
      <c r="N836" s="51">
        <v>1</v>
      </c>
      <c r="O836" s="55">
        <v>66506.02</v>
      </c>
      <c r="P836" s="56">
        <f t="shared" si="13"/>
        <v>14283.819999999992</v>
      </c>
      <c r="Q836" s="49"/>
      <c r="R836" s="49"/>
    </row>
    <row r="837" spans="1:18" s="48" customFormat="1" ht="15.2" customHeight="1">
      <c r="A837" s="54" t="s">
        <v>539</v>
      </c>
      <c r="B837" s="54" t="s">
        <v>580</v>
      </c>
      <c r="C837" s="54" t="s">
        <v>119</v>
      </c>
      <c r="D837" s="54" t="s">
        <v>119</v>
      </c>
      <c r="E837" s="54" t="s">
        <v>13</v>
      </c>
      <c r="F837" s="54"/>
      <c r="G837" s="54" t="s">
        <v>419</v>
      </c>
      <c r="H837" s="54" t="s">
        <v>420</v>
      </c>
      <c r="I837" s="51" t="s">
        <v>510</v>
      </c>
      <c r="J837" s="51" t="s">
        <v>510</v>
      </c>
      <c r="K837" s="51">
        <v>23.96</v>
      </c>
      <c r="L837" s="51">
        <v>23.96</v>
      </c>
      <c r="M837" s="51">
        <v>1</v>
      </c>
      <c r="N837" s="51">
        <v>1</v>
      </c>
      <c r="O837" s="55">
        <v>23.96</v>
      </c>
      <c r="P837" s="56">
        <f t="shared" si="13"/>
        <v>0</v>
      </c>
      <c r="Q837" s="49"/>
      <c r="R837" s="49"/>
    </row>
    <row r="838" spans="1:18" s="48" customFormat="1" ht="15.2" customHeight="1">
      <c r="A838" s="54" t="s">
        <v>539</v>
      </c>
      <c r="B838" s="54" t="s">
        <v>580</v>
      </c>
      <c r="C838" s="54" t="s">
        <v>119</v>
      </c>
      <c r="D838" s="54" t="s">
        <v>119</v>
      </c>
      <c r="E838" s="54" t="s">
        <v>13</v>
      </c>
      <c r="F838" s="54"/>
      <c r="G838" s="54" t="s">
        <v>456</v>
      </c>
      <c r="H838" s="54" t="s">
        <v>457</v>
      </c>
      <c r="I838" s="51" t="s">
        <v>510</v>
      </c>
      <c r="J838" s="51" t="s">
        <v>510</v>
      </c>
      <c r="K838" s="51">
        <v>0</v>
      </c>
      <c r="L838" s="51">
        <v>0</v>
      </c>
      <c r="M838" s="51">
        <v>1</v>
      </c>
      <c r="N838" s="51">
        <v>1</v>
      </c>
      <c r="O838" s="55">
        <v>0</v>
      </c>
      <c r="P838" s="56">
        <f t="shared" si="13"/>
        <v>0</v>
      </c>
      <c r="Q838" s="49"/>
      <c r="R838" s="49"/>
    </row>
    <row r="839" spans="1:18" s="48" customFormat="1" ht="15.2" customHeight="1">
      <c r="A839" s="54" t="s">
        <v>539</v>
      </c>
      <c r="B839" s="54" t="s">
        <v>580</v>
      </c>
      <c r="C839" s="54" t="s">
        <v>119</v>
      </c>
      <c r="D839" s="54" t="s">
        <v>119</v>
      </c>
      <c r="E839" s="54" t="s">
        <v>13</v>
      </c>
      <c r="F839" s="54"/>
      <c r="G839" s="54" t="s">
        <v>458</v>
      </c>
      <c r="H839" s="54" t="s">
        <v>459</v>
      </c>
      <c r="I839" s="51" t="s">
        <v>510</v>
      </c>
      <c r="J839" s="51" t="s">
        <v>510</v>
      </c>
      <c r="K839" s="51">
        <v>139416.39000000001</v>
      </c>
      <c r="L839" s="51">
        <v>139416.39000000001</v>
      </c>
      <c r="M839" s="51">
        <v>1</v>
      </c>
      <c r="N839" s="51">
        <v>1</v>
      </c>
      <c r="O839" s="55">
        <v>129540.29</v>
      </c>
      <c r="P839" s="56">
        <f t="shared" si="13"/>
        <v>9876.1000000000204</v>
      </c>
      <c r="Q839" s="49"/>
      <c r="R839" s="49"/>
    </row>
    <row r="840" spans="1:18" s="48" customFormat="1" ht="15.2" customHeight="1">
      <c r="A840" s="54" t="s">
        <v>539</v>
      </c>
      <c r="B840" s="54" t="s">
        <v>580</v>
      </c>
      <c r="C840" s="54" t="s">
        <v>119</v>
      </c>
      <c r="D840" s="54" t="s">
        <v>119</v>
      </c>
      <c r="E840" s="54" t="s">
        <v>13</v>
      </c>
      <c r="F840" s="54"/>
      <c r="G840" s="54" t="s">
        <v>460</v>
      </c>
      <c r="H840" s="54" t="s">
        <v>461</v>
      </c>
      <c r="I840" s="51">
        <v>20.309999999999999</v>
      </c>
      <c r="J840" s="51">
        <v>20.309999999999999</v>
      </c>
      <c r="K840" s="51">
        <v>233.83</v>
      </c>
      <c r="L840" s="51">
        <v>233.83</v>
      </c>
      <c r="M840" s="51">
        <v>1</v>
      </c>
      <c r="N840" s="51">
        <v>1</v>
      </c>
      <c r="O840" s="55">
        <v>201.78</v>
      </c>
      <c r="P840" s="56">
        <f t="shared" si="13"/>
        <v>32.050000000000011</v>
      </c>
      <c r="Q840" s="49"/>
      <c r="R840" s="49"/>
    </row>
    <row r="841" spans="1:18" s="48" customFormat="1" ht="15.2" customHeight="1">
      <c r="A841" s="54" t="s">
        <v>539</v>
      </c>
      <c r="B841" s="54" t="s">
        <v>580</v>
      </c>
      <c r="C841" s="54" t="s">
        <v>119</v>
      </c>
      <c r="D841" s="54" t="s">
        <v>119</v>
      </c>
      <c r="E841" s="54" t="s">
        <v>13</v>
      </c>
      <c r="F841" s="54"/>
      <c r="G841" s="54" t="s">
        <v>462</v>
      </c>
      <c r="H841" s="54" t="s">
        <v>463</v>
      </c>
      <c r="I841" s="51" t="s">
        <v>510</v>
      </c>
      <c r="J841" s="51" t="s">
        <v>510</v>
      </c>
      <c r="K841" s="51">
        <v>37.54</v>
      </c>
      <c r="L841" s="51">
        <v>37.54</v>
      </c>
      <c r="M841" s="51">
        <v>1</v>
      </c>
      <c r="N841" s="51">
        <v>1</v>
      </c>
      <c r="O841" s="55">
        <v>0</v>
      </c>
      <c r="P841" s="56">
        <f t="shared" si="13"/>
        <v>37.54</v>
      </c>
      <c r="Q841" s="49"/>
      <c r="R841" s="49"/>
    </row>
    <row r="842" spans="1:18" s="48" customFormat="1" ht="15.2" customHeight="1">
      <c r="A842" s="54" t="s">
        <v>539</v>
      </c>
      <c r="B842" s="54" t="s">
        <v>580</v>
      </c>
      <c r="C842" s="54" t="s">
        <v>119</v>
      </c>
      <c r="D842" s="54" t="s">
        <v>119</v>
      </c>
      <c r="E842" s="54" t="s">
        <v>13</v>
      </c>
      <c r="F842" s="54"/>
      <c r="G842" s="54" t="s">
        <v>391</v>
      </c>
      <c r="H842" s="54" t="s">
        <v>392</v>
      </c>
      <c r="I842" s="51" t="s">
        <v>510</v>
      </c>
      <c r="J842" s="51" t="s">
        <v>510</v>
      </c>
      <c r="K842" s="51">
        <v>0</v>
      </c>
      <c r="L842" s="51">
        <v>0</v>
      </c>
      <c r="M842" s="51">
        <v>1</v>
      </c>
      <c r="N842" s="51">
        <v>1</v>
      </c>
      <c r="O842" s="55">
        <v>0</v>
      </c>
      <c r="P842" s="56">
        <f t="shared" si="13"/>
        <v>0</v>
      </c>
      <c r="Q842" s="49"/>
      <c r="R842" s="49"/>
    </row>
    <row r="843" spans="1:18" s="48" customFormat="1" ht="15.2" customHeight="1">
      <c r="A843" s="54" t="s">
        <v>539</v>
      </c>
      <c r="B843" s="54" t="s">
        <v>580</v>
      </c>
      <c r="C843" s="54" t="s">
        <v>119</v>
      </c>
      <c r="D843" s="54" t="s">
        <v>119</v>
      </c>
      <c r="E843" s="54" t="s">
        <v>13</v>
      </c>
      <c r="F843" s="54"/>
      <c r="G843" s="54" t="s">
        <v>464</v>
      </c>
      <c r="H843" s="54" t="s">
        <v>465</v>
      </c>
      <c r="I843" s="51" t="s">
        <v>510</v>
      </c>
      <c r="J843" s="51" t="s">
        <v>510</v>
      </c>
      <c r="K843" s="51">
        <v>0.03</v>
      </c>
      <c r="L843" s="51">
        <v>0.03</v>
      </c>
      <c r="M843" s="51">
        <v>1</v>
      </c>
      <c r="N843" s="51">
        <v>1</v>
      </c>
      <c r="O843" s="55">
        <v>0.03</v>
      </c>
      <c r="P843" s="56">
        <f t="shared" si="13"/>
        <v>0</v>
      </c>
      <c r="Q843" s="49"/>
      <c r="R843" s="49"/>
    </row>
    <row r="844" spans="1:18" s="48" customFormat="1" ht="15.2" customHeight="1">
      <c r="A844" s="54" t="s">
        <v>539</v>
      </c>
      <c r="B844" s="54" t="s">
        <v>580</v>
      </c>
      <c r="C844" s="54" t="s">
        <v>119</v>
      </c>
      <c r="D844" s="54" t="s">
        <v>119</v>
      </c>
      <c r="E844" s="54" t="s">
        <v>115</v>
      </c>
      <c r="F844" s="54"/>
      <c r="G844" s="54" t="s">
        <v>391</v>
      </c>
      <c r="H844" s="54" t="s">
        <v>392</v>
      </c>
      <c r="I844" s="51">
        <v>1426.05</v>
      </c>
      <c r="J844" s="51">
        <v>1426.05</v>
      </c>
      <c r="K844" s="51">
        <v>68723.91</v>
      </c>
      <c r="L844" s="51">
        <v>68723.91</v>
      </c>
      <c r="M844" s="51">
        <v>1</v>
      </c>
      <c r="N844" s="51">
        <v>1</v>
      </c>
      <c r="O844" s="55">
        <v>67297.86</v>
      </c>
      <c r="P844" s="56">
        <f t="shared" si="13"/>
        <v>1426.0500000000029</v>
      </c>
      <c r="Q844" s="49"/>
      <c r="R844" s="49"/>
    </row>
    <row r="845" spans="1:18" s="48" customFormat="1" ht="15.2" customHeight="1">
      <c r="A845" s="54" t="s">
        <v>539</v>
      </c>
      <c r="B845" s="54" t="s">
        <v>580</v>
      </c>
      <c r="C845" s="54" t="s">
        <v>119</v>
      </c>
      <c r="D845" s="54" t="s">
        <v>119</v>
      </c>
      <c r="E845" s="54" t="s">
        <v>212</v>
      </c>
      <c r="F845" s="54"/>
      <c r="G845" s="54" t="s">
        <v>366</v>
      </c>
      <c r="H845" s="54" t="s">
        <v>367</v>
      </c>
      <c r="I845" s="51">
        <v>1882.52</v>
      </c>
      <c r="J845" s="51">
        <v>1882.52</v>
      </c>
      <c r="K845" s="51">
        <v>150407.62</v>
      </c>
      <c r="L845" s="51">
        <v>150407.62</v>
      </c>
      <c r="M845" s="51">
        <v>1</v>
      </c>
      <c r="N845" s="51">
        <v>0</v>
      </c>
      <c r="O845" s="55">
        <v>148525.09999999998</v>
      </c>
      <c r="P845" s="56">
        <f t="shared" si="13"/>
        <v>1882.5200000000186</v>
      </c>
      <c r="Q845" s="49"/>
      <c r="R845" s="49"/>
    </row>
    <row r="846" spans="1:18" s="48" customFormat="1" ht="15.2" customHeight="1">
      <c r="A846" s="54" t="s">
        <v>539</v>
      </c>
      <c r="B846" s="54" t="s">
        <v>580</v>
      </c>
      <c r="C846" s="54" t="s">
        <v>119</v>
      </c>
      <c r="D846" s="54" t="s">
        <v>119</v>
      </c>
      <c r="E846" s="54" t="s">
        <v>212</v>
      </c>
      <c r="F846" s="54"/>
      <c r="G846" s="54" t="s">
        <v>368</v>
      </c>
      <c r="H846" s="54" t="s">
        <v>369</v>
      </c>
      <c r="I846" s="51">
        <v>14.55</v>
      </c>
      <c r="J846" s="51">
        <v>14.55</v>
      </c>
      <c r="K846" s="51">
        <v>9385.83</v>
      </c>
      <c r="L846" s="51">
        <v>9385.8299999999981</v>
      </c>
      <c r="M846" s="51">
        <v>1</v>
      </c>
      <c r="N846" s="51">
        <v>0</v>
      </c>
      <c r="O846" s="55">
        <v>9371.2799999999988</v>
      </c>
      <c r="P846" s="56">
        <f t="shared" si="13"/>
        <v>14.549999999999272</v>
      </c>
      <c r="Q846" s="49"/>
      <c r="R846" s="49"/>
    </row>
    <row r="847" spans="1:18" s="48" customFormat="1" ht="15.2" customHeight="1">
      <c r="A847" s="54" t="s">
        <v>539</v>
      </c>
      <c r="B847" s="54" t="s">
        <v>580</v>
      </c>
      <c r="C847" s="54" t="s">
        <v>119</v>
      </c>
      <c r="D847" s="54" t="s">
        <v>119</v>
      </c>
      <c r="E847" s="54" t="s">
        <v>212</v>
      </c>
      <c r="F847" s="54"/>
      <c r="G847" s="54" t="s">
        <v>370</v>
      </c>
      <c r="H847" s="54" t="s">
        <v>371</v>
      </c>
      <c r="I847" s="51">
        <v>2442.2800000000002</v>
      </c>
      <c r="J847" s="51">
        <v>2442.2800000000002</v>
      </c>
      <c r="K847" s="51">
        <v>2442.2800000000002</v>
      </c>
      <c r="L847" s="51">
        <v>2442.2800000000002</v>
      </c>
      <c r="M847" s="51">
        <v>1</v>
      </c>
      <c r="N847" s="51">
        <v>0</v>
      </c>
      <c r="O847" s="55">
        <v>0</v>
      </c>
      <c r="P847" s="56">
        <f t="shared" si="13"/>
        <v>2442.2800000000002</v>
      </c>
      <c r="Q847" s="49"/>
      <c r="R847" s="49"/>
    </row>
    <row r="848" spans="1:18" s="48" customFormat="1" ht="15.2" customHeight="1">
      <c r="A848" s="54" t="s">
        <v>539</v>
      </c>
      <c r="B848" s="54" t="s">
        <v>580</v>
      </c>
      <c r="C848" s="54" t="s">
        <v>119</v>
      </c>
      <c r="D848" s="54" t="s">
        <v>119</v>
      </c>
      <c r="E848" s="54" t="s">
        <v>212</v>
      </c>
      <c r="F848" s="54"/>
      <c r="G848" s="54" t="s">
        <v>372</v>
      </c>
      <c r="H848" s="54" t="s">
        <v>373</v>
      </c>
      <c r="I848" s="51">
        <v>107.49</v>
      </c>
      <c r="J848" s="51">
        <v>107.49</v>
      </c>
      <c r="K848" s="51">
        <v>224.74</v>
      </c>
      <c r="L848" s="51">
        <v>224.74</v>
      </c>
      <c r="M848" s="51">
        <v>1</v>
      </c>
      <c r="N848" s="51">
        <v>0</v>
      </c>
      <c r="O848" s="55">
        <v>117.25</v>
      </c>
      <c r="P848" s="56">
        <f t="shared" si="13"/>
        <v>107.49000000000001</v>
      </c>
      <c r="Q848" s="49"/>
      <c r="R848" s="49"/>
    </row>
    <row r="849" spans="1:18" s="48" customFormat="1" ht="15.2" customHeight="1">
      <c r="A849" s="54" t="s">
        <v>539</v>
      </c>
      <c r="B849" s="54" t="s">
        <v>580</v>
      </c>
      <c r="C849" s="54" t="s">
        <v>119</v>
      </c>
      <c r="D849" s="54" t="s">
        <v>119</v>
      </c>
      <c r="E849" s="54" t="s">
        <v>212</v>
      </c>
      <c r="F849" s="54"/>
      <c r="G849" s="54" t="s">
        <v>374</v>
      </c>
      <c r="H849" s="54" t="s">
        <v>375</v>
      </c>
      <c r="I849" s="51">
        <v>699.39</v>
      </c>
      <c r="J849" s="51">
        <v>699.39</v>
      </c>
      <c r="K849" s="51">
        <v>2214.09</v>
      </c>
      <c r="L849" s="51">
        <v>2214.09</v>
      </c>
      <c r="M849" s="51">
        <v>1</v>
      </c>
      <c r="N849" s="51">
        <v>0</v>
      </c>
      <c r="O849" s="55">
        <v>1514.7</v>
      </c>
      <c r="P849" s="56">
        <f t="shared" si="13"/>
        <v>699.3900000000001</v>
      </c>
      <c r="Q849" s="49"/>
      <c r="R849" s="49"/>
    </row>
    <row r="850" spans="1:18" s="48" customFormat="1" ht="15.2" customHeight="1">
      <c r="A850" s="54" t="s">
        <v>539</v>
      </c>
      <c r="B850" s="54" t="s">
        <v>580</v>
      </c>
      <c r="C850" s="54" t="s">
        <v>119</v>
      </c>
      <c r="D850" s="54" t="s">
        <v>119</v>
      </c>
      <c r="E850" s="54" t="s">
        <v>212</v>
      </c>
      <c r="F850" s="54"/>
      <c r="G850" s="54" t="s">
        <v>389</v>
      </c>
      <c r="H850" s="54" t="s">
        <v>390</v>
      </c>
      <c r="I850" s="51">
        <v>54.92</v>
      </c>
      <c r="J850" s="51">
        <v>54.92</v>
      </c>
      <c r="K850" s="51">
        <v>63.62</v>
      </c>
      <c r="L850" s="51">
        <v>63.62</v>
      </c>
      <c r="M850" s="51">
        <v>1</v>
      </c>
      <c r="N850" s="51">
        <v>0</v>
      </c>
      <c r="O850" s="55">
        <v>8.6999999999999993</v>
      </c>
      <c r="P850" s="56">
        <f t="shared" si="13"/>
        <v>54.92</v>
      </c>
      <c r="Q850" s="49"/>
      <c r="R850" s="49"/>
    </row>
    <row r="851" spans="1:18" s="48" customFormat="1" ht="15.2" customHeight="1">
      <c r="A851" s="54" t="s">
        <v>539</v>
      </c>
      <c r="B851" s="54" t="s">
        <v>580</v>
      </c>
      <c r="C851" s="54" t="s">
        <v>119</v>
      </c>
      <c r="D851" s="54" t="s">
        <v>119</v>
      </c>
      <c r="E851" s="54" t="s">
        <v>212</v>
      </c>
      <c r="F851" s="54"/>
      <c r="G851" s="54" t="s">
        <v>397</v>
      </c>
      <c r="H851" s="54" t="s">
        <v>35</v>
      </c>
      <c r="I851" s="51" t="s">
        <v>510</v>
      </c>
      <c r="J851" s="51" t="s">
        <v>510</v>
      </c>
      <c r="K851" s="51">
        <v>0</v>
      </c>
      <c r="L851" s="51">
        <v>0</v>
      </c>
      <c r="M851" s="51">
        <v>1</v>
      </c>
      <c r="N851" s="51">
        <v>0</v>
      </c>
      <c r="O851" s="55">
        <v>0</v>
      </c>
      <c r="P851" s="56">
        <f t="shared" si="13"/>
        <v>0</v>
      </c>
      <c r="Q851" s="49"/>
      <c r="R851" s="49"/>
    </row>
    <row r="852" spans="1:18" s="48" customFormat="1" ht="15.2" customHeight="1">
      <c r="A852" s="54" t="s">
        <v>539</v>
      </c>
      <c r="B852" s="54" t="s">
        <v>580</v>
      </c>
      <c r="C852" s="54" t="s">
        <v>119</v>
      </c>
      <c r="D852" s="54" t="s">
        <v>119</v>
      </c>
      <c r="E852" s="54" t="s">
        <v>212</v>
      </c>
      <c r="F852" s="54"/>
      <c r="G852" s="54" t="s">
        <v>403</v>
      </c>
      <c r="H852" s="54" t="s">
        <v>404</v>
      </c>
      <c r="I852" s="51" t="s">
        <v>510</v>
      </c>
      <c r="J852" s="51" t="s">
        <v>510</v>
      </c>
      <c r="K852" s="51">
        <v>0</v>
      </c>
      <c r="L852" s="51">
        <v>0</v>
      </c>
      <c r="M852" s="51">
        <v>1</v>
      </c>
      <c r="N852" s="51">
        <v>0</v>
      </c>
      <c r="O852" s="55">
        <v>0</v>
      </c>
      <c r="P852" s="56">
        <f t="shared" si="13"/>
        <v>0</v>
      </c>
      <c r="Q852" s="49"/>
      <c r="R852" s="49"/>
    </row>
    <row r="853" spans="1:18" s="48" customFormat="1" ht="15.2" customHeight="1">
      <c r="A853" s="54" t="s">
        <v>539</v>
      </c>
      <c r="B853" s="54" t="s">
        <v>580</v>
      </c>
      <c r="C853" s="54" t="s">
        <v>119</v>
      </c>
      <c r="D853" s="54" t="s">
        <v>119</v>
      </c>
      <c r="E853" s="54" t="s">
        <v>212</v>
      </c>
      <c r="F853" s="54"/>
      <c r="G853" s="54" t="s">
        <v>380</v>
      </c>
      <c r="H853" s="54" t="s">
        <v>17</v>
      </c>
      <c r="I853" s="51">
        <v>167.25</v>
      </c>
      <c r="J853" s="51">
        <v>167.25</v>
      </c>
      <c r="K853" s="51">
        <v>167.25</v>
      </c>
      <c r="L853" s="51">
        <v>167.25</v>
      </c>
      <c r="M853" s="51">
        <v>1</v>
      </c>
      <c r="N853" s="51">
        <v>0</v>
      </c>
      <c r="O853" s="55">
        <v>0</v>
      </c>
      <c r="P853" s="56">
        <f t="shared" si="13"/>
        <v>167.25</v>
      </c>
      <c r="Q853" s="49"/>
      <c r="R853" s="49"/>
    </row>
    <row r="854" spans="1:18" s="48" customFormat="1" ht="15.2" customHeight="1">
      <c r="A854" s="54" t="s">
        <v>539</v>
      </c>
      <c r="B854" s="54" t="s">
        <v>580</v>
      </c>
      <c r="C854" s="54" t="s">
        <v>119</v>
      </c>
      <c r="D854" s="54" t="s">
        <v>119</v>
      </c>
      <c r="E854" s="54" t="s">
        <v>212</v>
      </c>
      <c r="F854" s="54"/>
      <c r="G854" s="54" t="s">
        <v>381</v>
      </c>
      <c r="H854" s="54" t="s">
        <v>382</v>
      </c>
      <c r="I854" s="51">
        <v>737.4</v>
      </c>
      <c r="J854" s="51">
        <v>737.4</v>
      </c>
      <c r="K854" s="51">
        <v>1474.8</v>
      </c>
      <c r="L854" s="51">
        <v>1474.8</v>
      </c>
      <c r="M854" s="51">
        <v>1</v>
      </c>
      <c r="N854" s="51">
        <v>0</v>
      </c>
      <c r="O854" s="55">
        <v>737.4</v>
      </c>
      <c r="P854" s="56">
        <f t="shared" si="13"/>
        <v>737.4</v>
      </c>
      <c r="Q854" s="49"/>
      <c r="R854" s="49"/>
    </row>
    <row r="855" spans="1:18" s="48" customFormat="1" ht="15.2" customHeight="1">
      <c r="A855" s="54" t="s">
        <v>539</v>
      </c>
      <c r="B855" s="54" t="s">
        <v>580</v>
      </c>
      <c r="C855" s="54" t="s">
        <v>120</v>
      </c>
      <c r="D855" s="54" t="s">
        <v>120</v>
      </c>
      <c r="E855" s="54" t="s">
        <v>13</v>
      </c>
      <c r="F855" s="54"/>
      <c r="G855" s="54" t="s">
        <v>366</v>
      </c>
      <c r="H855" s="54" t="s">
        <v>367</v>
      </c>
      <c r="I855" s="51">
        <v>6632.55</v>
      </c>
      <c r="J855" s="51">
        <v>6632.55</v>
      </c>
      <c r="K855" s="51">
        <v>47064.88</v>
      </c>
      <c r="L855" s="51">
        <v>47064.88</v>
      </c>
      <c r="M855" s="51">
        <v>1</v>
      </c>
      <c r="N855" s="51">
        <v>1</v>
      </c>
      <c r="O855" s="55">
        <v>40432.329999999994</v>
      </c>
      <c r="P855" s="56">
        <f t="shared" si="13"/>
        <v>6632.5500000000029</v>
      </c>
      <c r="Q855" s="49"/>
      <c r="R855" s="49"/>
    </row>
    <row r="856" spans="1:18" s="48" customFormat="1" ht="15.2" customHeight="1">
      <c r="A856" s="54" t="s">
        <v>539</v>
      </c>
      <c r="B856" s="54" t="s">
        <v>580</v>
      </c>
      <c r="C856" s="54" t="s">
        <v>120</v>
      </c>
      <c r="D856" s="54" t="s">
        <v>120</v>
      </c>
      <c r="E856" s="54" t="s">
        <v>13</v>
      </c>
      <c r="F856" s="54"/>
      <c r="G856" s="54" t="s">
        <v>387</v>
      </c>
      <c r="H856" s="54" t="s">
        <v>388</v>
      </c>
      <c r="I856" s="51" t="s">
        <v>510</v>
      </c>
      <c r="J856" s="51" t="s">
        <v>510</v>
      </c>
      <c r="K856" s="51">
        <v>0</v>
      </c>
      <c r="L856" s="51">
        <v>0</v>
      </c>
      <c r="M856" s="51">
        <v>1</v>
      </c>
      <c r="N856" s="51">
        <v>1</v>
      </c>
      <c r="O856" s="55">
        <v>0</v>
      </c>
      <c r="P856" s="56">
        <f t="shared" si="13"/>
        <v>0</v>
      </c>
      <c r="Q856" s="49"/>
      <c r="R856" s="49"/>
    </row>
    <row r="857" spans="1:18" s="48" customFormat="1" ht="15.2" customHeight="1">
      <c r="A857" s="54" t="s">
        <v>539</v>
      </c>
      <c r="B857" s="54" t="s">
        <v>580</v>
      </c>
      <c r="C857" s="54" t="s">
        <v>120</v>
      </c>
      <c r="D857" s="54" t="s">
        <v>120</v>
      </c>
      <c r="E857" s="54" t="s">
        <v>13</v>
      </c>
      <c r="F857" s="54"/>
      <c r="G857" s="54" t="s">
        <v>368</v>
      </c>
      <c r="H857" s="54" t="s">
        <v>369</v>
      </c>
      <c r="I857" s="51">
        <v>1.4</v>
      </c>
      <c r="J857" s="51">
        <v>1.4</v>
      </c>
      <c r="K857" s="51">
        <v>5873.2</v>
      </c>
      <c r="L857" s="51">
        <v>5873.2</v>
      </c>
      <c r="M857" s="51">
        <v>1</v>
      </c>
      <c r="N857" s="51">
        <v>1</v>
      </c>
      <c r="O857" s="55">
        <v>5871.8</v>
      </c>
      <c r="P857" s="56">
        <f t="shared" si="13"/>
        <v>1.3999999999996362</v>
      </c>
      <c r="Q857" s="49"/>
      <c r="R857" s="49"/>
    </row>
    <row r="858" spans="1:18" s="48" customFormat="1" ht="15.2" customHeight="1">
      <c r="A858" s="54" t="s">
        <v>539</v>
      </c>
      <c r="B858" s="54" t="s">
        <v>580</v>
      </c>
      <c r="C858" s="54" t="s">
        <v>120</v>
      </c>
      <c r="D858" s="54" t="s">
        <v>120</v>
      </c>
      <c r="E858" s="54" t="s">
        <v>13</v>
      </c>
      <c r="F858" s="54"/>
      <c r="G858" s="54" t="s">
        <v>370</v>
      </c>
      <c r="H858" s="54" t="s">
        <v>371</v>
      </c>
      <c r="I858" s="51">
        <v>158.44</v>
      </c>
      <c r="J858" s="51">
        <v>158.44</v>
      </c>
      <c r="K858" s="51">
        <v>158.44</v>
      </c>
      <c r="L858" s="51">
        <v>158.44</v>
      </c>
      <c r="M858" s="51">
        <v>1</v>
      </c>
      <c r="N858" s="51">
        <v>1</v>
      </c>
      <c r="O858" s="55">
        <v>0</v>
      </c>
      <c r="P858" s="56">
        <f t="shared" si="13"/>
        <v>158.44</v>
      </c>
      <c r="Q858" s="49"/>
      <c r="R858" s="49"/>
    </row>
    <row r="859" spans="1:18" s="48" customFormat="1" ht="15.2" customHeight="1">
      <c r="A859" s="54" t="s">
        <v>539</v>
      </c>
      <c r="B859" s="54" t="s">
        <v>580</v>
      </c>
      <c r="C859" s="54" t="s">
        <v>120</v>
      </c>
      <c r="D859" s="54" t="s">
        <v>120</v>
      </c>
      <c r="E859" s="54" t="s">
        <v>13</v>
      </c>
      <c r="F859" s="54"/>
      <c r="G859" s="54" t="s">
        <v>372</v>
      </c>
      <c r="H859" s="54" t="s">
        <v>373</v>
      </c>
      <c r="I859" s="51">
        <v>238.88</v>
      </c>
      <c r="J859" s="51">
        <v>238.88</v>
      </c>
      <c r="K859" s="51">
        <v>238.88</v>
      </c>
      <c r="L859" s="51">
        <v>238.88</v>
      </c>
      <c r="M859" s="51">
        <v>1</v>
      </c>
      <c r="N859" s="51">
        <v>1</v>
      </c>
      <c r="O859" s="55">
        <v>0</v>
      </c>
      <c r="P859" s="56">
        <f t="shared" si="13"/>
        <v>238.88</v>
      </c>
      <c r="Q859" s="49"/>
      <c r="R859" s="49"/>
    </row>
    <row r="860" spans="1:18" s="48" customFormat="1" ht="15.2" customHeight="1">
      <c r="A860" s="54" t="s">
        <v>539</v>
      </c>
      <c r="B860" s="54" t="s">
        <v>580</v>
      </c>
      <c r="C860" s="54" t="s">
        <v>120</v>
      </c>
      <c r="D860" s="54" t="s">
        <v>120</v>
      </c>
      <c r="E860" s="54" t="s">
        <v>13</v>
      </c>
      <c r="F860" s="54"/>
      <c r="G860" s="54" t="s">
        <v>16</v>
      </c>
      <c r="H860" s="54" t="s">
        <v>394</v>
      </c>
      <c r="I860" s="51" t="s">
        <v>510</v>
      </c>
      <c r="J860" s="51" t="s">
        <v>510</v>
      </c>
      <c r="K860" s="51">
        <v>0</v>
      </c>
      <c r="L860" s="51">
        <v>0</v>
      </c>
      <c r="M860" s="51">
        <v>1</v>
      </c>
      <c r="N860" s="51">
        <v>1</v>
      </c>
      <c r="O860" s="55">
        <v>0</v>
      </c>
      <c r="P860" s="56">
        <f t="shared" si="13"/>
        <v>0</v>
      </c>
      <c r="Q860" s="49"/>
      <c r="R860" s="49"/>
    </row>
    <row r="861" spans="1:18" s="48" customFormat="1" ht="15.2" customHeight="1">
      <c r="A861" s="54" t="s">
        <v>539</v>
      </c>
      <c r="B861" s="54" t="s">
        <v>580</v>
      </c>
      <c r="C861" s="54" t="s">
        <v>120</v>
      </c>
      <c r="D861" s="54" t="s">
        <v>120</v>
      </c>
      <c r="E861" s="54" t="s">
        <v>13</v>
      </c>
      <c r="F861" s="54"/>
      <c r="G861" s="54" t="s">
        <v>374</v>
      </c>
      <c r="H861" s="54" t="s">
        <v>375</v>
      </c>
      <c r="I861" s="51">
        <v>81.180000000000007</v>
      </c>
      <c r="J861" s="51">
        <v>81.180000000000007</v>
      </c>
      <c r="K861" s="51">
        <v>310.98</v>
      </c>
      <c r="L861" s="51">
        <v>310.98</v>
      </c>
      <c r="M861" s="51">
        <v>1</v>
      </c>
      <c r="N861" s="51">
        <v>1</v>
      </c>
      <c r="O861" s="55">
        <v>229.8</v>
      </c>
      <c r="P861" s="56">
        <f t="shared" si="13"/>
        <v>81.180000000000007</v>
      </c>
      <c r="Q861" s="49"/>
      <c r="R861" s="49"/>
    </row>
    <row r="862" spans="1:18" s="48" customFormat="1" ht="15.2" customHeight="1">
      <c r="A862" s="54" t="s">
        <v>539</v>
      </c>
      <c r="B862" s="54" t="s">
        <v>580</v>
      </c>
      <c r="C862" s="54" t="s">
        <v>120</v>
      </c>
      <c r="D862" s="54" t="s">
        <v>120</v>
      </c>
      <c r="E862" s="54" t="s">
        <v>13</v>
      </c>
      <c r="F862" s="54"/>
      <c r="G862" s="54" t="s">
        <v>389</v>
      </c>
      <c r="H862" s="54" t="s">
        <v>390</v>
      </c>
      <c r="I862" s="51">
        <v>22.46</v>
      </c>
      <c r="J862" s="51">
        <v>22.46</v>
      </c>
      <c r="K862" s="51">
        <v>22.46</v>
      </c>
      <c r="L862" s="51">
        <v>22.46</v>
      </c>
      <c r="M862" s="51">
        <v>1</v>
      </c>
      <c r="N862" s="51">
        <v>1</v>
      </c>
      <c r="O862" s="55">
        <v>0</v>
      </c>
      <c r="P862" s="56">
        <f t="shared" si="13"/>
        <v>22.46</v>
      </c>
      <c r="Q862" s="49"/>
      <c r="R862" s="49"/>
    </row>
    <row r="863" spans="1:18" s="48" customFormat="1" ht="15.2" customHeight="1">
      <c r="A863" s="54" t="s">
        <v>539</v>
      </c>
      <c r="B863" s="54" t="s">
        <v>580</v>
      </c>
      <c r="C863" s="54" t="s">
        <v>120</v>
      </c>
      <c r="D863" s="54" t="s">
        <v>120</v>
      </c>
      <c r="E863" s="54" t="s">
        <v>13</v>
      </c>
      <c r="F863" s="54"/>
      <c r="G863" s="54" t="s">
        <v>393</v>
      </c>
      <c r="H863" s="54" t="s">
        <v>25</v>
      </c>
      <c r="I863" s="51" t="s">
        <v>510</v>
      </c>
      <c r="J863" s="51" t="s">
        <v>510</v>
      </c>
      <c r="K863" s="51">
        <v>0</v>
      </c>
      <c r="L863" s="51">
        <v>0</v>
      </c>
      <c r="M863" s="51">
        <v>1</v>
      </c>
      <c r="N863" s="51">
        <v>1</v>
      </c>
      <c r="O863" s="55">
        <v>0</v>
      </c>
      <c r="P863" s="56">
        <f t="shared" si="13"/>
        <v>0</v>
      </c>
      <c r="Q863" s="49"/>
      <c r="R863" s="49"/>
    </row>
    <row r="864" spans="1:18" s="48" customFormat="1" ht="15.2" customHeight="1">
      <c r="A864" s="54" t="s">
        <v>539</v>
      </c>
      <c r="B864" s="54" t="s">
        <v>580</v>
      </c>
      <c r="C864" s="54" t="s">
        <v>120</v>
      </c>
      <c r="D864" s="54" t="s">
        <v>120</v>
      </c>
      <c r="E864" s="54" t="s">
        <v>13</v>
      </c>
      <c r="F864" s="54"/>
      <c r="G864" s="54" t="s">
        <v>395</v>
      </c>
      <c r="H864" s="54" t="s">
        <v>29</v>
      </c>
      <c r="I864" s="51" t="s">
        <v>510</v>
      </c>
      <c r="J864" s="51" t="s">
        <v>510</v>
      </c>
      <c r="K864" s="51">
        <v>0</v>
      </c>
      <c r="L864" s="51">
        <v>0</v>
      </c>
      <c r="M864" s="51">
        <v>1</v>
      </c>
      <c r="N864" s="51">
        <v>1</v>
      </c>
      <c r="O864" s="55">
        <v>0</v>
      </c>
      <c r="P864" s="56">
        <f t="shared" si="13"/>
        <v>0</v>
      </c>
      <c r="Q864" s="49"/>
      <c r="R864" s="49"/>
    </row>
    <row r="865" spans="1:18" s="48" customFormat="1" ht="15.2" customHeight="1">
      <c r="A865" s="54" t="s">
        <v>539</v>
      </c>
      <c r="B865" s="54" t="s">
        <v>580</v>
      </c>
      <c r="C865" s="54" t="s">
        <v>120</v>
      </c>
      <c r="D865" s="54" t="s">
        <v>120</v>
      </c>
      <c r="E865" s="54" t="s">
        <v>13</v>
      </c>
      <c r="F865" s="54"/>
      <c r="G865" s="54" t="s">
        <v>380</v>
      </c>
      <c r="H865" s="54" t="s">
        <v>17</v>
      </c>
      <c r="I865" s="51">
        <v>8.91</v>
      </c>
      <c r="J865" s="51">
        <v>8.91</v>
      </c>
      <c r="K865" s="51">
        <v>30.72</v>
      </c>
      <c r="L865" s="51">
        <v>30.72</v>
      </c>
      <c r="M865" s="51">
        <v>1</v>
      </c>
      <c r="N865" s="51">
        <v>1</v>
      </c>
      <c r="O865" s="55">
        <v>21.81</v>
      </c>
      <c r="P865" s="56">
        <f t="shared" si="13"/>
        <v>8.91</v>
      </c>
      <c r="Q865" s="49"/>
      <c r="R865" s="49"/>
    </row>
    <row r="866" spans="1:18" s="48" customFormat="1" ht="15.2" customHeight="1">
      <c r="A866" s="54" t="s">
        <v>539</v>
      </c>
      <c r="B866" s="54" t="s">
        <v>580</v>
      </c>
      <c r="C866" s="54" t="s">
        <v>120</v>
      </c>
      <c r="D866" s="54" t="s">
        <v>120</v>
      </c>
      <c r="E866" s="54" t="s">
        <v>13</v>
      </c>
      <c r="F866" s="54"/>
      <c r="G866" s="54" t="s">
        <v>381</v>
      </c>
      <c r="H866" s="54" t="s">
        <v>382</v>
      </c>
      <c r="I866" s="51">
        <v>170.2</v>
      </c>
      <c r="J866" s="51">
        <v>170.2</v>
      </c>
      <c r="K866" s="51">
        <v>170.2</v>
      </c>
      <c r="L866" s="51">
        <v>170.2</v>
      </c>
      <c r="M866" s="51">
        <v>1</v>
      </c>
      <c r="N866" s="51">
        <v>1</v>
      </c>
      <c r="O866" s="55">
        <v>0</v>
      </c>
      <c r="P866" s="56">
        <f t="shared" si="13"/>
        <v>170.2</v>
      </c>
      <c r="Q866" s="49"/>
      <c r="R866" s="49"/>
    </row>
    <row r="867" spans="1:18" s="48" customFormat="1" ht="15.2" customHeight="1">
      <c r="A867" s="54" t="s">
        <v>539</v>
      </c>
      <c r="B867" s="54" t="s">
        <v>580</v>
      </c>
      <c r="C867" s="54" t="s">
        <v>120</v>
      </c>
      <c r="D867" s="54" t="s">
        <v>120</v>
      </c>
      <c r="E867" s="54" t="s">
        <v>13</v>
      </c>
      <c r="F867" s="54"/>
      <c r="G867" s="54" t="s">
        <v>396</v>
      </c>
      <c r="H867" s="54" t="s">
        <v>245</v>
      </c>
      <c r="I867" s="51" t="s">
        <v>510</v>
      </c>
      <c r="J867" s="51" t="s">
        <v>510</v>
      </c>
      <c r="K867" s="51">
        <v>0</v>
      </c>
      <c r="L867" s="51">
        <v>0</v>
      </c>
      <c r="M867" s="51">
        <v>1</v>
      </c>
      <c r="N867" s="51">
        <v>1</v>
      </c>
      <c r="O867" s="55">
        <v>0</v>
      </c>
      <c r="P867" s="56">
        <f t="shared" si="13"/>
        <v>0</v>
      </c>
      <c r="Q867" s="49"/>
      <c r="R867" s="49"/>
    </row>
    <row r="868" spans="1:18" s="48" customFormat="1" ht="15.2" customHeight="1">
      <c r="A868" s="54" t="s">
        <v>539</v>
      </c>
      <c r="B868" s="54" t="s">
        <v>580</v>
      </c>
      <c r="C868" s="54" t="s">
        <v>122</v>
      </c>
      <c r="D868" s="54" t="s">
        <v>122</v>
      </c>
      <c r="E868" s="54" t="s">
        <v>13</v>
      </c>
      <c r="F868" s="54"/>
      <c r="G868" s="54" t="s">
        <v>366</v>
      </c>
      <c r="H868" s="54" t="s">
        <v>367</v>
      </c>
      <c r="I868" s="51" t="s">
        <v>510</v>
      </c>
      <c r="J868" s="51" t="s">
        <v>510</v>
      </c>
      <c r="K868" s="51">
        <v>0</v>
      </c>
      <c r="L868" s="51">
        <v>0</v>
      </c>
      <c r="M868" s="51">
        <v>1</v>
      </c>
      <c r="N868" s="51">
        <v>1</v>
      </c>
      <c r="O868" s="55">
        <v>0</v>
      </c>
      <c r="P868" s="56">
        <f t="shared" si="13"/>
        <v>0</v>
      </c>
      <c r="Q868" s="49"/>
      <c r="R868" s="49"/>
    </row>
    <row r="869" spans="1:18" s="48" customFormat="1" ht="15.2" customHeight="1">
      <c r="A869" s="54" t="s">
        <v>539</v>
      </c>
      <c r="B869" s="54" t="s">
        <v>580</v>
      </c>
      <c r="C869" s="54" t="s">
        <v>122</v>
      </c>
      <c r="D869" s="54" t="s">
        <v>122</v>
      </c>
      <c r="E869" s="54" t="s">
        <v>13</v>
      </c>
      <c r="F869" s="54"/>
      <c r="G869" s="54" t="s">
        <v>368</v>
      </c>
      <c r="H869" s="54" t="s">
        <v>369</v>
      </c>
      <c r="I869" s="51" t="s">
        <v>510</v>
      </c>
      <c r="J869" s="51" t="s">
        <v>510</v>
      </c>
      <c r="K869" s="51">
        <v>0</v>
      </c>
      <c r="L869" s="51">
        <v>0</v>
      </c>
      <c r="M869" s="51">
        <v>1</v>
      </c>
      <c r="N869" s="51">
        <v>1</v>
      </c>
      <c r="O869" s="55">
        <v>0</v>
      </c>
      <c r="P869" s="56">
        <f t="shared" si="13"/>
        <v>0</v>
      </c>
      <c r="Q869" s="49"/>
      <c r="R869" s="49"/>
    </row>
    <row r="870" spans="1:18" s="48" customFormat="1" ht="15.2" customHeight="1">
      <c r="A870" s="54" t="s">
        <v>539</v>
      </c>
      <c r="B870" s="54" t="s">
        <v>580</v>
      </c>
      <c r="C870" s="54" t="s">
        <v>122</v>
      </c>
      <c r="D870" s="54" t="s">
        <v>122</v>
      </c>
      <c r="E870" s="54" t="s">
        <v>13</v>
      </c>
      <c r="F870" s="54"/>
      <c r="G870" s="54" t="s">
        <v>370</v>
      </c>
      <c r="H870" s="54" t="s">
        <v>371</v>
      </c>
      <c r="I870" s="51" t="s">
        <v>510</v>
      </c>
      <c r="J870" s="51" t="s">
        <v>510</v>
      </c>
      <c r="K870" s="51">
        <v>0</v>
      </c>
      <c r="L870" s="51">
        <v>0</v>
      </c>
      <c r="M870" s="51">
        <v>1</v>
      </c>
      <c r="N870" s="51">
        <v>1</v>
      </c>
      <c r="O870" s="55">
        <v>0</v>
      </c>
      <c r="P870" s="56">
        <f t="shared" si="13"/>
        <v>0</v>
      </c>
      <c r="Q870" s="49"/>
      <c r="R870" s="49"/>
    </row>
    <row r="871" spans="1:18" s="48" customFormat="1" ht="15.2" customHeight="1">
      <c r="A871" s="54" t="s">
        <v>539</v>
      </c>
      <c r="B871" s="54" t="s">
        <v>580</v>
      </c>
      <c r="C871" s="54" t="s">
        <v>122</v>
      </c>
      <c r="D871" s="54" t="s">
        <v>122</v>
      </c>
      <c r="E871" s="54" t="s">
        <v>13</v>
      </c>
      <c r="F871" s="54"/>
      <c r="G871" s="54" t="s">
        <v>372</v>
      </c>
      <c r="H871" s="54" t="s">
        <v>373</v>
      </c>
      <c r="I871" s="51" t="s">
        <v>510</v>
      </c>
      <c r="J871" s="51" t="s">
        <v>510</v>
      </c>
      <c r="K871" s="51">
        <v>0</v>
      </c>
      <c r="L871" s="51">
        <v>0</v>
      </c>
      <c r="M871" s="51">
        <v>1</v>
      </c>
      <c r="N871" s="51">
        <v>1</v>
      </c>
      <c r="O871" s="55">
        <v>0</v>
      </c>
      <c r="P871" s="56">
        <f t="shared" si="13"/>
        <v>0</v>
      </c>
      <c r="Q871" s="49"/>
      <c r="R871" s="49"/>
    </row>
    <row r="872" spans="1:18" s="48" customFormat="1" ht="15.2" customHeight="1">
      <c r="A872" s="54" t="s">
        <v>539</v>
      </c>
      <c r="B872" s="54" t="s">
        <v>580</v>
      </c>
      <c r="C872" s="54" t="s">
        <v>122</v>
      </c>
      <c r="D872" s="54" t="s">
        <v>122</v>
      </c>
      <c r="E872" s="54" t="s">
        <v>13</v>
      </c>
      <c r="F872" s="54"/>
      <c r="G872" s="54" t="s">
        <v>374</v>
      </c>
      <c r="H872" s="54" t="s">
        <v>375</v>
      </c>
      <c r="I872" s="51" t="s">
        <v>510</v>
      </c>
      <c r="J872" s="51" t="s">
        <v>510</v>
      </c>
      <c r="K872" s="51">
        <v>0</v>
      </c>
      <c r="L872" s="51">
        <v>0</v>
      </c>
      <c r="M872" s="51">
        <v>1</v>
      </c>
      <c r="N872" s="51">
        <v>1</v>
      </c>
      <c r="O872" s="55">
        <v>0</v>
      </c>
      <c r="P872" s="56">
        <f t="shared" si="13"/>
        <v>0</v>
      </c>
      <c r="Q872" s="49"/>
      <c r="R872" s="49"/>
    </row>
    <row r="873" spans="1:18" s="48" customFormat="1" ht="15.2" customHeight="1">
      <c r="A873" s="54" t="s">
        <v>539</v>
      </c>
      <c r="B873" s="54" t="s">
        <v>580</v>
      </c>
      <c r="C873" s="54" t="s">
        <v>122</v>
      </c>
      <c r="D873" s="54" t="s">
        <v>122</v>
      </c>
      <c r="E873" s="54" t="s">
        <v>13</v>
      </c>
      <c r="F873" s="54"/>
      <c r="G873" s="54" t="s">
        <v>389</v>
      </c>
      <c r="H873" s="54" t="s">
        <v>390</v>
      </c>
      <c r="I873" s="51" t="s">
        <v>510</v>
      </c>
      <c r="J873" s="51" t="s">
        <v>510</v>
      </c>
      <c r="K873" s="51">
        <v>0</v>
      </c>
      <c r="L873" s="51">
        <v>0</v>
      </c>
      <c r="M873" s="51">
        <v>1</v>
      </c>
      <c r="N873" s="51">
        <v>1</v>
      </c>
      <c r="O873" s="55">
        <v>0</v>
      </c>
      <c r="P873" s="56">
        <f t="shared" si="13"/>
        <v>0</v>
      </c>
      <c r="Q873" s="49"/>
      <c r="R873" s="49"/>
    </row>
    <row r="874" spans="1:18" s="48" customFormat="1" ht="15.2" customHeight="1">
      <c r="A874" s="54" t="s">
        <v>539</v>
      </c>
      <c r="B874" s="54" t="s">
        <v>580</v>
      </c>
      <c r="C874" s="54" t="s">
        <v>122</v>
      </c>
      <c r="D874" s="54" t="s">
        <v>122</v>
      </c>
      <c r="E874" s="54" t="s">
        <v>13</v>
      </c>
      <c r="F874" s="54"/>
      <c r="G874" s="54" t="s">
        <v>380</v>
      </c>
      <c r="H874" s="54" t="s">
        <v>17</v>
      </c>
      <c r="I874" s="51" t="s">
        <v>510</v>
      </c>
      <c r="J874" s="51" t="s">
        <v>510</v>
      </c>
      <c r="K874" s="51">
        <v>5.81</v>
      </c>
      <c r="L874" s="51">
        <v>5.81</v>
      </c>
      <c r="M874" s="51">
        <v>1</v>
      </c>
      <c r="N874" s="51">
        <v>1</v>
      </c>
      <c r="O874" s="55">
        <v>5.81</v>
      </c>
      <c r="P874" s="56">
        <f t="shared" si="13"/>
        <v>0</v>
      </c>
      <c r="Q874" s="49"/>
      <c r="R874" s="49"/>
    </row>
    <row r="875" spans="1:18" s="48" customFormat="1" ht="15.2" customHeight="1">
      <c r="A875" s="54" t="s">
        <v>539</v>
      </c>
      <c r="B875" s="54" t="s">
        <v>580</v>
      </c>
      <c r="C875" s="54" t="s">
        <v>122</v>
      </c>
      <c r="D875" s="54" t="s">
        <v>122</v>
      </c>
      <c r="E875" s="54" t="s">
        <v>13</v>
      </c>
      <c r="F875" s="54"/>
      <c r="G875" s="54" t="s">
        <v>381</v>
      </c>
      <c r="H875" s="54" t="s">
        <v>382</v>
      </c>
      <c r="I875" s="51" t="s">
        <v>510</v>
      </c>
      <c r="J875" s="51" t="s">
        <v>510</v>
      </c>
      <c r="K875" s="51">
        <v>0</v>
      </c>
      <c r="L875" s="51">
        <v>0</v>
      </c>
      <c r="M875" s="51">
        <v>1</v>
      </c>
      <c r="N875" s="51">
        <v>1</v>
      </c>
      <c r="O875" s="55">
        <v>0</v>
      </c>
      <c r="P875" s="56">
        <f t="shared" si="13"/>
        <v>0</v>
      </c>
      <c r="Q875" s="49"/>
      <c r="R875" s="49"/>
    </row>
    <row r="876" spans="1:18" s="48" customFormat="1" ht="15.2" customHeight="1">
      <c r="A876" s="54" t="s">
        <v>539</v>
      </c>
      <c r="B876" s="54" t="s">
        <v>580</v>
      </c>
      <c r="C876" s="54" t="s">
        <v>124</v>
      </c>
      <c r="D876" s="54" t="s">
        <v>124</v>
      </c>
      <c r="E876" s="54" t="s">
        <v>13</v>
      </c>
      <c r="F876" s="54"/>
      <c r="G876" s="54" t="s">
        <v>366</v>
      </c>
      <c r="H876" s="54" t="s">
        <v>367</v>
      </c>
      <c r="I876" s="51">
        <v>2652.43</v>
      </c>
      <c r="J876" s="51">
        <v>2652.43</v>
      </c>
      <c r="K876" s="51">
        <v>26652.57</v>
      </c>
      <c r="L876" s="51">
        <v>26652.569999999996</v>
      </c>
      <c r="M876" s="51">
        <v>1</v>
      </c>
      <c r="N876" s="51">
        <v>1</v>
      </c>
      <c r="O876" s="55">
        <v>24000.14</v>
      </c>
      <c r="P876" s="56">
        <f t="shared" si="13"/>
        <v>2652.4299999999967</v>
      </c>
      <c r="Q876" s="49"/>
      <c r="R876" s="49"/>
    </row>
    <row r="877" spans="1:18" s="48" customFormat="1" ht="15.2" customHeight="1">
      <c r="A877" s="54" t="s">
        <v>539</v>
      </c>
      <c r="B877" s="54" t="s">
        <v>580</v>
      </c>
      <c r="C877" s="54" t="s">
        <v>124</v>
      </c>
      <c r="D877" s="54" t="s">
        <v>124</v>
      </c>
      <c r="E877" s="54" t="s">
        <v>13</v>
      </c>
      <c r="F877" s="54"/>
      <c r="G877" s="54" t="s">
        <v>368</v>
      </c>
      <c r="H877" s="54" t="s">
        <v>369</v>
      </c>
      <c r="I877" s="51">
        <v>0.44</v>
      </c>
      <c r="J877" s="51">
        <v>0.44</v>
      </c>
      <c r="K877" s="51">
        <v>1852.29</v>
      </c>
      <c r="L877" s="51">
        <v>1852.2900000000002</v>
      </c>
      <c r="M877" s="51">
        <v>1</v>
      </c>
      <c r="N877" s="51">
        <v>1</v>
      </c>
      <c r="O877" s="55">
        <v>1851.85</v>
      </c>
      <c r="P877" s="56">
        <f t="shared" si="13"/>
        <v>0.44000000000028194</v>
      </c>
      <c r="Q877" s="49"/>
      <c r="R877" s="49"/>
    </row>
    <row r="878" spans="1:18" s="48" customFormat="1" ht="15.2" customHeight="1">
      <c r="A878" s="54" t="s">
        <v>539</v>
      </c>
      <c r="B878" s="54" t="s">
        <v>580</v>
      </c>
      <c r="C878" s="54" t="s">
        <v>124</v>
      </c>
      <c r="D878" s="54" t="s">
        <v>124</v>
      </c>
      <c r="E878" s="54" t="s">
        <v>13</v>
      </c>
      <c r="F878" s="54"/>
      <c r="G878" s="54" t="s">
        <v>370</v>
      </c>
      <c r="H878" s="54" t="s">
        <v>371</v>
      </c>
      <c r="I878" s="51">
        <v>118.84</v>
      </c>
      <c r="J878" s="51">
        <v>118.84</v>
      </c>
      <c r="K878" s="51">
        <v>118.84</v>
      </c>
      <c r="L878" s="51">
        <v>118.84</v>
      </c>
      <c r="M878" s="51">
        <v>1</v>
      </c>
      <c r="N878" s="51">
        <v>1</v>
      </c>
      <c r="O878" s="55">
        <v>0</v>
      </c>
      <c r="P878" s="56">
        <f t="shared" si="13"/>
        <v>118.84</v>
      </c>
      <c r="Q878" s="49"/>
      <c r="R878" s="49"/>
    </row>
    <row r="879" spans="1:18" s="48" customFormat="1" ht="15.2" customHeight="1">
      <c r="A879" s="54" t="s">
        <v>539</v>
      </c>
      <c r="B879" s="54" t="s">
        <v>580</v>
      </c>
      <c r="C879" s="54" t="s">
        <v>124</v>
      </c>
      <c r="D879" s="54" t="s">
        <v>124</v>
      </c>
      <c r="E879" s="54" t="s">
        <v>13</v>
      </c>
      <c r="F879" s="54"/>
      <c r="G879" s="54" t="s">
        <v>372</v>
      </c>
      <c r="H879" s="54" t="s">
        <v>373</v>
      </c>
      <c r="I879" s="51">
        <v>0.36</v>
      </c>
      <c r="J879" s="51">
        <v>0.36</v>
      </c>
      <c r="K879" s="51">
        <v>0.36</v>
      </c>
      <c r="L879" s="51">
        <v>0.36</v>
      </c>
      <c r="M879" s="51">
        <v>1</v>
      </c>
      <c r="N879" s="51">
        <v>1</v>
      </c>
      <c r="O879" s="55">
        <v>0</v>
      </c>
      <c r="P879" s="56">
        <f t="shared" si="13"/>
        <v>0.36</v>
      </c>
      <c r="Q879" s="49"/>
      <c r="R879" s="49"/>
    </row>
    <row r="880" spans="1:18" s="48" customFormat="1" ht="15.2" customHeight="1">
      <c r="A880" s="54" t="s">
        <v>539</v>
      </c>
      <c r="B880" s="54" t="s">
        <v>580</v>
      </c>
      <c r="C880" s="54" t="s">
        <v>124</v>
      </c>
      <c r="D880" s="54" t="s">
        <v>124</v>
      </c>
      <c r="E880" s="54" t="s">
        <v>13</v>
      </c>
      <c r="F880" s="54"/>
      <c r="G880" s="54" t="s">
        <v>374</v>
      </c>
      <c r="H880" s="54" t="s">
        <v>375</v>
      </c>
      <c r="I880" s="51">
        <v>56.19</v>
      </c>
      <c r="J880" s="51">
        <v>56.19</v>
      </c>
      <c r="K880" s="51">
        <v>178.72</v>
      </c>
      <c r="L880" s="51">
        <v>178.72</v>
      </c>
      <c r="M880" s="51">
        <v>1</v>
      </c>
      <c r="N880" s="51">
        <v>1</v>
      </c>
      <c r="O880" s="55">
        <v>122.53</v>
      </c>
      <c r="P880" s="56">
        <f t="shared" si="13"/>
        <v>56.19</v>
      </c>
      <c r="Q880" s="49"/>
      <c r="R880" s="49"/>
    </row>
    <row r="881" spans="1:18" s="48" customFormat="1" ht="15.2" customHeight="1">
      <c r="A881" s="54" t="s">
        <v>539</v>
      </c>
      <c r="B881" s="54" t="s">
        <v>580</v>
      </c>
      <c r="C881" s="54" t="s">
        <v>124</v>
      </c>
      <c r="D881" s="54" t="s">
        <v>124</v>
      </c>
      <c r="E881" s="54" t="s">
        <v>13</v>
      </c>
      <c r="F881" s="54"/>
      <c r="G881" s="54" t="s">
        <v>389</v>
      </c>
      <c r="H881" s="54" t="s">
        <v>390</v>
      </c>
      <c r="I881" s="51">
        <v>6.68</v>
      </c>
      <c r="J881" s="51">
        <v>6.68</v>
      </c>
      <c r="K881" s="51">
        <v>6.68</v>
      </c>
      <c r="L881" s="51">
        <v>6.68</v>
      </c>
      <c r="M881" s="51">
        <v>1</v>
      </c>
      <c r="N881" s="51">
        <v>1</v>
      </c>
      <c r="O881" s="55">
        <v>0</v>
      </c>
      <c r="P881" s="56">
        <f t="shared" si="13"/>
        <v>6.68</v>
      </c>
      <c r="Q881" s="49"/>
      <c r="R881" s="49"/>
    </row>
    <row r="882" spans="1:18" s="48" customFormat="1" ht="15.2" customHeight="1">
      <c r="A882" s="54" t="s">
        <v>539</v>
      </c>
      <c r="B882" s="54" t="s">
        <v>580</v>
      </c>
      <c r="C882" s="54" t="s">
        <v>124</v>
      </c>
      <c r="D882" s="54" t="s">
        <v>124</v>
      </c>
      <c r="E882" s="54" t="s">
        <v>13</v>
      </c>
      <c r="F882" s="54"/>
      <c r="G882" s="54" t="s">
        <v>380</v>
      </c>
      <c r="H882" s="54" t="s">
        <v>17</v>
      </c>
      <c r="I882" s="51">
        <v>5.27</v>
      </c>
      <c r="J882" s="51">
        <v>5.27</v>
      </c>
      <c r="K882" s="51">
        <v>16.239999999999998</v>
      </c>
      <c r="L882" s="51">
        <v>16.239999999999998</v>
      </c>
      <c r="M882" s="51">
        <v>1</v>
      </c>
      <c r="N882" s="51">
        <v>1</v>
      </c>
      <c r="O882" s="55">
        <v>10.97</v>
      </c>
      <c r="P882" s="56">
        <f t="shared" si="13"/>
        <v>5.2699999999999978</v>
      </c>
      <c r="Q882" s="49"/>
      <c r="R882" s="49"/>
    </row>
    <row r="883" spans="1:18" s="48" customFormat="1" ht="15.2" customHeight="1">
      <c r="A883" s="54" t="s">
        <v>539</v>
      </c>
      <c r="B883" s="54" t="s">
        <v>580</v>
      </c>
      <c r="C883" s="54" t="s">
        <v>124</v>
      </c>
      <c r="D883" s="54" t="s">
        <v>124</v>
      </c>
      <c r="E883" s="54" t="s">
        <v>13</v>
      </c>
      <c r="F883" s="54"/>
      <c r="G883" s="54" t="s">
        <v>381</v>
      </c>
      <c r="H883" s="54" t="s">
        <v>382</v>
      </c>
      <c r="I883" s="51">
        <v>100.66</v>
      </c>
      <c r="J883" s="51">
        <v>100.66</v>
      </c>
      <c r="K883" s="51">
        <v>100.66</v>
      </c>
      <c r="L883" s="51">
        <v>100.66</v>
      </c>
      <c r="M883" s="51">
        <v>1</v>
      </c>
      <c r="N883" s="51">
        <v>1</v>
      </c>
      <c r="O883" s="55">
        <v>0</v>
      </c>
      <c r="P883" s="56">
        <f t="shared" si="13"/>
        <v>100.66</v>
      </c>
      <c r="Q883" s="49"/>
      <c r="R883" s="49"/>
    </row>
    <row r="884" spans="1:18" s="48" customFormat="1" ht="15.2" customHeight="1">
      <c r="A884" s="54" t="s">
        <v>539</v>
      </c>
      <c r="B884" s="54" t="s">
        <v>580</v>
      </c>
      <c r="C884" s="54" t="s">
        <v>126</v>
      </c>
      <c r="D884" s="54" t="s">
        <v>126</v>
      </c>
      <c r="E884" s="54" t="s">
        <v>13</v>
      </c>
      <c r="F884" s="54"/>
      <c r="G884" s="54" t="s">
        <v>366</v>
      </c>
      <c r="H884" s="54" t="s">
        <v>367</v>
      </c>
      <c r="I884" s="51">
        <v>-179.06</v>
      </c>
      <c r="J884" s="51">
        <v>-179.06</v>
      </c>
      <c r="K884" s="51">
        <v>-208.91</v>
      </c>
      <c r="L884" s="51">
        <v>-208.91000000000003</v>
      </c>
      <c r="M884" s="51">
        <v>1</v>
      </c>
      <c r="N884" s="51">
        <v>1</v>
      </c>
      <c r="O884" s="55">
        <v>-29.850000000000009</v>
      </c>
      <c r="P884" s="56">
        <f t="shared" si="13"/>
        <v>-179.06</v>
      </c>
      <c r="Q884" s="49"/>
      <c r="R884" s="49"/>
    </row>
    <row r="885" spans="1:18" s="48" customFormat="1" ht="15.2" customHeight="1">
      <c r="A885" s="54" t="s">
        <v>539</v>
      </c>
      <c r="B885" s="54" t="s">
        <v>580</v>
      </c>
      <c r="C885" s="54" t="s">
        <v>126</v>
      </c>
      <c r="D885" s="54" t="s">
        <v>126</v>
      </c>
      <c r="E885" s="54" t="s">
        <v>13</v>
      </c>
      <c r="F885" s="54"/>
      <c r="G885" s="54" t="s">
        <v>368</v>
      </c>
      <c r="H885" s="54" t="s">
        <v>369</v>
      </c>
      <c r="I885" s="51">
        <v>4.37</v>
      </c>
      <c r="J885" s="51">
        <v>4.37</v>
      </c>
      <c r="K885" s="51">
        <v>78.3</v>
      </c>
      <c r="L885" s="51">
        <v>78.3</v>
      </c>
      <c r="M885" s="51">
        <v>1</v>
      </c>
      <c r="N885" s="51">
        <v>1</v>
      </c>
      <c r="O885" s="55">
        <v>73.929999999999993</v>
      </c>
      <c r="P885" s="56">
        <f t="shared" si="13"/>
        <v>4.3700000000000045</v>
      </c>
      <c r="Q885" s="49"/>
      <c r="R885" s="49"/>
    </row>
    <row r="886" spans="1:18" s="48" customFormat="1" ht="15.2" customHeight="1">
      <c r="A886" s="54" t="s">
        <v>539</v>
      </c>
      <c r="B886" s="54" t="s">
        <v>580</v>
      </c>
      <c r="C886" s="54" t="s">
        <v>126</v>
      </c>
      <c r="D886" s="54" t="s">
        <v>126</v>
      </c>
      <c r="E886" s="54" t="s">
        <v>13</v>
      </c>
      <c r="F886" s="54"/>
      <c r="G886" s="54" t="s">
        <v>370</v>
      </c>
      <c r="H886" s="54" t="s">
        <v>371</v>
      </c>
      <c r="I886" s="51">
        <v>472.24</v>
      </c>
      <c r="J886" s="51">
        <v>472.24</v>
      </c>
      <c r="K886" s="51">
        <v>472.24</v>
      </c>
      <c r="L886" s="51">
        <v>472.24</v>
      </c>
      <c r="M886" s="51">
        <v>1</v>
      </c>
      <c r="N886" s="51">
        <v>1</v>
      </c>
      <c r="O886" s="55">
        <v>0</v>
      </c>
      <c r="P886" s="56">
        <f t="shared" si="13"/>
        <v>472.24</v>
      </c>
      <c r="Q886" s="49"/>
      <c r="R886" s="49"/>
    </row>
    <row r="887" spans="1:18" s="48" customFormat="1" ht="15.2" customHeight="1">
      <c r="A887" s="54" t="s">
        <v>539</v>
      </c>
      <c r="B887" s="54" t="s">
        <v>580</v>
      </c>
      <c r="C887" s="54" t="s">
        <v>126</v>
      </c>
      <c r="D887" s="54" t="s">
        <v>126</v>
      </c>
      <c r="E887" s="54" t="s">
        <v>13</v>
      </c>
      <c r="F887" s="54"/>
      <c r="G887" s="54" t="s">
        <v>372</v>
      </c>
      <c r="H887" s="54" t="s">
        <v>373</v>
      </c>
      <c r="I887" s="51">
        <v>7.4</v>
      </c>
      <c r="J887" s="51">
        <v>7.4</v>
      </c>
      <c r="K887" s="51">
        <v>19.07</v>
      </c>
      <c r="L887" s="51">
        <v>19.07</v>
      </c>
      <c r="M887" s="51">
        <v>1</v>
      </c>
      <c r="N887" s="51">
        <v>1</v>
      </c>
      <c r="O887" s="55">
        <v>11.67</v>
      </c>
      <c r="P887" s="56">
        <f t="shared" si="13"/>
        <v>7.4</v>
      </c>
      <c r="Q887" s="49"/>
      <c r="R887" s="49"/>
    </row>
    <row r="888" spans="1:18" s="48" customFormat="1" ht="15.2" customHeight="1">
      <c r="A888" s="54" t="s">
        <v>539</v>
      </c>
      <c r="B888" s="54" t="s">
        <v>580</v>
      </c>
      <c r="C888" s="54" t="s">
        <v>126</v>
      </c>
      <c r="D888" s="54" t="s">
        <v>126</v>
      </c>
      <c r="E888" s="54" t="s">
        <v>13</v>
      </c>
      <c r="F888" s="54"/>
      <c r="G888" s="54" t="s">
        <v>374</v>
      </c>
      <c r="H888" s="54" t="s">
        <v>375</v>
      </c>
      <c r="I888" s="51">
        <v>108.83</v>
      </c>
      <c r="J888" s="51">
        <v>108.83</v>
      </c>
      <c r="K888" s="51">
        <v>310.89</v>
      </c>
      <c r="L888" s="51">
        <v>310.89</v>
      </c>
      <c r="M888" s="51">
        <v>1</v>
      </c>
      <c r="N888" s="51">
        <v>1</v>
      </c>
      <c r="O888" s="55">
        <v>202.06</v>
      </c>
      <c r="P888" s="56">
        <f t="shared" si="13"/>
        <v>108.82999999999998</v>
      </c>
      <c r="Q888" s="49"/>
      <c r="R888" s="49"/>
    </row>
    <row r="889" spans="1:18" s="48" customFormat="1" ht="15.2" customHeight="1">
      <c r="A889" s="54" t="s">
        <v>539</v>
      </c>
      <c r="B889" s="54" t="s">
        <v>580</v>
      </c>
      <c r="C889" s="54" t="s">
        <v>126</v>
      </c>
      <c r="D889" s="54" t="s">
        <v>126</v>
      </c>
      <c r="E889" s="54" t="s">
        <v>13</v>
      </c>
      <c r="F889" s="54"/>
      <c r="G889" s="54" t="s">
        <v>389</v>
      </c>
      <c r="H889" s="54" t="s">
        <v>390</v>
      </c>
      <c r="I889" s="51">
        <v>17.670000000000002</v>
      </c>
      <c r="J889" s="51">
        <v>17.670000000000002</v>
      </c>
      <c r="K889" s="51">
        <v>17.670000000000002</v>
      </c>
      <c r="L889" s="51">
        <v>17.670000000000002</v>
      </c>
      <c r="M889" s="51">
        <v>1</v>
      </c>
      <c r="N889" s="51">
        <v>1</v>
      </c>
      <c r="O889" s="55">
        <v>0</v>
      </c>
      <c r="P889" s="56">
        <f t="shared" si="13"/>
        <v>17.670000000000002</v>
      </c>
      <c r="Q889" s="49"/>
      <c r="R889" s="49"/>
    </row>
    <row r="890" spans="1:18" s="48" customFormat="1" ht="15.2" customHeight="1">
      <c r="A890" s="54" t="s">
        <v>539</v>
      </c>
      <c r="B890" s="54" t="s">
        <v>580</v>
      </c>
      <c r="C890" s="54" t="s">
        <v>126</v>
      </c>
      <c r="D890" s="54" t="s">
        <v>126</v>
      </c>
      <c r="E890" s="54" t="s">
        <v>13</v>
      </c>
      <c r="F890" s="54"/>
      <c r="G890" s="54" t="s">
        <v>380</v>
      </c>
      <c r="H890" s="54" t="s">
        <v>17</v>
      </c>
      <c r="I890" s="51">
        <v>0.09</v>
      </c>
      <c r="J890" s="51">
        <v>0.09</v>
      </c>
      <c r="K890" s="51">
        <v>3.37</v>
      </c>
      <c r="L890" s="51">
        <v>3.37</v>
      </c>
      <c r="M890" s="51">
        <v>1</v>
      </c>
      <c r="N890" s="51">
        <v>1</v>
      </c>
      <c r="O890" s="55">
        <v>3.28</v>
      </c>
      <c r="P890" s="56">
        <f t="shared" si="13"/>
        <v>9.0000000000000302E-2</v>
      </c>
      <c r="Q890" s="49"/>
      <c r="R890" s="49"/>
    </row>
    <row r="891" spans="1:18" s="48" customFormat="1" ht="15.2" customHeight="1">
      <c r="A891" s="54" t="s">
        <v>539</v>
      </c>
      <c r="B891" s="54" t="s">
        <v>580</v>
      </c>
      <c r="C891" s="54" t="s">
        <v>126</v>
      </c>
      <c r="D891" s="54" t="s">
        <v>126</v>
      </c>
      <c r="E891" s="54" t="s">
        <v>13</v>
      </c>
      <c r="F891" s="54"/>
      <c r="G891" s="54" t="s">
        <v>381</v>
      </c>
      <c r="H891" s="54" t="s">
        <v>382</v>
      </c>
      <c r="I891" s="51">
        <v>0.9</v>
      </c>
      <c r="J891" s="51">
        <v>0.9</v>
      </c>
      <c r="K891" s="51">
        <v>0.9</v>
      </c>
      <c r="L891" s="51">
        <v>0.9</v>
      </c>
      <c r="M891" s="51">
        <v>1</v>
      </c>
      <c r="N891" s="51">
        <v>1</v>
      </c>
      <c r="O891" s="55">
        <v>0</v>
      </c>
      <c r="P891" s="56">
        <f t="shared" si="13"/>
        <v>0.9</v>
      </c>
      <c r="Q891" s="49"/>
      <c r="R891" s="49"/>
    </row>
    <row r="892" spans="1:18" s="48" customFormat="1" ht="15.2" customHeight="1">
      <c r="A892" s="54" t="s">
        <v>539</v>
      </c>
      <c r="B892" s="54" t="s">
        <v>580</v>
      </c>
      <c r="C892" s="54" t="s">
        <v>128</v>
      </c>
      <c r="D892" s="54" t="s">
        <v>128</v>
      </c>
      <c r="E892" s="54" t="s">
        <v>13</v>
      </c>
      <c r="F892" s="54"/>
      <c r="G892" s="54" t="s">
        <v>366</v>
      </c>
      <c r="H892" s="54" t="s">
        <v>367</v>
      </c>
      <c r="I892" s="51" t="s">
        <v>510</v>
      </c>
      <c r="J892" s="51" t="s">
        <v>510</v>
      </c>
      <c r="K892" s="51">
        <v>0</v>
      </c>
      <c r="L892" s="51">
        <v>0</v>
      </c>
      <c r="M892" s="51">
        <v>1</v>
      </c>
      <c r="N892" s="51">
        <v>1</v>
      </c>
      <c r="O892" s="55">
        <v>0</v>
      </c>
      <c r="P892" s="56">
        <f t="shared" si="13"/>
        <v>0</v>
      </c>
      <c r="Q892" s="49"/>
      <c r="R892" s="49"/>
    </row>
    <row r="893" spans="1:18" s="48" customFormat="1" ht="15.2" customHeight="1">
      <c r="A893" s="54" t="s">
        <v>539</v>
      </c>
      <c r="B893" s="54" t="s">
        <v>580</v>
      </c>
      <c r="C893" s="54" t="s">
        <v>128</v>
      </c>
      <c r="D893" s="54" t="s">
        <v>128</v>
      </c>
      <c r="E893" s="54" t="s">
        <v>13</v>
      </c>
      <c r="F893" s="54"/>
      <c r="G893" s="54" t="s">
        <v>374</v>
      </c>
      <c r="H893" s="54" t="s">
        <v>375</v>
      </c>
      <c r="I893" s="51" t="s">
        <v>510</v>
      </c>
      <c r="J893" s="51" t="s">
        <v>510</v>
      </c>
      <c r="K893" s="51">
        <v>0</v>
      </c>
      <c r="L893" s="51">
        <v>0</v>
      </c>
      <c r="M893" s="51">
        <v>1</v>
      </c>
      <c r="N893" s="51">
        <v>1</v>
      </c>
      <c r="O893" s="55">
        <v>0</v>
      </c>
      <c r="P893" s="56">
        <f t="shared" si="13"/>
        <v>0</v>
      </c>
      <c r="Q893" s="49"/>
      <c r="R893" s="49"/>
    </row>
    <row r="894" spans="1:18" s="48" customFormat="1" ht="15.2" customHeight="1">
      <c r="A894" s="54" t="s">
        <v>539</v>
      </c>
      <c r="B894" s="54" t="s">
        <v>580</v>
      </c>
      <c r="C894" s="54" t="s">
        <v>128</v>
      </c>
      <c r="D894" s="54" t="s">
        <v>128</v>
      </c>
      <c r="E894" s="54" t="s">
        <v>13</v>
      </c>
      <c r="F894" s="54"/>
      <c r="G894" s="54" t="s">
        <v>380</v>
      </c>
      <c r="H894" s="54" t="s">
        <v>17</v>
      </c>
      <c r="I894" s="51" t="s">
        <v>510</v>
      </c>
      <c r="J894" s="51" t="s">
        <v>510</v>
      </c>
      <c r="K894" s="51">
        <v>0</v>
      </c>
      <c r="L894" s="51">
        <v>0</v>
      </c>
      <c r="M894" s="51">
        <v>1</v>
      </c>
      <c r="N894" s="51">
        <v>1</v>
      </c>
      <c r="O894" s="55">
        <v>0</v>
      </c>
      <c r="P894" s="56">
        <f t="shared" si="13"/>
        <v>0</v>
      </c>
      <c r="Q894" s="49"/>
      <c r="R894" s="49"/>
    </row>
    <row r="895" spans="1:18" s="48" customFormat="1" ht="15.2" customHeight="1">
      <c r="A895" s="54" t="s">
        <v>539</v>
      </c>
      <c r="B895" s="54" t="s">
        <v>580</v>
      </c>
      <c r="C895" s="54" t="s">
        <v>128</v>
      </c>
      <c r="D895" s="54" t="s">
        <v>128</v>
      </c>
      <c r="E895" s="54" t="s">
        <v>13</v>
      </c>
      <c r="F895" s="54"/>
      <c r="G895" s="54" t="s">
        <v>381</v>
      </c>
      <c r="H895" s="54" t="s">
        <v>382</v>
      </c>
      <c r="I895" s="51" t="s">
        <v>510</v>
      </c>
      <c r="J895" s="51" t="s">
        <v>510</v>
      </c>
      <c r="K895" s="51">
        <v>0</v>
      </c>
      <c r="L895" s="51">
        <v>0</v>
      </c>
      <c r="M895" s="51">
        <v>1</v>
      </c>
      <c r="N895" s="51">
        <v>1</v>
      </c>
      <c r="O895" s="55">
        <v>0</v>
      </c>
      <c r="P895" s="56">
        <f t="shared" si="13"/>
        <v>0</v>
      </c>
      <c r="Q895" s="49"/>
      <c r="R895" s="49"/>
    </row>
    <row r="896" spans="1:18" s="48" customFormat="1" ht="15.2" customHeight="1">
      <c r="A896" s="54" t="s">
        <v>539</v>
      </c>
      <c r="B896" s="54" t="s">
        <v>580</v>
      </c>
      <c r="C896" s="54" t="s">
        <v>130</v>
      </c>
      <c r="D896" s="54" t="s">
        <v>130</v>
      </c>
      <c r="E896" s="54" t="s">
        <v>13</v>
      </c>
      <c r="F896" s="54"/>
      <c r="G896" s="54" t="s">
        <v>366</v>
      </c>
      <c r="H896" s="54" t="s">
        <v>367</v>
      </c>
      <c r="I896" s="51" t="s">
        <v>510</v>
      </c>
      <c r="J896" s="51" t="s">
        <v>510</v>
      </c>
      <c r="K896" s="51">
        <v>0</v>
      </c>
      <c r="L896" s="51">
        <v>0</v>
      </c>
      <c r="M896" s="51">
        <v>1</v>
      </c>
      <c r="N896" s="51">
        <v>1</v>
      </c>
      <c r="O896" s="55">
        <v>0</v>
      </c>
      <c r="P896" s="56">
        <f t="shared" si="13"/>
        <v>0</v>
      </c>
      <c r="Q896" s="49"/>
      <c r="R896" s="49"/>
    </row>
    <row r="897" spans="1:18" s="48" customFormat="1" ht="15.2" customHeight="1">
      <c r="A897" s="54" t="s">
        <v>539</v>
      </c>
      <c r="B897" s="54" t="s">
        <v>580</v>
      </c>
      <c r="C897" s="54" t="s">
        <v>130</v>
      </c>
      <c r="D897" s="54" t="s">
        <v>130</v>
      </c>
      <c r="E897" s="54" t="s">
        <v>13</v>
      </c>
      <c r="F897" s="54"/>
      <c r="G897" s="54" t="s">
        <v>368</v>
      </c>
      <c r="H897" s="54" t="s">
        <v>369</v>
      </c>
      <c r="I897" s="51" t="s">
        <v>510</v>
      </c>
      <c r="J897" s="51" t="s">
        <v>510</v>
      </c>
      <c r="K897" s="51">
        <v>0</v>
      </c>
      <c r="L897" s="51">
        <v>0</v>
      </c>
      <c r="M897" s="51">
        <v>1</v>
      </c>
      <c r="N897" s="51">
        <v>1</v>
      </c>
      <c r="O897" s="55">
        <v>0</v>
      </c>
      <c r="P897" s="56">
        <f t="shared" si="13"/>
        <v>0</v>
      </c>
      <c r="Q897" s="49"/>
      <c r="R897" s="49"/>
    </row>
    <row r="898" spans="1:18" s="48" customFormat="1" ht="15.2" customHeight="1">
      <c r="A898" s="54" t="s">
        <v>539</v>
      </c>
      <c r="B898" s="54" t="s">
        <v>580</v>
      </c>
      <c r="C898" s="54" t="s">
        <v>130</v>
      </c>
      <c r="D898" s="54" t="s">
        <v>130</v>
      </c>
      <c r="E898" s="54" t="s">
        <v>13</v>
      </c>
      <c r="F898" s="54"/>
      <c r="G898" s="54" t="s">
        <v>372</v>
      </c>
      <c r="H898" s="54" t="s">
        <v>373</v>
      </c>
      <c r="I898" s="51" t="s">
        <v>510</v>
      </c>
      <c r="J898" s="51" t="s">
        <v>510</v>
      </c>
      <c r="K898" s="51">
        <v>0</v>
      </c>
      <c r="L898" s="51">
        <v>0</v>
      </c>
      <c r="M898" s="51">
        <v>1</v>
      </c>
      <c r="N898" s="51">
        <v>1</v>
      </c>
      <c r="O898" s="55">
        <v>0</v>
      </c>
      <c r="P898" s="56">
        <f t="shared" si="13"/>
        <v>0</v>
      </c>
      <c r="Q898" s="49"/>
      <c r="R898" s="49"/>
    </row>
    <row r="899" spans="1:18" s="48" customFormat="1" ht="15.2" customHeight="1">
      <c r="A899" s="54" t="s">
        <v>539</v>
      </c>
      <c r="B899" s="54" t="s">
        <v>580</v>
      </c>
      <c r="C899" s="54" t="s">
        <v>130</v>
      </c>
      <c r="D899" s="54" t="s">
        <v>130</v>
      </c>
      <c r="E899" s="54" t="s">
        <v>13</v>
      </c>
      <c r="F899" s="54"/>
      <c r="G899" s="54" t="s">
        <v>374</v>
      </c>
      <c r="H899" s="54" t="s">
        <v>375</v>
      </c>
      <c r="I899" s="51" t="s">
        <v>510</v>
      </c>
      <c r="J899" s="51" t="s">
        <v>510</v>
      </c>
      <c r="K899" s="51">
        <v>0</v>
      </c>
      <c r="L899" s="51">
        <v>0</v>
      </c>
      <c r="M899" s="51">
        <v>1</v>
      </c>
      <c r="N899" s="51">
        <v>1</v>
      </c>
      <c r="O899" s="55">
        <v>0</v>
      </c>
      <c r="P899" s="56">
        <f t="shared" ref="P899:P962" si="14">L899-O899</f>
        <v>0</v>
      </c>
      <c r="Q899" s="49"/>
      <c r="R899" s="49"/>
    </row>
    <row r="900" spans="1:18" s="48" customFormat="1" ht="15.2" customHeight="1">
      <c r="A900" s="54" t="s">
        <v>539</v>
      </c>
      <c r="B900" s="54" t="s">
        <v>580</v>
      </c>
      <c r="C900" s="54" t="s">
        <v>246</v>
      </c>
      <c r="D900" s="54" t="s">
        <v>246</v>
      </c>
      <c r="E900" s="54" t="s">
        <v>13</v>
      </c>
      <c r="F900" s="54"/>
      <c r="G900" s="54" t="s">
        <v>366</v>
      </c>
      <c r="H900" s="54" t="s">
        <v>367</v>
      </c>
      <c r="I900" s="51">
        <v>7971.09</v>
      </c>
      <c r="J900" s="51">
        <v>7971.09</v>
      </c>
      <c r="K900" s="51">
        <v>94047.65</v>
      </c>
      <c r="L900" s="51">
        <v>94047.65</v>
      </c>
      <c r="M900" s="51">
        <v>1</v>
      </c>
      <c r="N900" s="51">
        <v>1</v>
      </c>
      <c r="O900" s="55">
        <v>86076.560000000012</v>
      </c>
      <c r="P900" s="56">
        <f t="shared" si="14"/>
        <v>7971.089999999982</v>
      </c>
      <c r="Q900" s="49"/>
      <c r="R900" s="49"/>
    </row>
    <row r="901" spans="1:18" s="48" customFormat="1" ht="15.2" customHeight="1">
      <c r="A901" s="54" t="s">
        <v>539</v>
      </c>
      <c r="B901" s="54" t="s">
        <v>580</v>
      </c>
      <c r="C901" s="54" t="s">
        <v>246</v>
      </c>
      <c r="D901" s="54" t="s">
        <v>246</v>
      </c>
      <c r="E901" s="54" t="s">
        <v>13</v>
      </c>
      <c r="F901" s="54"/>
      <c r="G901" s="54" t="s">
        <v>368</v>
      </c>
      <c r="H901" s="54" t="s">
        <v>369</v>
      </c>
      <c r="I901" s="51">
        <v>2.96</v>
      </c>
      <c r="J901" s="51">
        <v>2.96</v>
      </c>
      <c r="K901" s="51">
        <v>12188.79</v>
      </c>
      <c r="L901" s="51">
        <v>12188.79</v>
      </c>
      <c r="M901" s="51">
        <v>1</v>
      </c>
      <c r="N901" s="51">
        <v>1</v>
      </c>
      <c r="O901" s="55">
        <v>12185.829999999998</v>
      </c>
      <c r="P901" s="56">
        <f t="shared" si="14"/>
        <v>2.9600000000027649</v>
      </c>
      <c r="Q901" s="49"/>
      <c r="R901" s="49"/>
    </row>
    <row r="902" spans="1:18" s="48" customFormat="1" ht="15.2" customHeight="1">
      <c r="A902" s="54" t="s">
        <v>539</v>
      </c>
      <c r="B902" s="54" t="s">
        <v>580</v>
      </c>
      <c r="C902" s="54" t="s">
        <v>246</v>
      </c>
      <c r="D902" s="54" t="s">
        <v>246</v>
      </c>
      <c r="E902" s="54" t="s">
        <v>13</v>
      </c>
      <c r="F902" s="54"/>
      <c r="G902" s="54" t="s">
        <v>370</v>
      </c>
      <c r="H902" s="54" t="s">
        <v>371</v>
      </c>
      <c r="I902" s="51">
        <v>887.82</v>
      </c>
      <c r="J902" s="51">
        <v>887.82</v>
      </c>
      <c r="K902" s="51">
        <v>887.82</v>
      </c>
      <c r="L902" s="51">
        <v>887.82</v>
      </c>
      <c r="M902" s="51">
        <v>1</v>
      </c>
      <c r="N902" s="51">
        <v>1</v>
      </c>
      <c r="O902" s="55">
        <v>0</v>
      </c>
      <c r="P902" s="56">
        <f t="shared" si="14"/>
        <v>887.82</v>
      </c>
      <c r="Q902" s="49"/>
      <c r="R902" s="49"/>
    </row>
    <row r="903" spans="1:18" s="48" customFormat="1" ht="15.2" customHeight="1">
      <c r="A903" s="54" t="s">
        <v>539</v>
      </c>
      <c r="B903" s="54" t="s">
        <v>580</v>
      </c>
      <c r="C903" s="54" t="s">
        <v>246</v>
      </c>
      <c r="D903" s="54" t="s">
        <v>246</v>
      </c>
      <c r="E903" s="54" t="s">
        <v>13</v>
      </c>
      <c r="F903" s="54"/>
      <c r="G903" s="54" t="s">
        <v>372</v>
      </c>
      <c r="H903" s="54" t="s">
        <v>373</v>
      </c>
      <c r="I903" s="51">
        <v>2.3199999999999998</v>
      </c>
      <c r="J903" s="51">
        <v>2.3199999999999998</v>
      </c>
      <c r="K903" s="51">
        <v>2.3199999999999998</v>
      </c>
      <c r="L903" s="51">
        <v>2.3199999999999998</v>
      </c>
      <c r="M903" s="51">
        <v>1</v>
      </c>
      <c r="N903" s="51">
        <v>1</v>
      </c>
      <c r="O903" s="55">
        <v>0</v>
      </c>
      <c r="P903" s="56">
        <f t="shared" si="14"/>
        <v>2.3199999999999998</v>
      </c>
      <c r="Q903" s="49"/>
      <c r="R903" s="49"/>
    </row>
    <row r="904" spans="1:18" s="48" customFormat="1" ht="15.2" customHeight="1">
      <c r="A904" s="54" t="s">
        <v>539</v>
      </c>
      <c r="B904" s="54" t="s">
        <v>580</v>
      </c>
      <c r="C904" s="54" t="s">
        <v>246</v>
      </c>
      <c r="D904" s="54" t="s">
        <v>246</v>
      </c>
      <c r="E904" s="54" t="s">
        <v>13</v>
      </c>
      <c r="F904" s="54"/>
      <c r="G904" s="54" t="s">
        <v>374</v>
      </c>
      <c r="H904" s="54" t="s">
        <v>375</v>
      </c>
      <c r="I904" s="51">
        <v>289.69</v>
      </c>
      <c r="J904" s="51">
        <v>289.69</v>
      </c>
      <c r="K904" s="51">
        <v>970.92</v>
      </c>
      <c r="L904" s="51">
        <v>970.92</v>
      </c>
      <c r="M904" s="51">
        <v>1</v>
      </c>
      <c r="N904" s="51">
        <v>1</v>
      </c>
      <c r="O904" s="55">
        <v>681.23</v>
      </c>
      <c r="P904" s="56">
        <f t="shared" si="14"/>
        <v>289.68999999999994</v>
      </c>
      <c r="Q904" s="49"/>
      <c r="R904" s="49"/>
    </row>
    <row r="905" spans="1:18" s="48" customFormat="1" ht="15.2" customHeight="1">
      <c r="A905" s="54" t="s">
        <v>539</v>
      </c>
      <c r="B905" s="54" t="s">
        <v>580</v>
      </c>
      <c r="C905" s="54" t="s">
        <v>246</v>
      </c>
      <c r="D905" s="54" t="s">
        <v>246</v>
      </c>
      <c r="E905" s="54" t="s">
        <v>13</v>
      </c>
      <c r="F905" s="54"/>
      <c r="G905" s="54" t="s">
        <v>389</v>
      </c>
      <c r="H905" s="54" t="s">
        <v>390</v>
      </c>
      <c r="I905" s="51">
        <v>20.77</v>
      </c>
      <c r="J905" s="51">
        <v>20.77</v>
      </c>
      <c r="K905" s="51">
        <v>20.77</v>
      </c>
      <c r="L905" s="51">
        <v>20.77</v>
      </c>
      <c r="M905" s="51">
        <v>1</v>
      </c>
      <c r="N905" s="51">
        <v>1</v>
      </c>
      <c r="O905" s="55">
        <v>0</v>
      </c>
      <c r="P905" s="56">
        <f t="shared" si="14"/>
        <v>20.77</v>
      </c>
      <c r="Q905" s="49"/>
      <c r="R905" s="49"/>
    </row>
    <row r="906" spans="1:18" s="48" customFormat="1" ht="15.2" customHeight="1">
      <c r="A906" s="54" t="s">
        <v>539</v>
      </c>
      <c r="B906" s="54" t="s">
        <v>580</v>
      </c>
      <c r="C906" s="54" t="s">
        <v>246</v>
      </c>
      <c r="D906" s="54" t="s">
        <v>246</v>
      </c>
      <c r="E906" s="54" t="s">
        <v>13</v>
      </c>
      <c r="F906" s="54"/>
      <c r="G906" s="54" t="s">
        <v>397</v>
      </c>
      <c r="H906" s="54" t="s">
        <v>35</v>
      </c>
      <c r="I906" s="51" t="s">
        <v>510</v>
      </c>
      <c r="J906" s="51" t="s">
        <v>510</v>
      </c>
      <c r="K906" s="51">
        <v>0</v>
      </c>
      <c r="L906" s="51">
        <v>0</v>
      </c>
      <c r="M906" s="51">
        <v>1</v>
      </c>
      <c r="N906" s="51">
        <v>1</v>
      </c>
      <c r="O906" s="55">
        <v>0</v>
      </c>
      <c r="P906" s="56">
        <f t="shared" si="14"/>
        <v>0</v>
      </c>
      <c r="Q906" s="49"/>
      <c r="R906" s="49"/>
    </row>
    <row r="907" spans="1:18" s="48" customFormat="1" ht="15.2" customHeight="1">
      <c r="A907" s="54" t="s">
        <v>539</v>
      </c>
      <c r="B907" s="54" t="s">
        <v>580</v>
      </c>
      <c r="C907" s="54" t="s">
        <v>246</v>
      </c>
      <c r="D907" s="54" t="s">
        <v>246</v>
      </c>
      <c r="E907" s="54" t="s">
        <v>13</v>
      </c>
      <c r="F907" s="54"/>
      <c r="G907" s="54" t="s">
        <v>380</v>
      </c>
      <c r="H907" s="54" t="s">
        <v>17</v>
      </c>
      <c r="I907" s="51">
        <v>19.059999999999999</v>
      </c>
      <c r="J907" s="51">
        <v>19.059999999999999</v>
      </c>
      <c r="K907" s="51">
        <v>64.69</v>
      </c>
      <c r="L907" s="51">
        <v>64.69</v>
      </c>
      <c r="M907" s="51">
        <v>1</v>
      </c>
      <c r="N907" s="51">
        <v>1</v>
      </c>
      <c r="O907" s="55">
        <v>45.63</v>
      </c>
      <c r="P907" s="56">
        <f t="shared" si="14"/>
        <v>19.059999999999995</v>
      </c>
      <c r="Q907" s="49"/>
      <c r="R907" s="49"/>
    </row>
    <row r="908" spans="1:18" s="48" customFormat="1" ht="15.2" customHeight="1">
      <c r="A908" s="54" t="s">
        <v>539</v>
      </c>
      <c r="B908" s="54" t="s">
        <v>580</v>
      </c>
      <c r="C908" s="54" t="s">
        <v>246</v>
      </c>
      <c r="D908" s="54" t="s">
        <v>246</v>
      </c>
      <c r="E908" s="54" t="s">
        <v>13</v>
      </c>
      <c r="F908" s="54"/>
      <c r="G908" s="54" t="s">
        <v>381</v>
      </c>
      <c r="H908" s="54" t="s">
        <v>382</v>
      </c>
      <c r="I908" s="51">
        <v>364.39</v>
      </c>
      <c r="J908" s="51">
        <v>364.39</v>
      </c>
      <c r="K908" s="51">
        <v>364.39</v>
      </c>
      <c r="L908" s="51">
        <v>364.39</v>
      </c>
      <c r="M908" s="51">
        <v>1</v>
      </c>
      <c r="N908" s="51">
        <v>1</v>
      </c>
      <c r="O908" s="55">
        <v>0</v>
      </c>
      <c r="P908" s="56">
        <f t="shared" si="14"/>
        <v>364.39</v>
      </c>
      <c r="Q908" s="49"/>
      <c r="R908" s="49"/>
    </row>
    <row r="909" spans="1:18" s="48" customFormat="1" ht="15.2" customHeight="1">
      <c r="A909" s="54" t="s">
        <v>539</v>
      </c>
      <c r="B909" s="54" t="s">
        <v>580</v>
      </c>
      <c r="C909" s="54" t="s">
        <v>300</v>
      </c>
      <c r="D909" s="54" t="s">
        <v>300</v>
      </c>
      <c r="E909" s="54" t="s">
        <v>13</v>
      </c>
      <c r="F909" s="54"/>
      <c r="G909" s="54" t="s">
        <v>366</v>
      </c>
      <c r="H909" s="54" t="s">
        <v>367</v>
      </c>
      <c r="I909" s="51">
        <v>1184.69</v>
      </c>
      <c r="J909" s="51">
        <v>1184.69</v>
      </c>
      <c r="K909" s="51">
        <v>55412.58</v>
      </c>
      <c r="L909" s="51">
        <v>55412.58</v>
      </c>
      <c r="M909" s="51">
        <v>1</v>
      </c>
      <c r="N909" s="51">
        <v>1</v>
      </c>
      <c r="O909" s="55">
        <v>54227.89</v>
      </c>
      <c r="P909" s="56">
        <f t="shared" si="14"/>
        <v>1184.6900000000023</v>
      </c>
      <c r="Q909" s="49"/>
      <c r="R909" s="49"/>
    </row>
    <row r="910" spans="1:18" s="48" customFormat="1" ht="15.2" customHeight="1">
      <c r="A910" s="54" t="s">
        <v>539</v>
      </c>
      <c r="B910" s="54" t="s">
        <v>580</v>
      </c>
      <c r="C910" s="54" t="s">
        <v>300</v>
      </c>
      <c r="D910" s="54" t="s">
        <v>300</v>
      </c>
      <c r="E910" s="54" t="s">
        <v>13</v>
      </c>
      <c r="F910" s="54"/>
      <c r="G910" s="54" t="s">
        <v>368</v>
      </c>
      <c r="H910" s="54" t="s">
        <v>369</v>
      </c>
      <c r="I910" s="51">
        <v>7.73</v>
      </c>
      <c r="J910" s="51">
        <v>7.73</v>
      </c>
      <c r="K910" s="51">
        <v>2664.77</v>
      </c>
      <c r="L910" s="51">
        <v>2664.77</v>
      </c>
      <c r="M910" s="51">
        <v>1</v>
      </c>
      <c r="N910" s="51">
        <v>1</v>
      </c>
      <c r="O910" s="55">
        <v>2657.04</v>
      </c>
      <c r="P910" s="56">
        <f t="shared" si="14"/>
        <v>7.7300000000000182</v>
      </c>
      <c r="Q910" s="49"/>
      <c r="R910" s="49"/>
    </row>
    <row r="911" spans="1:18" s="48" customFormat="1" ht="15.2" customHeight="1">
      <c r="A911" s="54" t="s">
        <v>539</v>
      </c>
      <c r="B911" s="54" t="s">
        <v>580</v>
      </c>
      <c r="C911" s="54" t="s">
        <v>300</v>
      </c>
      <c r="D911" s="54" t="s">
        <v>300</v>
      </c>
      <c r="E911" s="54" t="s">
        <v>13</v>
      </c>
      <c r="F911" s="54"/>
      <c r="G911" s="54" t="s">
        <v>370</v>
      </c>
      <c r="H911" s="54" t="s">
        <v>371</v>
      </c>
      <c r="I911" s="51">
        <v>653.35</v>
      </c>
      <c r="J911" s="51">
        <v>653.35</v>
      </c>
      <c r="K911" s="51">
        <v>653.35</v>
      </c>
      <c r="L911" s="51">
        <v>653.35</v>
      </c>
      <c r="M911" s="51">
        <v>1</v>
      </c>
      <c r="N911" s="51">
        <v>1</v>
      </c>
      <c r="O911" s="55">
        <v>0</v>
      </c>
      <c r="P911" s="56">
        <f t="shared" si="14"/>
        <v>653.35</v>
      </c>
      <c r="Q911" s="49"/>
      <c r="R911" s="49"/>
    </row>
    <row r="912" spans="1:18" s="48" customFormat="1" ht="15.2" customHeight="1">
      <c r="A912" s="54" t="s">
        <v>539</v>
      </c>
      <c r="B912" s="54" t="s">
        <v>580</v>
      </c>
      <c r="C912" s="54" t="s">
        <v>300</v>
      </c>
      <c r="D912" s="54" t="s">
        <v>300</v>
      </c>
      <c r="E912" s="54" t="s">
        <v>13</v>
      </c>
      <c r="F912" s="54"/>
      <c r="G912" s="54" t="s">
        <v>372</v>
      </c>
      <c r="H912" s="54" t="s">
        <v>373</v>
      </c>
      <c r="I912" s="51">
        <v>5.98</v>
      </c>
      <c r="J912" s="51">
        <v>5.98</v>
      </c>
      <c r="K912" s="51">
        <v>17.84</v>
      </c>
      <c r="L912" s="51">
        <v>17.840000000000003</v>
      </c>
      <c r="M912" s="51">
        <v>1</v>
      </c>
      <c r="N912" s="51">
        <v>1</v>
      </c>
      <c r="O912" s="55">
        <v>11.860000000000001</v>
      </c>
      <c r="P912" s="56">
        <f t="shared" si="14"/>
        <v>5.9800000000000022</v>
      </c>
      <c r="Q912" s="49"/>
      <c r="R912" s="49"/>
    </row>
    <row r="913" spans="1:18" s="48" customFormat="1" ht="15.2" customHeight="1">
      <c r="A913" s="54" t="s">
        <v>539</v>
      </c>
      <c r="B913" s="54" t="s">
        <v>580</v>
      </c>
      <c r="C913" s="54" t="s">
        <v>300</v>
      </c>
      <c r="D913" s="54" t="s">
        <v>300</v>
      </c>
      <c r="E913" s="54" t="s">
        <v>13</v>
      </c>
      <c r="F913" s="54"/>
      <c r="G913" s="54" t="s">
        <v>374</v>
      </c>
      <c r="H913" s="54" t="s">
        <v>375</v>
      </c>
      <c r="I913" s="51">
        <v>189.03</v>
      </c>
      <c r="J913" s="51">
        <v>189.03</v>
      </c>
      <c r="K913" s="51">
        <v>883.88</v>
      </c>
      <c r="L913" s="51">
        <v>883.87999999999988</v>
      </c>
      <c r="M913" s="51">
        <v>1</v>
      </c>
      <c r="N913" s="51">
        <v>1</v>
      </c>
      <c r="O913" s="55">
        <v>694.84999999999991</v>
      </c>
      <c r="P913" s="56">
        <f t="shared" si="14"/>
        <v>189.02999999999997</v>
      </c>
      <c r="Q913" s="49"/>
      <c r="R913" s="49"/>
    </row>
    <row r="914" spans="1:18" s="48" customFormat="1" ht="15.2" customHeight="1">
      <c r="A914" s="54" t="s">
        <v>539</v>
      </c>
      <c r="B914" s="54" t="s">
        <v>580</v>
      </c>
      <c r="C914" s="54" t="s">
        <v>300</v>
      </c>
      <c r="D914" s="54" t="s">
        <v>300</v>
      </c>
      <c r="E914" s="54" t="s">
        <v>13</v>
      </c>
      <c r="F914" s="54"/>
      <c r="G914" s="54" t="s">
        <v>389</v>
      </c>
      <c r="H914" s="54" t="s">
        <v>390</v>
      </c>
      <c r="I914" s="51">
        <v>49.45</v>
      </c>
      <c r="J914" s="51">
        <v>49.45</v>
      </c>
      <c r="K914" s="51">
        <v>50.1</v>
      </c>
      <c r="L914" s="51">
        <v>50.1</v>
      </c>
      <c r="M914" s="51">
        <v>1</v>
      </c>
      <c r="N914" s="51">
        <v>1</v>
      </c>
      <c r="O914" s="55">
        <v>0.64999999999999991</v>
      </c>
      <c r="P914" s="56">
        <f t="shared" si="14"/>
        <v>49.45</v>
      </c>
      <c r="Q914" s="49"/>
      <c r="R914" s="49"/>
    </row>
    <row r="915" spans="1:18" s="48" customFormat="1" ht="15.2" customHeight="1">
      <c r="A915" s="54" t="s">
        <v>539</v>
      </c>
      <c r="B915" s="54" t="s">
        <v>580</v>
      </c>
      <c r="C915" s="54" t="s">
        <v>300</v>
      </c>
      <c r="D915" s="54" t="s">
        <v>300</v>
      </c>
      <c r="E915" s="54" t="s">
        <v>13</v>
      </c>
      <c r="F915" s="54"/>
      <c r="G915" s="54" t="s">
        <v>397</v>
      </c>
      <c r="H915" s="54" t="s">
        <v>35</v>
      </c>
      <c r="I915" s="51" t="s">
        <v>510</v>
      </c>
      <c r="J915" s="51" t="s">
        <v>510</v>
      </c>
      <c r="K915" s="51">
        <v>0</v>
      </c>
      <c r="L915" s="51">
        <v>0</v>
      </c>
      <c r="M915" s="51">
        <v>1</v>
      </c>
      <c r="N915" s="51">
        <v>1</v>
      </c>
      <c r="O915" s="55">
        <v>0</v>
      </c>
      <c r="P915" s="56">
        <f t="shared" si="14"/>
        <v>0</v>
      </c>
      <c r="Q915" s="49"/>
      <c r="R915" s="49"/>
    </row>
    <row r="916" spans="1:18" s="48" customFormat="1" ht="15.2" customHeight="1">
      <c r="A916" s="54" t="s">
        <v>539</v>
      </c>
      <c r="B916" s="54" t="s">
        <v>580</v>
      </c>
      <c r="C916" s="54" t="s">
        <v>300</v>
      </c>
      <c r="D916" s="54" t="s">
        <v>300</v>
      </c>
      <c r="E916" s="54" t="s">
        <v>13</v>
      </c>
      <c r="F916" s="54"/>
      <c r="G916" s="54" t="s">
        <v>380</v>
      </c>
      <c r="H916" s="54" t="s">
        <v>17</v>
      </c>
      <c r="I916" s="51">
        <v>15.35</v>
      </c>
      <c r="J916" s="51">
        <v>15.35</v>
      </c>
      <c r="K916" s="51">
        <v>36.909999999999997</v>
      </c>
      <c r="L916" s="51">
        <v>36.910000000000004</v>
      </c>
      <c r="M916" s="51">
        <v>1</v>
      </c>
      <c r="N916" s="51">
        <v>1</v>
      </c>
      <c r="O916" s="55">
        <v>21.56</v>
      </c>
      <c r="P916" s="56">
        <f t="shared" si="14"/>
        <v>15.350000000000005</v>
      </c>
      <c r="Q916" s="49"/>
      <c r="R916" s="49"/>
    </row>
    <row r="917" spans="1:18" s="48" customFormat="1" ht="15.2" customHeight="1">
      <c r="A917" s="54" t="s">
        <v>539</v>
      </c>
      <c r="B917" s="54" t="s">
        <v>580</v>
      </c>
      <c r="C917" s="54" t="s">
        <v>300</v>
      </c>
      <c r="D917" s="54" t="s">
        <v>300</v>
      </c>
      <c r="E917" s="54" t="s">
        <v>13</v>
      </c>
      <c r="F917" s="54"/>
      <c r="G917" s="54" t="s">
        <v>381</v>
      </c>
      <c r="H917" s="54" t="s">
        <v>382</v>
      </c>
      <c r="I917" s="51">
        <v>315.10000000000002</v>
      </c>
      <c r="J917" s="51">
        <v>315.10000000000002</v>
      </c>
      <c r="K917" s="51">
        <v>315.10000000000002</v>
      </c>
      <c r="L917" s="51">
        <v>315.10000000000002</v>
      </c>
      <c r="M917" s="51">
        <v>1</v>
      </c>
      <c r="N917" s="51">
        <v>1</v>
      </c>
      <c r="O917" s="55">
        <v>0</v>
      </c>
      <c r="P917" s="56">
        <f t="shared" si="14"/>
        <v>315.10000000000002</v>
      </c>
      <c r="Q917" s="49"/>
      <c r="R917" s="49"/>
    </row>
    <row r="918" spans="1:18" s="48" customFormat="1" ht="15.2" customHeight="1">
      <c r="A918" s="54" t="s">
        <v>539</v>
      </c>
      <c r="B918" s="54" t="s">
        <v>580</v>
      </c>
      <c r="C918" s="54" t="s">
        <v>496</v>
      </c>
      <c r="D918" s="54" t="s">
        <v>496</v>
      </c>
      <c r="E918" s="54" t="s">
        <v>13</v>
      </c>
      <c r="F918" s="54"/>
      <c r="G918" s="54" t="s">
        <v>366</v>
      </c>
      <c r="H918" s="54" t="s">
        <v>367</v>
      </c>
      <c r="I918" s="51">
        <v>370.22</v>
      </c>
      <c r="J918" s="51">
        <v>370.22</v>
      </c>
      <c r="K918" s="51">
        <v>2803.9</v>
      </c>
      <c r="L918" s="51">
        <v>2803.9000000000005</v>
      </c>
      <c r="M918" s="51">
        <v>1</v>
      </c>
      <c r="N918" s="51">
        <v>1</v>
      </c>
      <c r="O918" s="55">
        <v>2433.6800000000003</v>
      </c>
      <c r="P918" s="56">
        <f t="shared" si="14"/>
        <v>370.22000000000025</v>
      </c>
      <c r="Q918" s="49"/>
      <c r="R918" s="49"/>
    </row>
    <row r="919" spans="1:18" s="48" customFormat="1" ht="15.2" customHeight="1">
      <c r="A919" s="54" t="s">
        <v>539</v>
      </c>
      <c r="B919" s="54" t="s">
        <v>580</v>
      </c>
      <c r="C919" s="54" t="s">
        <v>496</v>
      </c>
      <c r="D919" s="54" t="s">
        <v>496</v>
      </c>
      <c r="E919" s="54" t="s">
        <v>13</v>
      </c>
      <c r="F919" s="54"/>
      <c r="G919" s="54" t="s">
        <v>368</v>
      </c>
      <c r="H919" s="54" t="s">
        <v>369</v>
      </c>
      <c r="I919" s="51">
        <v>0.72</v>
      </c>
      <c r="J919" s="51">
        <v>0.72</v>
      </c>
      <c r="K919" s="51">
        <v>526.70000000000005</v>
      </c>
      <c r="L919" s="51">
        <v>526.70000000000005</v>
      </c>
      <c r="M919" s="51">
        <v>1</v>
      </c>
      <c r="N919" s="51">
        <v>1</v>
      </c>
      <c r="O919" s="55">
        <v>525.98</v>
      </c>
      <c r="P919" s="56">
        <f t="shared" si="14"/>
        <v>0.72000000000002728</v>
      </c>
      <c r="Q919" s="49"/>
      <c r="R919" s="49"/>
    </row>
    <row r="920" spans="1:18" s="48" customFormat="1" ht="15.2" customHeight="1">
      <c r="A920" s="54" t="s">
        <v>539</v>
      </c>
      <c r="B920" s="54" t="s">
        <v>580</v>
      </c>
      <c r="C920" s="54" t="s">
        <v>496</v>
      </c>
      <c r="D920" s="54" t="s">
        <v>496</v>
      </c>
      <c r="E920" s="54" t="s">
        <v>13</v>
      </c>
      <c r="F920" s="54"/>
      <c r="G920" s="54" t="s">
        <v>370</v>
      </c>
      <c r="H920" s="54" t="s">
        <v>371</v>
      </c>
      <c r="I920" s="51" t="s">
        <v>510</v>
      </c>
      <c r="J920" s="51" t="s">
        <v>510</v>
      </c>
      <c r="K920" s="51">
        <v>0</v>
      </c>
      <c r="L920" s="51">
        <v>0</v>
      </c>
      <c r="M920" s="51">
        <v>1</v>
      </c>
      <c r="N920" s="51">
        <v>1</v>
      </c>
      <c r="O920" s="55">
        <v>0</v>
      </c>
      <c r="P920" s="56">
        <f t="shared" si="14"/>
        <v>0</v>
      </c>
      <c r="Q920" s="49"/>
      <c r="R920" s="49"/>
    </row>
    <row r="921" spans="1:18" s="48" customFormat="1" ht="15.2" customHeight="1">
      <c r="A921" s="54" t="s">
        <v>539</v>
      </c>
      <c r="B921" s="54" t="s">
        <v>580</v>
      </c>
      <c r="C921" s="54" t="s">
        <v>496</v>
      </c>
      <c r="D921" s="54" t="s">
        <v>496</v>
      </c>
      <c r="E921" s="54" t="s">
        <v>13</v>
      </c>
      <c r="F921" s="54"/>
      <c r="G921" s="54" t="s">
        <v>372</v>
      </c>
      <c r="H921" s="54" t="s">
        <v>373</v>
      </c>
      <c r="I921" s="51">
        <v>5.12</v>
      </c>
      <c r="J921" s="51">
        <v>5.12</v>
      </c>
      <c r="K921" s="51">
        <v>9.9</v>
      </c>
      <c r="L921" s="51">
        <v>9.9</v>
      </c>
      <c r="M921" s="51">
        <v>1</v>
      </c>
      <c r="N921" s="51">
        <v>1</v>
      </c>
      <c r="O921" s="55">
        <v>4.78</v>
      </c>
      <c r="P921" s="56">
        <f t="shared" si="14"/>
        <v>5.12</v>
      </c>
      <c r="Q921" s="49"/>
      <c r="R921" s="49"/>
    </row>
    <row r="922" spans="1:18" s="48" customFormat="1" ht="15.2" customHeight="1">
      <c r="A922" s="54" t="s">
        <v>539</v>
      </c>
      <c r="B922" s="54" t="s">
        <v>580</v>
      </c>
      <c r="C922" s="54" t="s">
        <v>496</v>
      </c>
      <c r="D922" s="54" t="s">
        <v>496</v>
      </c>
      <c r="E922" s="54" t="s">
        <v>13</v>
      </c>
      <c r="F922" s="54"/>
      <c r="G922" s="54" t="s">
        <v>374</v>
      </c>
      <c r="H922" s="54" t="s">
        <v>375</v>
      </c>
      <c r="I922" s="51">
        <v>135.9</v>
      </c>
      <c r="J922" s="51">
        <v>135.9</v>
      </c>
      <c r="K922" s="51">
        <v>449.78</v>
      </c>
      <c r="L922" s="51">
        <v>449.78</v>
      </c>
      <c r="M922" s="51">
        <v>1</v>
      </c>
      <c r="N922" s="51">
        <v>1</v>
      </c>
      <c r="O922" s="55">
        <v>313.88</v>
      </c>
      <c r="P922" s="56">
        <f t="shared" si="14"/>
        <v>135.89999999999998</v>
      </c>
      <c r="Q922" s="49"/>
      <c r="R922" s="49"/>
    </row>
    <row r="923" spans="1:18" s="48" customFormat="1" ht="15.2" customHeight="1">
      <c r="A923" s="54" t="s">
        <v>539</v>
      </c>
      <c r="B923" s="54" t="s">
        <v>580</v>
      </c>
      <c r="C923" s="54" t="s">
        <v>496</v>
      </c>
      <c r="D923" s="54" t="s">
        <v>496</v>
      </c>
      <c r="E923" s="54" t="s">
        <v>13</v>
      </c>
      <c r="F923" s="54"/>
      <c r="G923" s="54" t="s">
        <v>389</v>
      </c>
      <c r="H923" s="54" t="s">
        <v>390</v>
      </c>
      <c r="I923" s="51" t="s">
        <v>510</v>
      </c>
      <c r="J923" s="51" t="s">
        <v>510</v>
      </c>
      <c r="K923" s="51">
        <v>0</v>
      </c>
      <c r="L923" s="51">
        <v>0</v>
      </c>
      <c r="M923" s="51">
        <v>1</v>
      </c>
      <c r="N923" s="51">
        <v>1</v>
      </c>
      <c r="O923" s="55">
        <v>0</v>
      </c>
      <c r="P923" s="56">
        <f t="shared" si="14"/>
        <v>0</v>
      </c>
      <c r="Q923" s="49"/>
      <c r="R923" s="49"/>
    </row>
    <row r="924" spans="1:18" s="48" customFormat="1" ht="15.2" customHeight="1">
      <c r="A924" s="54" t="s">
        <v>539</v>
      </c>
      <c r="B924" s="54" t="s">
        <v>580</v>
      </c>
      <c r="C924" s="54" t="s">
        <v>496</v>
      </c>
      <c r="D924" s="54" t="s">
        <v>496</v>
      </c>
      <c r="E924" s="54" t="s">
        <v>13</v>
      </c>
      <c r="F924" s="54"/>
      <c r="G924" s="54" t="s">
        <v>380</v>
      </c>
      <c r="H924" s="54" t="s">
        <v>17</v>
      </c>
      <c r="I924" s="51">
        <v>0.67</v>
      </c>
      <c r="J924" s="51">
        <v>0.67</v>
      </c>
      <c r="K924" s="51">
        <v>3.2</v>
      </c>
      <c r="L924" s="51">
        <v>3.2</v>
      </c>
      <c r="M924" s="51">
        <v>1</v>
      </c>
      <c r="N924" s="51">
        <v>1</v>
      </c>
      <c r="O924" s="55">
        <v>2.5300000000000002</v>
      </c>
      <c r="P924" s="56">
        <f t="shared" si="14"/>
        <v>0.66999999999999993</v>
      </c>
      <c r="Q924" s="49"/>
      <c r="R924" s="49"/>
    </row>
    <row r="925" spans="1:18" s="48" customFormat="1" ht="15.2" customHeight="1">
      <c r="A925" s="54" t="s">
        <v>539</v>
      </c>
      <c r="B925" s="54" t="s">
        <v>580</v>
      </c>
      <c r="C925" s="54" t="s">
        <v>496</v>
      </c>
      <c r="D925" s="54" t="s">
        <v>496</v>
      </c>
      <c r="E925" s="54" t="s">
        <v>13</v>
      </c>
      <c r="F925" s="54"/>
      <c r="G925" s="54" t="s">
        <v>381</v>
      </c>
      <c r="H925" s="54" t="s">
        <v>382</v>
      </c>
      <c r="I925" s="51">
        <v>17.34</v>
      </c>
      <c r="J925" s="51">
        <v>17.34</v>
      </c>
      <c r="K925" s="51">
        <v>17.34</v>
      </c>
      <c r="L925" s="51">
        <v>17.34</v>
      </c>
      <c r="M925" s="51">
        <v>1</v>
      </c>
      <c r="N925" s="51">
        <v>1</v>
      </c>
      <c r="O925" s="55">
        <v>0</v>
      </c>
      <c r="P925" s="56">
        <f t="shared" si="14"/>
        <v>17.34</v>
      </c>
      <c r="Q925" s="49"/>
      <c r="R925" s="49"/>
    </row>
    <row r="926" spans="1:18" s="48" customFormat="1" ht="15.2" customHeight="1">
      <c r="A926" s="54" t="s">
        <v>539</v>
      </c>
      <c r="B926" s="54" t="s">
        <v>580</v>
      </c>
      <c r="C926" s="54" t="s">
        <v>497</v>
      </c>
      <c r="D926" s="54" t="s">
        <v>497</v>
      </c>
      <c r="E926" s="54" t="s">
        <v>13</v>
      </c>
      <c r="F926" s="54"/>
      <c r="G926" s="54" t="s">
        <v>366</v>
      </c>
      <c r="H926" s="54" t="s">
        <v>367</v>
      </c>
      <c r="I926" s="51">
        <v>7963.34</v>
      </c>
      <c r="J926" s="51">
        <v>7963.34</v>
      </c>
      <c r="K926" s="51">
        <v>50430.55</v>
      </c>
      <c r="L926" s="51">
        <v>50430.55</v>
      </c>
      <c r="M926" s="51">
        <v>1</v>
      </c>
      <c r="N926" s="51">
        <v>1</v>
      </c>
      <c r="O926" s="55">
        <v>42467.21</v>
      </c>
      <c r="P926" s="56">
        <f t="shared" si="14"/>
        <v>7963.3400000000038</v>
      </c>
      <c r="Q926" s="49"/>
      <c r="R926" s="49"/>
    </row>
    <row r="927" spans="1:18" s="48" customFormat="1" ht="15.2" customHeight="1">
      <c r="A927" s="54" t="s">
        <v>539</v>
      </c>
      <c r="B927" s="54" t="s">
        <v>580</v>
      </c>
      <c r="C927" s="54" t="s">
        <v>497</v>
      </c>
      <c r="D927" s="54" t="s">
        <v>497</v>
      </c>
      <c r="E927" s="54" t="s">
        <v>13</v>
      </c>
      <c r="F927" s="54"/>
      <c r="G927" s="54" t="s">
        <v>368</v>
      </c>
      <c r="H927" s="54" t="s">
        <v>369</v>
      </c>
      <c r="I927" s="51">
        <v>1.24</v>
      </c>
      <c r="J927" s="51">
        <v>1.24</v>
      </c>
      <c r="K927" s="51">
        <v>5192.7299999999996</v>
      </c>
      <c r="L927" s="51">
        <v>5192.7299999999996</v>
      </c>
      <c r="M927" s="51">
        <v>1</v>
      </c>
      <c r="N927" s="51">
        <v>1</v>
      </c>
      <c r="O927" s="55">
        <v>5191.49</v>
      </c>
      <c r="P927" s="56">
        <f t="shared" si="14"/>
        <v>1.2399999999997817</v>
      </c>
      <c r="Q927" s="49"/>
      <c r="R927" s="49"/>
    </row>
    <row r="928" spans="1:18" s="48" customFormat="1" ht="15.2" customHeight="1">
      <c r="A928" s="54" t="s">
        <v>539</v>
      </c>
      <c r="B928" s="54" t="s">
        <v>580</v>
      </c>
      <c r="C928" s="54" t="s">
        <v>497</v>
      </c>
      <c r="D928" s="54" t="s">
        <v>497</v>
      </c>
      <c r="E928" s="54" t="s">
        <v>13</v>
      </c>
      <c r="F928" s="54"/>
      <c r="G928" s="54" t="s">
        <v>370</v>
      </c>
      <c r="H928" s="54" t="s">
        <v>371</v>
      </c>
      <c r="I928" s="51">
        <v>426.65</v>
      </c>
      <c r="J928" s="51">
        <v>426.65</v>
      </c>
      <c r="K928" s="51">
        <v>426.65</v>
      </c>
      <c r="L928" s="51">
        <v>426.65</v>
      </c>
      <c r="M928" s="51">
        <v>1</v>
      </c>
      <c r="N928" s="51">
        <v>1</v>
      </c>
      <c r="O928" s="55">
        <v>0</v>
      </c>
      <c r="P928" s="56">
        <f t="shared" si="14"/>
        <v>426.65</v>
      </c>
      <c r="Q928" s="49"/>
      <c r="R928" s="49"/>
    </row>
    <row r="929" spans="1:18" s="48" customFormat="1" ht="15.2" customHeight="1">
      <c r="A929" s="54" t="s">
        <v>539</v>
      </c>
      <c r="B929" s="54" t="s">
        <v>580</v>
      </c>
      <c r="C929" s="54" t="s">
        <v>497</v>
      </c>
      <c r="D929" s="54" t="s">
        <v>497</v>
      </c>
      <c r="E929" s="54" t="s">
        <v>13</v>
      </c>
      <c r="F929" s="54"/>
      <c r="G929" s="54" t="s">
        <v>372</v>
      </c>
      <c r="H929" s="54" t="s">
        <v>373</v>
      </c>
      <c r="I929" s="51">
        <v>1.57</v>
      </c>
      <c r="J929" s="51">
        <v>1.57</v>
      </c>
      <c r="K929" s="51">
        <v>1.57</v>
      </c>
      <c r="L929" s="51">
        <v>1.57</v>
      </c>
      <c r="M929" s="51">
        <v>1</v>
      </c>
      <c r="N929" s="51">
        <v>1</v>
      </c>
      <c r="O929" s="55">
        <v>0</v>
      </c>
      <c r="P929" s="56">
        <f t="shared" si="14"/>
        <v>1.57</v>
      </c>
      <c r="Q929" s="49"/>
      <c r="R929" s="49"/>
    </row>
    <row r="930" spans="1:18" s="48" customFormat="1" ht="15.2" customHeight="1">
      <c r="A930" s="54" t="s">
        <v>539</v>
      </c>
      <c r="B930" s="54" t="s">
        <v>580</v>
      </c>
      <c r="C930" s="54" t="s">
        <v>497</v>
      </c>
      <c r="D930" s="54" t="s">
        <v>497</v>
      </c>
      <c r="E930" s="54" t="s">
        <v>13</v>
      </c>
      <c r="F930" s="54"/>
      <c r="G930" s="54" t="s">
        <v>374</v>
      </c>
      <c r="H930" s="54" t="s">
        <v>375</v>
      </c>
      <c r="I930" s="51">
        <v>178.15</v>
      </c>
      <c r="J930" s="51">
        <v>178.15</v>
      </c>
      <c r="K930" s="51">
        <v>475.99</v>
      </c>
      <c r="L930" s="51">
        <v>475.99</v>
      </c>
      <c r="M930" s="51">
        <v>1</v>
      </c>
      <c r="N930" s="51">
        <v>1</v>
      </c>
      <c r="O930" s="55">
        <v>297.83999999999997</v>
      </c>
      <c r="P930" s="56">
        <f t="shared" si="14"/>
        <v>178.15000000000003</v>
      </c>
      <c r="Q930" s="49"/>
      <c r="R930" s="49"/>
    </row>
    <row r="931" spans="1:18" s="48" customFormat="1" ht="15.2" customHeight="1">
      <c r="A931" s="54" t="s">
        <v>539</v>
      </c>
      <c r="B931" s="54" t="s">
        <v>580</v>
      </c>
      <c r="C931" s="54" t="s">
        <v>497</v>
      </c>
      <c r="D931" s="54" t="s">
        <v>497</v>
      </c>
      <c r="E931" s="54" t="s">
        <v>13</v>
      </c>
      <c r="F931" s="54"/>
      <c r="G931" s="54" t="s">
        <v>389</v>
      </c>
      <c r="H931" s="54" t="s">
        <v>390</v>
      </c>
      <c r="I931" s="51" t="s">
        <v>510</v>
      </c>
      <c r="J931" s="51" t="s">
        <v>510</v>
      </c>
      <c r="K931" s="51">
        <v>0</v>
      </c>
      <c r="L931" s="51">
        <v>0</v>
      </c>
      <c r="M931" s="51">
        <v>1</v>
      </c>
      <c r="N931" s="51">
        <v>1</v>
      </c>
      <c r="O931" s="55">
        <v>0</v>
      </c>
      <c r="P931" s="56">
        <f t="shared" si="14"/>
        <v>0</v>
      </c>
      <c r="Q931" s="49"/>
      <c r="R931" s="49"/>
    </row>
    <row r="932" spans="1:18" s="48" customFormat="1" ht="15.2" customHeight="1">
      <c r="A932" s="54" t="s">
        <v>539</v>
      </c>
      <c r="B932" s="54" t="s">
        <v>580</v>
      </c>
      <c r="C932" s="54" t="s">
        <v>497</v>
      </c>
      <c r="D932" s="54" t="s">
        <v>497</v>
      </c>
      <c r="E932" s="54" t="s">
        <v>13</v>
      </c>
      <c r="F932" s="54"/>
      <c r="G932" s="54" t="s">
        <v>380</v>
      </c>
      <c r="H932" s="54" t="s">
        <v>17</v>
      </c>
      <c r="I932" s="51">
        <v>9.36</v>
      </c>
      <c r="J932" s="51">
        <v>9.36</v>
      </c>
      <c r="K932" s="51">
        <v>32.11</v>
      </c>
      <c r="L932" s="51">
        <v>32.11</v>
      </c>
      <c r="M932" s="51">
        <v>1</v>
      </c>
      <c r="N932" s="51">
        <v>1</v>
      </c>
      <c r="O932" s="55">
        <v>22.75</v>
      </c>
      <c r="P932" s="56">
        <f t="shared" si="14"/>
        <v>9.36</v>
      </c>
      <c r="Q932" s="49"/>
      <c r="R932" s="49"/>
    </row>
    <row r="933" spans="1:18" s="48" customFormat="1" ht="15.2" customHeight="1">
      <c r="A933" s="54" t="s">
        <v>539</v>
      </c>
      <c r="B933" s="54" t="s">
        <v>580</v>
      </c>
      <c r="C933" s="54" t="s">
        <v>497</v>
      </c>
      <c r="D933" s="54" t="s">
        <v>497</v>
      </c>
      <c r="E933" s="54" t="s">
        <v>13</v>
      </c>
      <c r="F933" s="54"/>
      <c r="G933" s="54" t="s">
        <v>381</v>
      </c>
      <c r="H933" s="54" t="s">
        <v>382</v>
      </c>
      <c r="I933" s="51">
        <v>177.05</v>
      </c>
      <c r="J933" s="51">
        <v>177.05</v>
      </c>
      <c r="K933" s="51">
        <v>177.05</v>
      </c>
      <c r="L933" s="51">
        <v>177.05</v>
      </c>
      <c r="M933" s="51">
        <v>1</v>
      </c>
      <c r="N933" s="51">
        <v>1</v>
      </c>
      <c r="O933" s="55">
        <v>0</v>
      </c>
      <c r="P933" s="56">
        <f t="shared" si="14"/>
        <v>177.05</v>
      </c>
      <c r="Q933" s="49"/>
      <c r="R933" s="49"/>
    </row>
    <row r="934" spans="1:18" s="48" customFormat="1" ht="15.2" customHeight="1">
      <c r="A934" s="54" t="s">
        <v>539</v>
      </c>
      <c r="B934" s="54" t="s">
        <v>580</v>
      </c>
      <c r="C934" s="54" t="s">
        <v>498</v>
      </c>
      <c r="D934" s="54" t="s">
        <v>498</v>
      </c>
      <c r="E934" s="54" t="s">
        <v>13</v>
      </c>
      <c r="F934" s="54"/>
      <c r="G934" s="54" t="s">
        <v>366</v>
      </c>
      <c r="H934" s="54" t="s">
        <v>367</v>
      </c>
      <c r="I934" s="51">
        <v>20750.810000000001</v>
      </c>
      <c r="J934" s="51">
        <v>20750.810000000001</v>
      </c>
      <c r="K934" s="51">
        <v>204723.42</v>
      </c>
      <c r="L934" s="51">
        <v>204723.42</v>
      </c>
      <c r="M934" s="51">
        <v>1</v>
      </c>
      <c r="N934" s="51">
        <v>1</v>
      </c>
      <c r="O934" s="55">
        <v>183972.61</v>
      </c>
      <c r="P934" s="56">
        <f t="shared" si="14"/>
        <v>20750.810000000027</v>
      </c>
      <c r="Q934" s="49"/>
      <c r="R934" s="49"/>
    </row>
    <row r="935" spans="1:18" s="48" customFormat="1" ht="15.2" customHeight="1">
      <c r="A935" s="54" t="s">
        <v>539</v>
      </c>
      <c r="B935" s="54" t="s">
        <v>580</v>
      </c>
      <c r="C935" s="54" t="s">
        <v>498</v>
      </c>
      <c r="D935" s="54" t="s">
        <v>498</v>
      </c>
      <c r="E935" s="54" t="s">
        <v>13</v>
      </c>
      <c r="F935" s="54"/>
      <c r="G935" s="54" t="s">
        <v>368</v>
      </c>
      <c r="H935" s="54" t="s">
        <v>369</v>
      </c>
      <c r="I935" s="51">
        <v>67.459999999999994</v>
      </c>
      <c r="J935" s="51">
        <v>67.459999999999994</v>
      </c>
      <c r="K935" s="51">
        <v>12022.29</v>
      </c>
      <c r="L935" s="51">
        <v>12022.29</v>
      </c>
      <c r="M935" s="51">
        <v>1</v>
      </c>
      <c r="N935" s="51">
        <v>1</v>
      </c>
      <c r="O935" s="55">
        <v>11954.83</v>
      </c>
      <c r="P935" s="56">
        <f t="shared" si="14"/>
        <v>67.460000000000946</v>
      </c>
      <c r="Q935" s="49"/>
      <c r="R935" s="49"/>
    </row>
    <row r="936" spans="1:18" s="48" customFormat="1" ht="15.2" customHeight="1">
      <c r="A936" s="54" t="s">
        <v>539</v>
      </c>
      <c r="B936" s="54" t="s">
        <v>580</v>
      </c>
      <c r="C936" s="54" t="s">
        <v>498</v>
      </c>
      <c r="D936" s="54" t="s">
        <v>498</v>
      </c>
      <c r="E936" s="54" t="s">
        <v>13</v>
      </c>
      <c r="F936" s="54"/>
      <c r="G936" s="54" t="s">
        <v>370</v>
      </c>
      <c r="H936" s="54" t="s">
        <v>371</v>
      </c>
      <c r="I936" s="51">
        <v>4129.83</v>
      </c>
      <c r="J936" s="51">
        <v>4129.83</v>
      </c>
      <c r="K936" s="51">
        <v>4129.83</v>
      </c>
      <c r="L936" s="51">
        <v>4129.83</v>
      </c>
      <c r="M936" s="51">
        <v>1</v>
      </c>
      <c r="N936" s="51">
        <v>1</v>
      </c>
      <c r="O936" s="55">
        <v>0</v>
      </c>
      <c r="P936" s="56">
        <f t="shared" si="14"/>
        <v>4129.83</v>
      </c>
      <c r="Q936" s="49"/>
      <c r="R936" s="49"/>
    </row>
    <row r="937" spans="1:18" s="48" customFormat="1" ht="15.2" customHeight="1">
      <c r="A937" s="54" t="s">
        <v>539</v>
      </c>
      <c r="B937" s="54" t="s">
        <v>580</v>
      </c>
      <c r="C937" s="54" t="s">
        <v>498</v>
      </c>
      <c r="D937" s="54" t="s">
        <v>498</v>
      </c>
      <c r="E937" s="54" t="s">
        <v>13</v>
      </c>
      <c r="F937" s="54"/>
      <c r="G937" s="54" t="s">
        <v>372</v>
      </c>
      <c r="H937" s="54" t="s">
        <v>373</v>
      </c>
      <c r="I937" s="51">
        <v>13.82</v>
      </c>
      <c r="J937" s="51">
        <v>13.82</v>
      </c>
      <c r="K937" s="51">
        <v>75.73</v>
      </c>
      <c r="L937" s="51">
        <v>75.72999999999999</v>
      </c>
      <c r="M937" s="51">
        <v>1</v>
      </c>
      <c r="N937" s="51">
        <v>1</v>
      </c>
      <c r="O937" s="55">
        <v>61.91</v>
      </c>
      <c r="P937" s="56">
        <f t="shared" si="14"/>
        <v>13.819999999999993</v>
      </c>
      <c r="Q937" s="49"/>
      <c r="R937" s="49"/>
    </row>
    <row r="938" spans="1:18" s="48" customFormat="1" ht="15.2" customHeight="1">
      <c r="A938" s="54" t="s">
        <v>539</v>
      </c>
      <c r="B938" s="54" t="s">
        <v>580</v>
      </c>
      <c r="C938" s="54" t="s">
        <v>498</v>
      </c>
      <c r="D938" s="54" t="s">
        <v>498</v>
      </c>
      <c r="E938" s="54" t="s">
        <v>13</v>
      </c>
      <c r="F938" s="54"/>
      <c r="G938" s="54" t="s">
        <v>374</v>
      </c>
      <c r="H938" s="54" t="s">
        <v>375</v>
      </c>
      <c r="I938" s="51">
        <v>807.54</v>
      </c>
      <c r="J938" s="51">
        <v>807.54</v>
      </c>
      <c r="K938" s="51">
        <v>2530.89</v>
      </c>
      <c r="L938" s="51">
        <v>2530.89</v>
      </c>
      <c r="M938" s="51">
        <v>1</v>
      </c>
      <c r="N938" s="51">
        <v>1</v>
      </c>
      <c r="O938" s="55">
        <v>1723.35</v>
      </c>
      <c r="P938" s="56">
        <f t="shared" si="14"/>
        <v>807.54</v>
      </c>
      <c r="Q938" s="49"/>
      <c r="R938" s="49"/>
    </row>
    <row r="939" spans="1:18" s="48" customFormat="1" ht="15.2" customHeight="1">
      <c r="A939" s="54" t="s">
        <v>539</v>
      </c>
      <c r="B939" s="54" t="s">
        <v>580</v>
      </c>
      <c r="C939" s="54" t="s">
        <v>498</v>
      </c>
      <c r="D939" s="54" t="s">
        <v>498</v>
      </c>
      <c r="E939" s="54" t="s">
        <v>13</v>
      </c>
      <c r="F939" s="54"/>
      <c r="G939" s="54" t="s">
        <v>389</v>
      </c>
      <c r="H939" s="54" t="s">
        <v>390</v>
      </c>
      <c r="I939" s="51">
        <v>185.2</v>
      </c>
      <c r="J939" s="51">
        <v>185.2</v>
      </c>
      <c r="K939" s="51">
        <v>208.29</v>
      </c>
      <c r="L939" s="51">
        <v>208.29</v>
      </c>
      <c r="M939" s="51">
        <v>1</v>
      </c>
      <c r="N939" s="51">
        <v>1</v>
      </c>
      <c r="O939" s="55">
        <v>23.09</v>
      </c>
      <c r="P939" s="56">
        <f t="shared" si="14"/>
        <v>185.2</v>
      </c>
      <c r="Q939" s="49"/>
      <c r="R939" s="49"/>
    </row>
    <row r="940" spans="1:18" s="48" customFormat="1" ht="15.2" customHeight="1">
      <c r="A940" s="54" t="s">
        <v>539</v>
      </c>
      <c r="B940" s="54" t="s">
        <v>580</v>
      </c>
      <c r="C940" s="54" t="s">
        <v>498</v>
      </c>
      <c r="D940" s="54" t="s">
        <v>498</v>
      </c>
      <c r="E940" s="54" t="s">
        <v>13</v>
      </c>
      <c r="F940" s="54"/>
      <c r="G940" s="54" t="s">
        <v>397</v>
      </c>
      <c r="H940" s="54" t="s">
        <v>35</v>
      </c>
      <c r="I940" s="51" t="s">
        <v>510</v>
      </c>
      <c r="J940" s="51" t="s">
        <v>510</v>
      </c>
      <c r="K940" s="51">
        <v>0</v>
      </c>
      <c r="L940" s="51">
        <v>0</v>
      </c>
      <c r="M940" s="51">
        <v>1</v>
      </c>
      <c r="N940" s="51">
        <v>1</v>
      </c>
      <c r="O940" s="55">
        <v>0</v>
      </c>
      <c r="P940" s="56">
        <f t="shared" si="14"/>
        <v>0</v>
      </c>
      <c r="Q940" s="49"/>
      <c r="R940" s="49"/>
    </row>
    <row r="941" spans="1:18" s="48" customFormat="1" ht="15.2" customHeight="1">
      <c r="A941" s="54" t="s">
        <v>539</v>
      </c>
      <c r="B941" s="54" t="s">
        <v>580</v>
      </c>
      <c r="C941" s="54" t="s">
        <v>498</v>
      </c>
      <c r="D941" s="54" t="s">
        <v>498</v>
      </c>
      <c r="E941" s="54" t="s">
        <v>13</v>
      </c>
      <c r="F941" s="54"/>
      <c r="G941" s="54" t="s">
        <v>380</v>
      </c>
      <c r="H941" s="54" t="s">
        <v>17</v>
      </c>
      <c r="I941" s="51">
        <v>71.5</v>
      </c>
      <c r="J941" s="51">
        <v>71.5</v>
      </c>
      <c r="K941" s="51">
        <v>205.03</v>
      </c>
      <c r="L941" s="51">
        <v>205.03</v>
      </c>
      <c r="M941" s="51">
        <v>1</v>
      </c>
      <c r="N941" s="51">
        <v>1</v>
      </c>
      <c r="O941" s="55">
        <v>133.52999999999997</v>
      </c>
      <c r="P941" s="56">
        <f t="shared" si="14"/>
        <v>71.500000000000028</v>
      </c>
      <c r="Q941" s="49"/>
      <c r="R941" s="49"/>
    </row>
    <row r="942" spans="1:18" s="48" customFormat="1" ht="15.2" customHeight="1">
      <c r="A942" s="54" t="s">
        <v>539</v>
      </c>
      <c r="B942" s="54" t="s">
        <v>580</v>
      </c>
      <c r="C942" s="54" t="s">
        <v>498</v>
      </c>
      <c r="D942" s="54" t="s">
        <v>498</v>
      </c>
      <c r="E942" s="54" t="s">
        <v>13</v>
      </c>
      <c r="F942" s="54"/>
      <c r="G942" s="54" t="s">
        <v>381</v>
      </c>
      <c r="H942" s="54" t="s">
        <v>382</v>
      </c>
      <c r="I942" s="51">
        <v>1972.95</v>
      </c>
      <c r="J942" s="51">
        <v>1972.95</v>
      </c>
      <c r="K942" s="51">
        <v>1972.95</v>
      </c>
      <c r="L942" s="51">
        <v>1972.95</v>
      </c>
      <c r="M942" s="51">
        <v>1</v>
      </c>
      <c r="N942" s="51">
        <v>1</v>
      </c>
      <c r="O942" s="55">
        <v>0</v>
      </c>
      <c r="P942" s="56">
        <f t="shared" si="14"/>
        <v>1972.95</v>
      </c>
      <c r="Q942" s="49"/>
      <c r="R942" s="49"/>
    </row>
    <row r="943" spans="1:18" s="48" customFormat="1" ht="15.2" customHeight="1">
      <c r="A943" s="54" t="s">
        <v>539</v>
      </c>
      <c r="B943" s="54" t="s">
        <v>580</v>
      </c>
      <c r="C943" s="54" t="s">
        <v>511</v>
      </c>
      <c r="D943" s="54" t="s">
        <v>511</v>
      </c>
      <c r="E943" s="54" t="s">
        <v>13</v>
      </c>
      <c r="F943" s="54"/>
      <c r="G943" s="54" t="s">
        <v>366</v>
      </c>
      <c r="H943" s="54" t="s">
        <v>367</v>
      </c>
      <c r="I943" s="51">
        <v>10267.700000000001</v>
      </c>
      <c r="J943" s="51">
        <v>10267.700000000001</v>
      </c>
      <c r="K943" s="51">
        <v>45452.74</v>
      </c>
      <c r="L943" s="51">
        <v>45452.740000000005</v>
      </c>
      <c r="M943" s="51">
        <v>1</v>
      </c>
      <c r="N943" s="51">
        <v>1</v>
      </c>
      <c r="O943" s="55">
        <v>35185.040000000001</v>
      </c>
      <c r="P943" s="56">
        <f t="shared" si="14"/>
        <v>10267.700000000004</v>
      </c>
      <c r="Q943" s="49"/>
      <c r="R943" s="49"/>
    </row>
    <row r="944" spans="1:18" s="48" customFormat="1" ht="15.2" customHeight="1">
      <c r="A944" s="54" t="s">
        <v>539</v>
      </c>
      <c r="B944" s="54" t="s">
        <v>580</v>
      </c>
      <c r="C944" s="54" t="s">
        <v>511</v>
      </c>
      <c r="D944" s="54" t="s">
        <v>511</v>
      </c>
      <c r="E944" s="54" t="s">
        <v>13</v>
      </c>
      <c r="F944" s="54"/>
      <c r="G944" s="54" t="s">
        <v>368</v>
      </c>
      <c r="H944" s="54" t="s">
        <v>369</v>
      </c>
      <c r="I944" s="51">
        <v>13.02</v>
      </c>
      <c r="J944" s="51">
        <v>13.02</v>
      </c>
      <c r="K944" s="51">
        <v>491.42</v>
      </c>
      <c r="L944" s="51">
        <v>491.42</v>
      </c>
      <c r="M944" s="51">
        <v>1</v>
      </c>
      <c r="N944" s="51">
        <v>1</v>
      </c>
      <c r="O944" s="55">
        <v>478.4</v>
      </c>
      <c r="P944" s="56">
        <f t="shared" si="14"/>
        <v>13.020000000000039</v>
      </c>
      <c r="Q944" s="49"/>
      <c r="R944" s="49"/>
    </row>
    <row r="945" spans="1:18" s="48" customFormat="1" ht="15.2" customHeight="1">
      <c r="A945" s="54" t="s">
        <v>539</v>
      </c>
      <c r="B945" s="54" t="s">
        <v>580</v>
      </c>
      <c r="C945" s="54" t="s">
        <v>511</v>
      </c>
      <c r="D945" s="54" t="s">
        <v>511</v>
      </c>
      <c r="E945" s="54" t="s">
        <v>13</v>
      </c>
      <c r="F945" s="54"/>
      <c r="G945" s="54" t="s">
        <v>370</v>
      </c>
      <c r="H945" s="54" t="s">
        <v>371</v>
      </c>
      <c r="I945" s="51">
        <v>989.72</v>
      </c>
      <c r="J945" s="51">
        <v>989.72</v>
      </c>
      <c r="K945" s="51">
        <v>989.72</v>
      </c>
      <c r="L945" s="51">
        <v>989.72</v>
      </c>
      <c r="M945" s="51">
        <v>1</v>
      </c>
      <c r="N945" s="51">
        <v>1</v>
      </c>
      <c r="O945" s="55">
        <v>0</v>
      </c>
      <c r="P945" s="56">
        <f t="shared" si="14"/>
        <v>989.72</v>
      </c>
      <c r="Q945" s="49"/>
      <c r="R945" s="49"/>
    </row>
    <row r="946" spans="1:18" s="48" customFormat="1" ht="15.2" customHeight="1">
      <c r="A946" s="54" t="s">
        <v>539</v>
      </c>
      <c r="B946" s="54" t="s">
        <v>580</v>
      </c>
      <c r="C946" s="54" t="s">
        <v>511</v>
      </c>
      <c r="D946" s="54" t="s">
        <v>511</v>
      </c>
      <c r="E946" s="54" t="s">
        <v>13</v>
      </c>
      <c r="F946" s="54"/>
      <c r="G946" s="54" t="s">
        <v>372</v>
      </c>
      <c r="H946" s="54" t="s">
        <v>373</v>
      </c>
      <c r="I946" s="51">
        <v>14.24</v>
      </c>
      <c r="J946" s="51">
        <v>14.24</v>
      </c>
      <c r="K946" s="51">
        <v>43.19</v>
      </c>
      <c r="L946" s="51">
        <v>43.19</v>
      </c>
      <c r="M946" s="51">
        <v>1</v>
      </c>
      <c r="N946" s="51">
        <v>1</v>
      </c>
      <c r="O946" s="55">
        <v>28.95</v>
      </c>
      <c r="P946" s="56">
        <f t="shared" si="14"/>
        <v>14.239999999999998</v>
      </c>
      <c r="Q946" s="49"/>
      <c r="R946" s="49"/>
    </row>
    <row r="947" spans="1:18" s="48" customFormat="1" ht="15.2" customHeight="1">
      <c r="A947" s="54" t="s">
        <v>539</v>
      </c>
      <c r="B947" s="54" t="s">
        <v>580</v>
      </c>
      <c r="C947" s="54" t="s">
        <v>511</v>
      </c>
      <c r="D947" s="54" t="s">
        <v>511</v>
      </c>
      <c r="E947" s="54" t="s">
        <v>13</v>
      </c>
      <c r="F947" s="54"/>
      <c r="G947" s="54" t="s">
        <v>374</v>
      </c>
      <c r="H947" s="54" t="s">
        <v>375</v>
      </c>
      <c r="I947" s="51">
        <v>355.32</v>
      </c>
      <c r="J947" s="51">
        <v>355.32</v>
      </c>
      <c r="K947" s="51">
        <v>951.04</v>
      </c>
      <c r="L947" s="51">
        <v>951.04</v>
      </c>
      <c r="M947" s="51">
        <v>1</v>
      </c>
      <c r="N947" s="51">
        <v>1</v>
      </c>
      <c r="O947" s="55">
        <v>595.72</v>
      </c>
      <c r="P947" s="56">
        <f t="shared" si="14"/>
        <v>355.31999999999994</v>
      </c>
      <c r="Q947" s="49"/>
      <c r="R947" s="49"/>
    </row>
    <row r="948" spans="1:18" s="48" customFormat="1" ht="15.2" customHeight="1">
      <c r="A948" s="54" t="s">
        <v>539</v>
      </c>
      <c r="B948" s="54" t="s">
        <v>580</v>
      </c>
      <c r="C948" s="54" t="s">
        <v>511</v>
      </c>
      <c r="D948" s="54" t="s">
        <v>511</v>
      </c>
      <c r="E948" s="54" t="s">
        <v>13</v>
      </c>
      <c r="F948" s="54"/>
      <c r="G948" s="54" t="s">
        <v>389</v>
      </c>
      <c r="H948" s="54" t="s">
        <v>390</v>
      </c>
      <c r="I948" s="51">
        <v>51.16</v>
      </c>
      <c r="J948" s="51">
        <v>51.16</v>
      </c>
      <c r="K948" s="51">
        <v>51.16</v>
      </c>
      <c r="L948" s="51">
        <v>51.16</v>
      </c>
      <c r="M948" s="51">
        <v>1</v>
      </c>
      <c r="N948" s="51">
        <v>1</v>
      </c>
      <c r="O948" s="55">
        <v>0</v>
      </c>
      <c r="P948" s="56">
        <f t="shared" si="14"/>
        <v>51.16</v>
      </c>
      <c r="Q948" s="49"/>
      <c r="R948" s="49"/>
    </row>
    <row r="949" spans="1:18" s="48" customFormat="1" ht="15.2" customHeight="1">
      <c r="A949" s="54" t="s">
        <v>539</v>
      </c>
      <c r="B949" s="54" t="s">
        <v>580</v>
      </c>
      <c r="C949" s="54" t="s">
        <v>511</v>
      </c>
      <c r="D949" s="54" t="s">
        <v>511</v>
      </c>
      <c r="E949" s="54" t="s">
        <v>13</v>
      </c>
      <c r="F949" s="54"/>
      <c r="G949" s="54" t="s">
        <v>397</v>
      </c>
      <c r="H949" s="54" t="s">
        <v>35</v>
      </c>
      <c r="I949" s="51" t="s">
        <v>510</v>
      </c>
      <c r="J949" s="51" t="s">
        <v>510</v>
      </c>
      <c r="K949" s="51">
        <v>0</v>
      </c>
      <c r="L949" s="51">
        <v>0</v>
      </c>
      <c r="M949" s="51">
        <v>1</v>
      </c>
      <c r="N949" s="51">
        <v>1</v>
      </c>
      <c r="O949" s="55">
        <v>0</v>
      </c>
      <c r="P949" s="56">
        <f t="shared" si="14"/>
        <v>0</v>
      </c>
      <c r="Q949" s="49"/>
      <c r="R949" s="49"/>
    </row>
    <row r="950" spans="1:18" s="48" customFormat="1" ht="15.2" customHeight="1">
      <c r="A950" s="54" t="s">
        <v>539</v>
      </c>
      <c r="B950" s="54" t="s">
        <v>580</v>
      </c>
      <c r="C950" s="54" t="s">
        <v>511</v>
      </c>
      <c r="D950" s="54" t="s">
        <v>511</v>
      </c>
      <c r="E950" s="54" t="s">
        <v>13</v>
      </c>
      <c r="F950" s="54"/>
      <c r="G950" s="54" t="s">
        <v>376</v>
      </c>
      <c r="H950" s="54" t="s">
        <v>377</v>
      </c>
      <c r="I950" s="51" t="s">
        <v>510</v>
      </c>
      <c r="J950" s="51" t="s">
        <v>510</v>
      </c>
      <c r="K950" s="51">
        <v>0</v>
      </c>
      <c r="L950" s="51">
        <v>0</v>
      </c>
      <c r="M950" s="51">
        <v>1</v>
      </c>
      <c r="N950" s="51">
        <v>1</v>
      </c>
      <c r="O950" s="55">
        <v>0</v>
      </c>
      <c r="P950" s="56">
        <f t="shared" si="14"/>
        <v>0</v>
      </c>
      <c r="Q950" s="49"/>
      <c r="R950" s="49"/>
    </row>
    <row r="951" spans="1:18" s="48" customFormat="1" ht="15.2" customHeight="1">
      <c r="A951" s="54" t="s">
        <v>539</v>
      </c>
      <c r="B951" s="54" t="s">
        <v>580</v>
      </c>
      <c r="C951" s="54" t="s">
        <v>511</v>
      </c>
      <c r="D951" s="54" t="s">
        <v>511</v>
      </c>
      <c r="E951" s="54" t="s">
        <v>13</v>
      </c>
      <c r="F951" s="54"/>
      <c r="G951" s="54" t="s">
        <v>378</v>
      </c>
      <c r="H951" s="54" t="s">
        <v>379</v>
      </c>
      <c r="I951" s="51" t="s">
        <v>510</v>
      </c>
      <c r="J951" s="51" t="s">
        <v>510</v>
      </c>
      <c r="K951" s="51">
        <v>0</v>
      </c>
      <c r="L951" s="51">
        <v>0</v>
      </c>
      <c r="M951" s="51">
        <v>1</v>
      </c>
      <c r="N951" s="51">
        <v>1</v>
      </c>
      <c r="O951" s="55">
        <v>0</v>
      </c>
      <c r="P951" s="56">
        <f t="shared" si="14"/>
        <v>0</v>
      </c>
      <c r="Q951" s="49"/>
      <c r="R951" s="49"/>
    </row>
    <row r="952" spans="1:18" s="48" customFormat="1" ht="15.2" customHeight="1">
      <c r="A952" s="54" t="s">
        <v>539</v>
      </c>
      <c r="B952" s="54" t="s">
        <v>580</v>
      </c>
      <c r="C952" s="54" t="s">
        <v>511</v>
      </c>
      <c r="D952" s="54" t="s">
        <v>511</v>
      </c>
      <c r="E952" s="54" t="s">
        <v>13</v>
      </c>
      <c r="F952" s="54"/>
      <c r="G952" s="54" t="s">
        <v>380</v>
      </c>
      <c r="H952" s="54" t="s">
        <v>17</v>
      </c>
      <c r="I952" s="51">
        <v>8.4600000000000009</v>
      </c>
      <c r="J952" s="51">
        <v>8.4600000000000009</v>
      </c>
      <c r="K952" s="51">
        <v>27.25</v>
      </c>
      <c r="L952" s="51">
        <v>27.25</v>
      </c>
      <c r="M952" s="51">
        <v>0</v>
      </c>
      <c r="N952" s="51">
        <v>0</v>
      </c>
      <c r="O952" s="55">
        <v>18.79</v>
      </c>
      <c r="P952" s="56">
        <f t="shared" si="14"/>
        <v>8.4600000000000009</v>
      </c>
      <c r="Q952" s="49"/>
      <c r="R952" s="49"/>
    </row>
    <row r="953" spans="1:18" s="48" customFormat="1" ht="15.2" customHeight="1">
      <c r="A953" s="54" t="s">
        <v>539</v>
      </c>
      <c r="B953" s="54" t="s">
        <v>580</v>
      </c>
      <c r="C953" s="54" t="s">
        <v>511</v>
      </c>
      <c r="D953" s="54" t="s">
        <v>511</v>
      </c>
      <c r="E953" s="54" t="s">
        <v>13</v>
      </c>
      <c r="F953" s="54"/>
      <c r="G953" s="54" t="s">
        <v>381</v>
      </c>
      <c r="H953" s="54" t="s">
        <v>382</v>
      </c>
      <c r="I953" s="51">
        <v>129.62</v>
      </c>
      <c r="J953" s="51">
        <v>129.62</v>
      </c>
      <c r="K953" s="51">
        <v>129.62</v>
      </c>
      <c r="L953" s="51">
        <v>129.62</v>
      </c>
      <c r="M953" s="51">
        <v>1</v>
      </c>
      <c r="N953" s="51">
        <v>1</v>
      </c>
      <c r="O953" s="55">
        <v>0</v>
      </c>
      <c r="P953" s="56">
        <f t="shared" si="14"/>
        <v>129.62</v>
      </c>
      <c r="Q953" s="49"/>
      <c r="R953" s="49"/>
    </row>
    <row r="954" spans="1:18" s="48" customFormat="1" ht="15.2" customHeight="1">
      <c r="A954" s="54" t="s">
        <v>539</v>
      </c>
      <c r="B954" s="54" t="s">
        <v>580</v>
      </c>
      <c r="C954" s="54" t="s">
        <v>511</v>
      </c>
      <c r="D954" s="54" t="s">
        <v>511</v>
      </c>
      <c r="E954" s="54" t="s">
        <v>13</v>
      </c>
      <c r="F954" s="54"/>
      <c r="G954" s="54" t="s">
        <v>391</v>
      </c>
      <c r="H954" s="54" t="s">
        <v>392</v>
      </c>
      <c r="I954" s="51" t="s">
        <v>510</v>
      </c>
      <c r="J954" s="51" t="s">
        <v>510</v>
      </c>
      <c r="K954" s="51">
        <v>0</v>
      </c>
      <c r="L954" s="51">
        <v>0</v>
      </c>
      <c r="M954" s="51">
        <v>1</v>
      </c>
      <c r="N954" s="51">
        <v>1</v>
      </c>
      <c r="O954" s="55">
        <v>0</v>
      </c>
      <c r="P954" s="56">
        <f t="shared" si="14"/>
        <v>0</v>
      </c>
      <c r="Q954" s="49"/>
      <c r="R954" s="49"/>
    </row>
    <row r="955" spans="1:18" s="48" customFormat="1" ht="15.2" customHeight="1">
      <c r="A955" s="54" t="s">
        <v>539</v>
      </c>
      <c r="B955" s="54" t="s">
        <v>580</v>
      </c>
      <c r="C955" s="54" t="s">
        <v>512</v>
      </c>
      <c r="D955" s="54" t="s">
        <v>512</v>
      </c>
      <c r="E955" s="54" t="s">
        <v>13</v>
      </c>
      <c r="F955" s="54"/>
      <c r="G955" s="54" t="s">
        <v>366</v>
      </c>
      <c r="H955" s="54" t="s">
        <v>367</v>
      </c>
      <c r="I955" s="51">
        <v>16038.79</v>
      </c>
      <c r="J955" s="51">
        <v>16038.79</v>
      </c>
      <c r="K955" s="51">
        <v>459130.36</v>
      </c>
      <c r="L955" s="51">
        <v>459130.36</v>
      </c>
      <c r="M955" s="51">
        <v>1</v>
      </c>
      <c r="N955" s="51">
        <v>1</v>
      </c>
      <c r="O955" s="55">
        <v>443091.57</v>
      </c>
      <c r="P955" s="56">
        <f t="shared" si="14"/>
        <v>16038.789999999979</v>
      </c>
      <c r="Q955" s="49"/>
      <c r="R955" s="49"/>
    </row>
    <row r="956" spans="1:18" s="48" customFormat="1" ht="15.2" customHeight="1">
      <c r="A956" s="54" t="s">
        <v>539</v>
      </c>
      <c r="B956" s="54" t="s">
        <v>580</v>
      </c>
      <c r="C956" s="54" t="s">
        <v>512</v>
      </c>
      <c r="D956" s="54" t="s">
        <v>512</v>
      </c>
      <c r="E956" s="54" t="s">
        <v>13</v>
      </c>
      <c r="F956" s="54"/>
      <c r="G956" s="54" t="s">
        <v>368</v>
      </c>
      <c r="H956" s="54" t="s">
        <v>369</v>
      </c>
      <c r="I956" s="51">
        <v>78.52</v>
      </c>
      <c r="J956" s="51">
        <v>78.52</v>
      </c>
      <c r="K956" s="51">
        <v>22664.49</v>
      </c>
      <c r="L956" s="51">
        <v>22664.49</v>
      </c>
      <c r="M956" s="51">
        <v>1</v>
      </c>
      <c r="N956" s="51">
        <v>1</v>
      </c>
      <c r="O956" s="55">
        <v>22585.969999999998</v>
      </c>
      <c r="P956" s="56">
        <f t="shared" si="14"/>
        <v>78.520000000004075</v>
      </c>
      <c r="Q956" s="49"/>
      <c r="R956" s="49"/>
    </row>
    <row r="957" spans="1:18" s="48" customFormat="1" ht="15.2" customHeight="1">
      <c r="A957" s="54" t="s">
        <v>539</v>
      </c>
      <c r="B957" s="54" t="s">
        <v>580</v>
      </c>
      <c r="C957" s="54" t="s">
        <v>512</v>
      </c>
      <c r="D957" s="54" t="s">
        <v>512</v>
      </c>
      <c r="E957" s="54" t="s">
        <v>13</v>
      </c>
      <c r="F957" s="54"/>
      <c r="G957" s="54" t="s">
        <v>370</v>
      </c>
      <c r="H957" s="54" t="s">
        <v>371</v>
      </c>
      <c r="I957" s="51">
        <v>6863.17</v>
      </c>
      <c r="J957" s="51">
        <v>6863.17</v>
      </c>
      <c r="K957" s="51">
        <v>6863.17</v>
      </c>
      <c r="L957" s="51">
        <v>6863.17</v>
      </c>
      <c r="M957" s="51">
        <v>1</v>
      </c>
      <c r="N957" s="51">
        <v>1</v>
      </c>
      <c r="O957" s="55">
        <v>0</v>
      </c>
      <c r="P957" s="56">
        <f t="shared" si="14"/>
        <v>6863.17</v>
      </c>
      <c r="Q957" s="49"/>
      <c r="R957" s="49"/>
    </row>
    <row r="958" spans="1:18" s="48" customFormat="1" ht="15.2" customHeight="1">
      <c r="A958" s="54" t="s">
        <v>539</v>
      </c>
      <c r="B958" s="54" t="s">
        <v>580</v>
      </c>
      <c r="C958" s="54" t="s">
        <v>512</v>
      </c>
      <c r="D958" s="54" t="s">
        <v>512</v>
      </c>
      <c r="E958" s="54" t="s">
        <v>13</v>
      </c>
      <c r="F958" s="54"/>
      <c r="G958" s="54" t="s">
        <v>372</v>
      </c>
      <c r="H958" s="54" t="s">
        <v>373</v>
      </c>
      <c r="I958" s="51">
        <v>20.38</v>
      </c>
      <c r="J958" s="51">
        <v>20.38</v>
      </c>
      <c r="K958" s="51">
        <v>118.95</v>
      </c>
      <c r="L958" s="51">
        <v>118.94999999999999</v>
      </c>
      <c r="M958" s="51">
        <v>1</v>
      </c>
      <c r="N958" s="51">
        <v>1</v>
      </c>
      <c r="O958" s="55">
        <v>98.57</v>
      </c>
      <c r="P958" s="56">
        <f t="shared" si="14"/>
        <v>20.379999999999995</v>
      </c>
      <c r="Q958" s="49"/>
      <c r="R958" s="49"/>
    </row>
    <row r="959" spans="1:18" s="48" customFormat="1" ht="15.2" customHeight="1">
      <c r="A959" s="54" t="s">
        <v>539</v>
      </c>
      <c r="B959" s="54" t="s">
        <v>580</v>
      </c>
      <c r="C959" s="54" t="s">
        <v>512</v>
      </c>
      <c r="D959" s="54" t="s">
        <v>512</v>
      </c>
      <c r="E959" s="54" t="s">
        <v>13</v>
      </c>
      <c r="F959" s="54"/>
      <c r="G959" s="54" t="s">
        <v>374</v>
      </c>
      <c r="H959" s="54" t="s">
        <v>375</v>
      </c>
      <c r="I959" s="51">
        <v>1635.26</v>
      </c>
      <c r="J959" s="51">
        <v>1635.26</v>
      </c>
      <c r="K959" s="51">
        <v>4966.0200000000004</v>
      </c>
      <c r="L959" s="51">
        <v>4966.0200000000004</v>
      </c>
      <c r="M959" s="51">
        <v>1</v>
      </c>
      <c r="N959" s="51">
        <v>1</v>
      </c>
      <c r="O959" s="55">
        <v>3330.76</v>
      </c>
      <c r="P959" s="56">
        <f t="shared" si="14"/>
        <v>1635.2600000000002</v>
      </c>
      <c r="Q959" s="49"/>
      <c r="R959" s="49"/>
    </row>
    <row r="960" spans="1:18" s="48" customFormat="1" ht="15.2" customHeight="1">
      <c r="A960" s="54" t="s">
        <v>539</v>
      </c>
      <c r="B960" s="54" t="s">
        <v>580</v>
      </c>
      <c r="C960" s="54" t="s">
        <v>512</v>
      </c>
      <c r="D960" s="54" t="s">
        <v>512</v>
      </c>
      <c r="E960" s="54" t="s">
        <v>13</v>
      </c>
      <c r="F960" s="54"/>
      <c r="G960" s="54" t="s">
        <v>389</v>
      </c>
      <c r="H960" s="54" t="s">
        <v>390</v>
      </c>
      <c r="I960" s="51">
        <v>326.70999999999998</v>
      </c>
      <c r="J960" s="51">
        <v>326.70999999999998</v>
      </c>
      <c r="K960" s="51">
        <v>338.3</v>
      </c>
      <c r="L960" s="51">
        <v>338.29999999999995</v>
      </c>
      <c r="M960" s="51">
        <v>1</v>
      </c>
      <c r="N960" s="51">
        <v>1</v>
      </c>
      <c r="O960" s="55">
        <v>11.59</v>
      </c>
      <c r="P960" s="56">
        <f t="shared" si="14"/>
        <v>326.70999999999998</v>
      </c>
      <c r="Q960" s="49"/>
      <c r="R960" s="49"/>
    </row>
    <row r="961" spans="1:18" s="48" customFormat="1" ht="15.2" customHeight="1">
      <c r="A961" s="54" t="s">
        <v>539</v>
      </c>
      <c r="B961" s="54" t="s">
        <v>580</v>
      </c>
      <c r="C961" s="54" t="s">
        <v>512</v>
      </c>
      <c r="D961" s="54" t="s">
        <v>512</v>
      </c>
      <c r="E961" s="54" t="s">
        <v>13</v>
      </c>
      <c r="F961" s="54"/>
      <c r="G961" s="54" t="s">
        <v>397</v>
      </c>
      <c r="H961" s="54" t="s">
        <v>35</v>
      </c>
      <c r="I961" s="51" t="s">
        <v>510</v>
      </c>
      <c r="J961" s="51" t="s">
        <v>510</v>
      </c>
      <c r="K961" s="51">
        <v>0</v>
      </c>
      <c r="L961" s="51">
        <v>0</v>
      </c>
      <c r="M961" s="51">
        <v>1</v>
      </c>
      <c r="N961" s="51">
        <v>1</v>
      </c>
      <c r="O961" s="55">
        <v>0</v>
      </c>
      <c r="P961" s="56">
        <f t="shared" si="14"/>
        <v>0</v>
      </c>
      <c r="Q961" s="49"/>
      <c r="R961" s="49"/>
    </row>
    <row r="962" spans="1:18" s="48" customFormat="1" ht="15.2" customHeight="1">
      <c r="A962" s="54" t="s">
        <v>539</v>
      </c>
      <c r="B962" s="54" t="s">
        <v>580</v>
      </c>
      <c r="C962" s="54" t="s">
        <v>512</v>
      </c>
      <c r="D962" s="54" t="s">
        <v>512</v>
      </c>
      <c r="E962" s="54" t="s">
        <v>13</v>
      </c>
      <c r="F962" s="54"/>
      <c r="G962" s="54" t="s">
        <v>376</v>
      </c>
      <c r="H962" s="54" t="s">
        <v>377</v>
      </c>
      <c r="I962" s="51" t="s">
        <v>510</v>
      </c>
      <c r="J962" s="51" t="s">
        <v>510</v>
      </c>
      <c r="K962" s="51">
        <v>0</v>
      </c>
      <c r="L962" s="51">
        <v>0</v>
      </c>
      <c r="M962" s="51">
        <v>1</v>
      </c>
      <c r="N962" s="51">
        <v>1</v>
      </c>
      <c r="O962" s="55">
        <v>0</v>
      </c>
      <c r="P962" s="56">
        <f t="shared" si="14"/>
        <v>0</v>
      </c>
      <c r="Q962" s="49"/>
      <c r="R962" s="49"/>
    </row>
    <row r="963" spans="1:18" s="48" customFormat="1" ht="15.2" customHeight="1">
      <c r="A963" s="54" t="s">
        <v>539</v>
      </c>
      <c r="B963" s="54" t="s">
        <v>580</v>
      </c>
      <c r="C963" s="54" t="s">
        <v>512</v>
      </c>
      <c r="D963" s="54" t="s">
        <v>512</v>
      </c>
      <c r="E963" s="54" t="s">
        <v>13</v>
      </c>
      <c r="F963" s="54"/>
      <c r="G963" s="54" t="s">
        <v>378</v>
      </c>
      <c r="H963" s="54" t="s">
        <v>379</v>
      </c>
      <c r="I963" s="51" t="s">
        <v>510</v>
      </c>
      <c r="J963" s="51" t="s">
        <v>510</v>
      </c>
      <c r="K963" s="51">
        <v>0</v>
      </c>
      <c r="L963" s="51">
        <v>0</v>
      </c>
      <c r="M963" s="51">
        <v>1</v>
      </c>
      <c r="N963" s="51">
        <v>1</v>
      </c>
      <c r="O963" s="55">
        <v>0</v>
      </c>
      <c r="P963" s="56">
        <f t="shared" ref="P963:P1026" si="15">L963-O963</f>
        <v>0</v>
      </c>
      <c r="Q963" s="49"/>
      <c r="R963" s="49"/>
    </row>
    <row r="964" spans="1:18" s="48" customFormat="1" ht="15.2" customHeight="1">
      <c r="A964" s="54" t="s">
        <v>539</v>
      </c>
      <c r="B964" s="54" t="s">
        <v>580</v>
      </c>
      <c r="C964" s="54" t="s">
        <v>512</v>
      </c>
      <c r="D964" s="54" t="s">
        <v>512</v>
      </c>
      <c r="E964" s="54" t="s">
        <v>13</v>
      </c>
      <c r="F964" s="54"/>
      <c r="G964" s="54" t="s">
        <v>380</v>
      </c>
      <c r="H964" s="54" t="s">
        <v>17</v>
      </c>
      <c r="I964" s="51">
        <v>171.9</v>
      </c>
      <c r="J964" s="51">
        <v>171.9</v>
      </c>
      <c r="K964" s="51">
        <v>469.62</v>
      </c>
      <c r="L964" s="51">
        <v>469.62</v>
      </c>
      <c r="M964" s="51">
        <v>0</v>
      </c>
      <c r="N964" s="51">
        <v>0</v>
      </c>
      <c r="O964" s="55">
        <v>297.71999999999997</v>
      </c>
      <c r="P964" s="56">
        <f t="shared" si="15"/>
        <v>171.90000000000003</v>
      </c>
      <c r="Q964" s="49"/>
      <c r="R964" s="49"/>
    </row>
    <row r="965" spans="1:18" s="48" customFormat="1" ht="15.2" customHeight="1">
      <c r="A965" s="54" t="s">
        <v>539</v>
      </c>
      <c r="B965" s="54" t="s">
        <v>580</v>
      </c>
      <c r="C965" s="54" t="s">
        <v>512</v>
      </c>
      <c r="D965" s="54" t="s">
        <v>512</v>
      </c>
      <c r="E965" s="54" t="s">
        <v>13</v>
      </c>
      <c r="F965" s="54"/>
      <c r="G965" s="54" t="s">
        <v>381</v>
      </c>
      <c r="H965" s="54" t="s">
        <v>382</v>
      </c>
      <c r="I965" s="51">
        <v>4751.8</v>
      </c>
      <c r="J965" s="51">
        <v>4751.8</v>
      </c>
      <c r="K965" s="51">
        <v>4751.8</v>
      </c>
      <c r="L965" s="51">
        <v>4751.8</v>
      </c>
      <c r="M965" s="51">
        <v>1</v>
      </c>
      <c r="N965" s="51">
        <v>1</v>
      </c>
      <c r="O965" s="55">
        <v>0</v>
      </c>
      <c r="P965" s="56">
        <f t="shared" si="15"/>
        <v>4751.8</v>
      </c>
      <c r="Q965" s="49"/>
      <c r="R965" s="49"/>
    </row>
    <row r="966" spans="1:18" s="48" customFormat="1" ht="15.2" customHeight="1">
      <c r="A966" s="54" t="s">
        <v>539</v>
      </c>
      <c r="B966" s="54" t="s">
        <v>580</v>
      </c>
      <c r="C966" s="54" t="s">
        <v>512</v>
      </c>
      <c r="D966" s="54" t="s">
        <v>512</v>
      </c>
      <c r="E966" s="54" t="s">
        <v>13</v>
      </c>
      <c r="F966" s="54"/>
      <c r="G966" s="54" t="s">
        <v>391</v>
      </c>
      <c r="H966" s="54" t="s">
        <v>392</v>
      </c>
      <c r="I966" s="51" t="s">
        <v>510</v>
      </c>
      <c r="J966" s="51" t="s">
        <v>510</v>
      </c>
      <c r="K966" s="51">
        <v>0</v>
      </c>
      <c r="L966" s="51">
        <v>0</v>
      </c>
      <c r="M966" s="51">
        <v>1</v>
      </c>
      <c r="N966" s="51">
        <v>1</v>
      </c>
      <c r="O966" s="55">
        <v>0</v>
      </c>
      <c r="P966" s="56">
        <f t="shared" si="15"/>
        <v>0</v>
      </c>
      <c r="Q966" s="49"/>
      <c r="R966" s="49"/>
    </row>
    <row r="967" spans="1:18" s="48" customFormat="1" ht="15.2" customHeight="1">
      <c r="A967" s="54" t="s">
        <v>539</v>
      </c>
      <c r="B967" s="54" t="s">
        <v>580</v>
      </c>
      <c r="C967" s="54" t="s">
        <v>513</v>
      </c>
      <c r="D967" s="54" t="s">
        <v>513</v>
      </c>
      <c r="E967" s="54" t="s">
        <v>13</v>
      </c>
      <c r="F967" s="54"/>
      <c r="G967" s="54" t="s">
        <v>366</v>
      </c>
      <c r="H967" s="54" t="s">
        <v>367</v>
      </c>
      <c r="I967" s="51">
        <v>2145.69</v>
      </c>
      <c r="J967" s="51">
        <v>2145.69</v>
      </c>
      <c r="K967" s="51">
        <v>23671.37</v>
      </c>
      <c r="L967" s="51">
        <v>23671.37</v>
      </c>
      <c r="M967" s="51">
        <v>1</v>
      </c>
      <c r="N967" s="51">
        <v>1</v>
      </c>
      <c r="O967" s="55">
        <v>21525.68</v>
      </c>
      <c r="P967" s="56">
        <f t="shared" si="15"/>
        <v>2145.6899999999987</v>
      </c>
      <c r="Q967" s="49"/>
      <c r="R967" s="49"/>
    </row>
    <row r="968" spans="1:18" s="48" customFormat="1" ht="15.2" customHeight="1">
      <c r="A968" s="54" t="s">
        <v>539</v>
      </c>
      <c r="B968" s="54" t="s">
        <v>580</v>
      </c>
      <c r="C968" s="54" t="s">
        <v>513</v>
      </c>
      <c r="D968" s="54" t="s">
        <v>513</v>
      </c>
      <c r="E968" s="54" t="s">
        <v>13</v>
      </c>
      <c r="F968" s="54"/>
      <c r="G968" s="54" t="s">
        <v>368</v>
      </c>
      <c r="H968" s="54" t="s">
        <v>369</v>
      </c>
      <c r="I968" s="51">
        <v>0.5</v>
      </c>
      <c r="J968" s="51">
        <v>0.5</v>
      </c>
      <c r="K968" s="51">
        <v>2175.02</v>
      </c>
      <c r="L968" s="51">
        <v>2175.02</v>
      </c>
      <c r="M968" s="51">
        <v>1</v>
      </c>
      <c r="N968" s="51">
        <v>1</v>
      </c>
      <c r="O968" s="55">
        <v>2174.52</v>
      </c>
      <c r="P968" s="56">
        <f t="shared" si="15"/>
        <v>0.5</v>
      </c>
      <c r="Q968" s="49"/>
      <c r="R968" s="49"/>
    </row>
    <row r="969" spans="1:18" s="48" customFormat="1" ht="15.2" customHeight="1">
      <c r="A969" s="54" t="s">
        <v>539</v>
      </c>
      <c r="B969" s="54" t="s">
        <v>580</v>
      </c>
      <c r="C969" s="54" t="s">
        <v>513</v>
      </c>
      <c r="D969" s="54" t="s">
        <v>513</v>
      </c>
      <c r="E969" s="54" t="s">
        <v>13</v>
      </c>
      <c r="F969" s="54"/>
      <c r="G969" s="54" t="s">
        <v>370</v>
      </c>
      <c r="H969" s="54" t="s">
        <v>371</v>
      </c>
      <c r="I969" s="51">
        <v>384.78</v>
      </c>
      <c r="J969" s="51">
        <v>384.78</v>
      </c>
      <c r="K969" s="51">
        <v>384.78</v>
      </c>
      <c r="L969" s="51">
        <v>384.78</v>
      </c>
      <c r="M969" s="51">
        <v>1</v>
      </c>
      <c r="N969" s="51">
        <v>1</v>
      </c>
      <c r="O969" s="55">
        <v>0</v>
      </c>
      <c r="P969" s="56">
        <f t="shared" si="15"/>
        <v>384.78</v>
      </c>
      <c r="Q969" s="49"/>
      <c r="R969" s="49"/>
    </row>
    <row r="970" spans="1:18" s="48" customFormat="1" ht="15.2" customHeight="1">
      <c r="A970" s="54" t="s">
        <v>539</v>
      </c>
      <c r="B970" s="54" t="s">
        <v>580</v>
      </c>
      <c r="C970" s="54" t="s">
        <v>513</v>
      </c>
      <c r="D970" s="54" t="s">
        <v>513</v>
      </c>
      <c r="E970" s="54" t="s">
        <v>13</v>
      </c>
      <c r="F970" s="54"/>
      <c r="G970" s="54" t="s">
        <v>372</v>
      </c>
      <c r="H970" s="54" t="s">
        <v>373</v>
      </c>
      <c r="I970" s="51">
        <v>1.0900000000000001</v>
      </c>
      <c r="J970" s="51">
        <v>1.0900000000000001</v>
      </c>
      <c r="K970" s="51">
        <v>1.0900000000000001</v>
      </c>
      <c r="L970" s="51">
        <v>1.0900000000000001</v>
      </c>
      <c r="M970" s="51">
        <v>1</v>
      </c>
      <c r="N970" s="51">
        <v>1</v>
      </c>
      <c r="O970" s="55">
        <v>0</v>
      </c>
      <c r="P970" s="56">
        <f t="shared" si="15"/>
        <v>1.0900000000000001</v>
      </c>
      <c r="Q970" s="49"/>
      <c r="R970" s="49"/>
    </row>
    <row r="971" spans="1:18" s="48" customFormat="1" ht="15.2" customHeight="1">
      <c r="A971" s="54" t="s">
        <v>539</v>
      </c>
      <c r="B971" s="54" t="s">
        <v>580</v>
      </c>
      <c r="C971" s="54" t="s">
        <v>513</v>
      </c>
      <c r="D971" s="54" t="s">
        <v>513</v>
      </c>
      <c r="E971" s="54" t="s">
        <v>13</v>
      </c>
      <c r="F971" s="54"/>
      <c r="G971" s="54" t="s">
        <v>374</v>
      </c>
      <c r="H971" s="54" t="s">
        <v>375</v>
      </c>
      <c r="I971" s="51">
        <v>85.1</v>
      </c>
      <c r="J971" s="51">
        <v>85.1</v>
      </c>
      <c r="K971" s="51">
        <v>281.5</v>
      </c>
      <c r="L971" s="51">
        <v>281.5</v>
      </c>
      <c r="M971" s="51">
        <v>1</v>
      </c>
      <c r="N971" s="51">
        <v>1</v>
      </c>
      <c r="O971" s="55">
        <v>196.4</v>
      </c>
      <c r="P971" s="56">
        <f t="shared" si="15"/>
        <v>85.1</v>
      </c>
      <c r="Q971" s="49"/>
      <c r="R971" s="49"/>
    </row>
    <row r="972" spans="1:18" s="48" customFormat="1" ht="15.2" customHeight="1">
      <c r="A972" s="54" t="s">
        <v>539</v>
      </c>
      <c r="B972" s="54" t="s">
        <v>580</v>
      </c>
      <c r="C972" s="54" t="s">
        <v>513</v>
      </c>
      <c r="D972" s="54" t="s">
        <v>513</v>
      </c>
      <c r="E972" s="54" t="s">
        <v>13</v>
      </c>
      <c r="F972" s="54"/>
      <c r="G972" s="54" t="s">
        <v>380</v>
      </c>
      <c r="H972" s="54" t="s">
        <v>17</v>
      </c>
      <c r="I972" s="51">
        <v>4.66</v>
      </c>
      <c r="J972" s="51">
        <v>4.66</v>
      </c>
      <c r="K972" s="51">
        <v>15.56</v>
      </c>
      <c r="L972" s="51">
        <v>15.56</v>
      </c>
      <c r="M972" s="51">
        <v>0</v>
      </c>
      <c r="N972" s="51">
        <v>0</v>
      </c>
      <c r="O972" s="55">
        <v>10.899999999999999</v>
      </c>
      <c r="P972" s="56">
        <f t="shared" si="15"/>
        <v>4.6600000000000019</v>
      </c>
      <c r="Q972" s="49"/>
      <c r="R972" s="49"/>
    </row>
    <row r="973" spans="1:18" s="48" customFormat="1" ht="15.2" customHeight="1">
      <c r="A973" s="54" t="s">
        <v>539</v>
      </c>
      <c r="B973" s="54" t="s">
        <v>580</v>
      </c>
      <c r="C973" s="54" t="s">
        <v>513</v>
      </c>
      <c r="D973" s="54" t="s">
        <v>513</v>
      </c>
      <c r="E973" s="54" t="s">
        <v>13</v>
      </c>
      <c r="F973" s="54"/>
      <c r="G973" s="54" t="s">
        <v>381</v>
      </c>
      <c r="H973" s="54" t="s">
        <v>382</v>
      </c>
      <c r="I973" s="51">
        <v>92.05</v>
      </c>
      <c r="J973" s="51">
        <v>92.05</v>
      </c>
      <c r="K973" s="51">
        <v>92.05</v>
      </c>
      <c r="L973" s="51">
        <v>92.05</v>
      </c>
      <c r="M973" s="51">
        <v>1</v>
      </c>
      <c r="N973" s="51">
        <v>1</v>
      </c>
      <c r="O973" s="55">
        <v>0</v>
      </c>
      <c r="P973" s="56">
        <f t="shared" si="15"/>
        <v>92.05</v>
      </c>
      <c r="Q973" s="49"/>
      <c r="R973" s="49"/>
    </row>
    <row r="974" spans="1:18" s="48" customFormat="1" ht="15.2" customHeight="1">
      <c r="A974" s="54" t="s">
        <v>539</v>
      </c>
      <c r="B974" s="54" t="s">
        <v>580</v>
      </c>
      <c r="C974" s="54" t="s">
        <v>529</v>
      </c>
      <c r="D974" s="54" t="s">
        <v>529</v>
      </c>
      <c r="E974" s="54" t="s">
        <v>13</v>
      </c>
      <c r="F974" s="54"/>
      <c r="G974" s="54" t="s">
        <v>366</v>
      </c>
      <c r="H974" s="54" t="s">
        <v>367</v>
      </c>
      <c r="I974" s="51">
        <v>9683.75</v>
      </c>
      <c r="J974" s="51">
        <v>9683.75</v>
      </c>
      <c r="K974" s="51">
        <v>82585.78</v>
      </c>
      <c r="L974" s="51">
        <v>82585.78</v>
      </c>
      <c r="M974" s="51">
        <v>1</v>
      </c>
      <c r="N974" s="51">
        <v>0</v>
      </c>
      <c r="O974" s="55">
        <v>72902.03</v>
      </c>
      <c r="P974" s="56">
        <f t="shared" si="15"/>
        <v>9683.75</v>
      </c>
      <c r="Q974" s="49"/>
      <c r="R974" s="49"/>
    </row>
    <row r="975" spans="1:18" s="48" customFormat="1" ht="15.2" customHeight="1">
      <c r="A975" s="54" t="s">
        <v>539</v>
      </c>
      <c r="B975" s="54" t="s">
        <v>580</v>
      </c>
      <c r="C975" s="54" t="s">
        <v>529</v>
      </c>
      <c r="D975" s="54" t="s">
        <v>529</v>
      </c>
      <c r="E975" s="54" t="s">
        <v>13</v>
      </c>
      <c r="F975" s="54"/>
      <c r="G975" s="54" t="s">
        <v>368</v>
      </c>
      <c r="H975" s="54" t="s">
        <v>369</v>
      </c>
      <c r="I975" s="51">
        <v>2.58</v>
      </c>
      <c r="J975" s="51">
        <v>2.58</v>
      </c>
      <c r="K975" s="51">
        <v>10730.89</v>
      </c>
      <c r="L975" s="51">
        <v>10730.89</v>
      </c>
      <c r="M975" s="51">
        <v>1</v>
      </c>
      <c r="N975" s="51">
        <v>0</v>
      </c>
      <c r="O975" s="55">
        <v>10728.31</v>
      </c>
      <c r="P975" s="56">
        <f t="shared" si="15"/>
        <v>2.5799999999999272</v>
      </c>
      <c r="Q975" s="49"/>
      <c r="R975" s="49"/>
    </row>
    <row r="976" spans="1:18" s="48" customFormat="1" ht="15.2" customHeight="1">
      <c r="A976" s="54" t="s">
        <v>539</v>
      </c>
      <c r="B976" s="54" t="s">
        <v>580</v>
      </c>
      <c r="C976" s="54" t="s">
        <v>529</v>
      </c>
      <c r="D976" s="54" t="s">
        <v>529</v>
      </c>
      <c r="E976" s="54" t="s">
        <v>13</v>
      </c>
      <c r="F976" s="54"/>
      <c r="G976" s="54" t="s">
        <v>370</v>
      </c>
      <c r="H976" s="54" t="s">
        <v>371</v>
      </c>
      <c r="I976" s="51">
        <v>889.97</v>
      </c>
      <c r="J976" s="51">
        <v>889.97</v>
      </c>
      <c r="K976" s="51">
        <v>889.97</v>
      </c>
      <c r="L976" s="51">
        <v>889.97</v>
      </c>
      <c r="M976" s="51">
        <v>1</v>
      </c>
      <c r="N976" s="51">
        <v>0</v>
      </c>
      <c r="O976" s="55">
        <v>0</v>
      </c>
      <c r="P976" s="56">
        <f t="shared" si="15"/>
        <v>889.97</v>
      </c>
      <c r="Q976" s="49"/>
      <c r="R976" s="49"/>
    </row>
    <row r="977" spans="1:18" s="48" customFormat="1" ht="15.2" customHeight="1">
      <c r="A977" s="54" t="s">
        <v>539</v>
      </c>
      <c r="B977" s="54" t="s">
        <v>580</v>
      </c>
      <c r="C977" s="54" t="s">
        <v>529</v>
      </c>
      <c r="D977" s="54" t="s">
        <v>529</v>
      </c>
      <c r="E977" s="54" t="s">
        <v>13</v>
      </c>
      <c r="F977" s="54"/>
      <c r="G977" s="54" t="s">
        <v>372</v>
      </c>
      <c r="H977" s="54" t="s">
        <v>373</v>
      </c>
      <c r="I977" s="51">
        <v>250.49</v>
      </c>
      <c r="J977" s="51">
        <v>250.49</v>
      </c>
      <c r="K977" s="51">
        <v>250.49</v>
      </c>
      <c r="L977" s="51">
        <v>250.49</v>
      </c>
      <c r="M977" s="51">
        <v>1</v>
      </c>
      <c r="N977" s="51">
        <v>0</v>
      </c>
      <c r="O977" s="55">
        <v>0</v>
      </c>
      <c r="P977" s="56">
        <f t="shared" si="15"/>
        <v>250.49</v>
      </c>
      <c r="Q977" s="49"/>
      <c r="R977" s="49"/>
    </row>
    <row r="978" spans="1:18" s="48" customFormat="1" ht="15.2" customHeight="1">
      <c r="A978" s="54" t="s">
        <v>539</v>
      </c>
      <c r="B978" s="54" t="s">
        <v>580</v>
      </c>
      <c r="C978" s="54" t="s">
        <v>529</v>
      </c>
      <c r="D978" s="54" t="s">
        <v>529</v>
      </c>
      <c r="E978" s="54" t="s">
        <v>13</v>
      </c>
      <c r="F978" s="54"/>
      <c r="G978" s="54" t="s">
        <v>374</v>
      </c>
      <c r="H978" s="54" t="s">
        <v>375</v>
      </c>
      <c r="I978" s="51">
        <v>255.51</v>
      </c>
      <c r="J978" s="51">
        <v>255.51</v>
      </c>
      <c r="K978" s="51">
        <v>854.47</v>
      </c>
      <c r="L978" s="51">
        <v>854.47</v>
      </c>
      <c r="M978" s="51">
        <v>1</v>
      </c>
      <c r="N978" s="51">
        <v>0</v>
      </c>
      <c r="O978" s="55">
        <v>598.96</v>
      </c>
      <c r="P978" s="56">
        <f t="shared" si="15"/>
        <v>255.51</v>
      </c>
      <c r="Q978" s="49"/>
      <c r="R978" s="49"/>
    </row>
    <row r="979" spans="1:18" s="48" customFormat="1" ht="15.2" customHeight="1">
      <c r="A979" s="54" t="s">
        <v>539</v>
      </c>
      <c r="B979" s="54" t="s">
        <v>580</v>
      </c>
      <c r="C979" s="54" t="s">
        <v>529</v>
      </c>
      <c r="D979" s="54" t="s">
        <v>529</v>
      </c>
      <c r="E979" s="54" t="s">
        <v>13</v>
      </c>
      <c r="F979" s="54"/>
      <c r="G979" s="54" t="s">
        <v>389</v>
      </c>
      <c r="H979" s="54" t="s">
        <v>390</v>
      </c>
      <c r="I979" s="51">
        <v>41.84</v>
      </c>
      <c r="J979" s="51">
        <v>41.84</v>
      </c>
      <c r="K979" s="51">
        <v>41.84</v>
      </c>
      <c r="L979" s="51">
        <v>41.84</v>
      </c>
      <c r="M979" s="51">
        <v>1</v>
      </c>
      <c r="N979" s="51">
        <v>0</v>
      </c>
      <c r="O979" s="55">
        <v>0</v>
      </c>
      <c r="P979" s="56">
        <f t="shared" si="15"/>
        <v>41.84</v>
      </c>
      <c r="Q979" s="49"/>
      <c r="R979" s="49"/>
    </row>
    <row r="980" spans="1:18" s="48" customFormat="1" ht="15.2" customHeight="1">
      <c r="A980" s="54" t="s">
        <v>539</v>
      </c>
      <c r="B980" s="54" t="s">
        <v>580</v>
      </c>
      <c r="C980" s="54" t="s">
        <v>529</v>
      </c>
      <c r="D980" s="54" t="s">
        <v>529</v>
      </c>
      <c r="E980" s="54" t="s">
        <v>13</v>
      </c>
      <c r="F980" s="54"/>
      <c r="G980" s="54" t="s">
        <v>397</v>
      </c>
      <c r="H980" s="54" t="s">
        <v>35</v>
      </c>
      <c r="I980" s="51" t="s">
        <v>510</v>
      </c>
      <c r="J980" s="51" t="s">
        <v>510</v>
      </c>
      <c r="K980" s="51">
        <v>0</v>
      </c>
      <c r="L980" s="51">
        <v>0</v>
      </c>
      <c r="M980" s="51">
        <v>1</v>
      </c>
      <c r="N980" s="51">
        <v>0</v>
      </c>
      <c r="O980" s="55">
        <v>0</v>
      </c>
      <c r="P980" s="56">
        <f t="shared" si="15"/>
        <v>0</v>
      </c>
      <c r="Q980" s="49"/>
      <c r="R980" s="49"/>
    </row>
    <row r="981" spans="1:18" s="48" customFormat="1" ht="15.2" customHeight="1">
      <c r="A981" s="54" t="s">
        <v>539</v>
      </c>
      <c r="B981" s="54" t="s">
        <v>580</v>
      </c>
      <c r="C981" s="54" t="s">
        <v>529</v>
      </c>
      <c r="D981" s="54" t="s">
        <v>529</v>
      </c>
      <c r="E981" s="54" t="s">
        <v>13</v>
      </c>
      <c r="F981" s="54"/>
      <c r="G981" s="54" t="s">
        <v>403</v>
      </c>
      <c r="H981" s="54" t="s">
        <v>404</v>
      </c>
      <c r="I981" s="51" t="s">
        <v>510</v>
      </c>
      <c r="J981" s="51" t="s">
        <v>510</v>
      </c>
      <c r="K981" s="51">
        <v>0</v>
      </c>
      <c r="L981" s="51">
        <v>0</v>
      </c>
      <c r="M981" s="51">
        <v>1</v>
      </c>
      <c r="N981" s="51">
        <v>0</v>
      </c>
      <c r="O981" s="55">
        <v>0</v>
      </c>
      <c r="P981" s="56">
        <f t="shared" si="15"/>
        <v>0</v>
      </c>
      <c r="Q981" s="49"/>
      <c r="R981" s="49"/>
    </row>
    <row r="982" spans="1:18" s="48" customFormat="1" ht="15.2" customHeight="1">
      <c r="A982" s="54" t="s">
        <v>539</v>
      </c>
      <c r="B982" s="54" t="s">
        <v>580</v>
      </c>
      <c r="C982" s="54" t="s">
        <v>529</v>
      </c>
      <c r="D982" s="54" t="s">
        <v>529</v>
      </c>
      <c r="E982" s="54" t="s">
        <v>13</v>
      </c>
      <c r="F982" s="54"/>
      <c r="G982" s="54" t="s">
        <v>380</v>
      </c>
      <c r="H982" s="54" t="s">
        <v>17</v>
      </c>
      <c r="I982" s="51">
        <v>16.13</v>
      </c>
      <c r="J982" s="51">
        <v>16.13</v>
      </c>
      <c r="K982" s="51">
        <v>53.76</v>
      </c>
      <c r="L982" s="51">
        <v>53.760000000000005</v>
      </c>
      <c r="M982" s="51">
        <v>0</v>
      </c>
      <c r="N982" s="51">
        <v>0</v>
      </c>
      <c r="O982" s="55">
        <v>37.630000000000003</v>
      </c>
      <c r="P982" s="56">
        <f t="shared" si="15"/>
        <v>16.130000000000003</v>
      </c>
      <c r="Q982" s="49"/>
      <c r="R982" s="49"/>
    </row>
    <row r="983" spans="1:18" s="48" customFormat="1" ht="15.2" customHeight="1">
      <c r="A983" s="54" t="s">
        <v>539</v>
      </c>
      <c r="B983" s="54" t="s">
        <v>580</v>
      </c>
      <c r="C983" s="54" t="s">
        <v>529</v>
      </c>
      <c r="D983" s="54" t="s">
        <v>529</v>
      </c>
      <c r="E983" s="54" t="s">
        <v>13</v>
      </c>
      <c r="F983" s="54"/>
      <c r="G983" s="54" t="s">
        <v>381</v>
      </c>
      <c r="H983" s="54" t="s">
        <v>382</v>
      </c>
      <c r="I983" s="51">
        <v>306.70999999999998</v>
      </c>
      <c r="J983" s="51">
        <v>306.70999999999998</v>
      </c>
      <c r="K983" s="51">
        <v>306.70999999999998</v>
      </c>
      <c r="L983" s="51">
        <v>306.70999999999998</v>
      </c>
      <c r="M983" s="51">
        <v>1</v>
      </c>
      <c r="N983" s="51">
        <v>1</v>
      </c>
      <c r="O983" s="55">
        <v>0</v>
      </c>
      <c r="P983" s="56">
        <f t="shared" si="15"/>
        <v>306.70999999999998</v>
      </c>
      <c r="Q983" s="49"/>
      <c r="R983" s="49"/>
    </row>
    <row r="984" spans="1:18" s="48" customFormat="1" ht="15.2" customHeight="1">
      <c r="A984" s="54" t="s">
        <v>539</v>
      </c>
      <c r="B984" s="54" t="s">
        <v>580</v>
      </c>
      <c r="C984" s="54" t="s">
        <v>550</v>
      </c>
      <c r="D984" s="54" t="s">
        <v>550</v>
      </c>
      <c r="E984" s="54" t="s">
        <v>13</v>
      </c>
      <c r="F984" s="54"/>
      <c r="G984" s="54" t="s">
        <v>366</v>
      </c>
      <c r="H984" s="54" t="s">
        <v>367</v>
      </c>
      <c r="I984" s="51">
        <v>119505.41</v>
      </c>
      <c r="J984" s="51">
        <v>119505.41</v>
      </c>
      <c r="K984" s="51">
        <v>1367253.06</v>
      </c>
      <c r="L984" s="51">
        <v>1367253.0599999998</v>
      </c>
      <c r="M984" s="51">
        <v>1</v>
      </c>
      <c r="N984" s="51">
        <v>0</v>
      </c>
      <c r="O984" s="55">
        <v>1247747.6499999999</v>
      </c>
      <c r="P984" s="56">
        <f t="shared" si="15"/>
        <v>119505.40999999992</v>
      </c>
      <c r="Q984" s="49"/>
      <c r="R984" s="49"/>
    </row>
    <row r="985" spans="1:18" s="48" customFormat="1" ht="15.2" customHeight="1">
      <c r="A985" s="54" t="s">
        <v>539</v>
      </c>
      <c r="B985" s="54" t="s">
        <v>580</v>
      </c>
      <c r="C985" s="54" t="s">
        <v>550</v>
      </c>
      <c r="D985" s="54" t="s">
        <v>550</v>
      </c>
      <c r="E985" s="54" t="s">
        <v>13</v>
      </c>
      <c r="F985" s="54"/>
      <c r="G985" s="54" t="s">
        <v>368</v>
      </c>
      <c r="H985" s="54" t="s">
        <v>369</v>
      </c>
      <c r="I985" s="51" t="s">
        <v>510</v>
      </c>
      <c r="J985" s="51" t="s">
        <v>510</v>
      </c>
      <c r="K985" s="51">
        <v>0</v>
      </c>
      <c r="L985" s="51">
        <v>0</v>
      </c>
      <c r="M985" s="51">
        <v>1</v>
      </c>
      <c r="N985" s="51">
        <v>0</v>
      </c>
      <c r="O985" s="55">
        <v>0</v>
      </c>
      <c r="P985" s="56">
        <f t="shared" si="15"/>
        <v>0</v>
      </c>
      <c r="Q985" s="49"/>
      <c r="R985" s="49"/>
    </row>
    <row r="986" spans="1:18" s="48" customFormat="1" ht="15.2" customHeight="1">
      <c r="A986" s="54" t="s">
        <v>539</v>
      </c>
      <c r="B986" s="54" t="s">
        <v>580</v>
      </c>
      <c r="C986" s="54" t="s">
        <v>550</v>
      </c>
      <c r="D986" s="54" t="s">
        <v>550</v>
      </c>
      <c r="E986" s="54" t="s">
        <v>13</v>
      </c>
      <c r="F986" s="54"/>
      <c r="G986" s="54" t="s">
        <v>370</v>
      </c>
      <c r="H986" s="54" t="s">
        <v>371</v>
      </c>
      <c r="I986" s="51" t="s">
        <v>510</v>
      </c>
      <c r="J986" s="51" t="s">
        <v>510</v>
      </c>
      <c r="K986" s="51">
        <v>0</v>
      </c>
      <c r="L986" s="51">
        <v>0</v>
      </c>
      <c r="M986" s="51">
        <v>1</v>
      </c>
      <c r="N986" s="51">
        <v>0</v>
      </c>
      <c r="O986" s="55">
        <v>0</v>
      </c>
      <c r="P986" s="56">
        <f t="shared" si="15"/>
        <v>0</v>
      </c>
      <c r="Q986" s="49"/>
      <c r="R986" s="49"/>
    </row>
    <row r="987" spans="1:18" s="48" customFormat="1" ht="15.2" customHeight="1">
      <c r="A987" s="54" t="s">
        <v>539</v>
      </c>
      <c r="B987" s="54" t="s">
        <v>580</v>
      </c>
      <c r="C987" s="54" t="s">
        <v>550</v>
      </c>
      <c r="D987" s="54" t="s">
        <v>550</v>
      </c>
      <c r="E987" s="54" t="s">
        <v>13</v>
      </c>
      <c r="F987" s="54"/>
      <c r="G987" s="54" t="s">
        <v>372</v>
      </c>
      <c r="H987" s="54" t="s">
        <v>373</v>
      </c>
      <c r="I987" s="51" t="s">
        <v>510</v>
      </c>
      <c r="J987" s="51" t="s">
        <v>510</v>
      </c>
      <c r="K987" s="51">
        <v>0</v>
      </c>
      <c r="L987" s="51">
        <v>0</v>
      </c>
      <c r="M987" s="51">
        <v>1</v>
      </c>
      <c r="N987" s="51">
        <v>0</v>
      </c>
      <c r="O987" s="55">
        <v>0</v>
      </c>
      <c r="P987" s="56">
        <f t="shared" si="15"/>
        <v>0</v>
      </c>
      <c r="Q987" s="49"/>
      <c r="R987" s="49"/>
    </row>
    <row r="988" spans="1:18" s="48" customFormat="1" ht="15.2" customHeight="1">
      <c r="A988" s="54" t="s">
        <v>539</v>
      </c>
      <c r="B988" s="54" t="s">
        <v>580</v>
      </c>
      <c r="C988" s="54" t="s">
        <v>550</v>
      </c>
      <c r="D988" s="54" t="s">
        <v>550</v>
      </c>
      <c r="E988" s="54" t="s">
        <v>13</v>
      </c>
      <c r="F988" s="54"/>
      <c r="G988" s="54" t="s">
        <v>374</v>
      </c>
      <c r="H988" s="54" t="s">
        <v>375</v>
      </c>
      <c r="I988" s="51">
        <v>1906.77</v>
      </c>
      <c r="J988" s="51">
        <v>1906.77</v>
      </c>
      <c r="K988" s="51">
        <v>3632.8</v>
      </c>
      <c r="L988" s="51">
        <v>3632.8</v>
      </c>
      <c r="M988" s="51">
        <v>1</v>
      </c>
      <c r="N988" s="51">
        <v>0</v>
      </c>
      <c r="O988" s="55">
        <v>1726.03</v>
      </c>
      <c r="P988" s="56">
        <f t="shared" si="15"/>
        <v>1906.7700000000002</v>
      </c>
      <c r="Q988" s="49"/>
      <c r="R988" s="49"/>
    </row>
    <row r="989" spans="1:18" s="48" customFormat="1" ht="15.2" customHeight="1">
      <c r="A989" s="54" t="s">
        <v>539</v>
      </c>
      <c r="B989" s="54" t="s">
        <v>580</v>
      </c>
      <c r="C989" s="54" t="s">
        <v>550</v>
      </c>
      <c r="D989" s="54" t="s">
        <v>550</v>
      </c>
      <c r="E989" s="54" t="s">
        <v>13</v>
      </c>
      <c r="F989" s="54"/>
      <c r="G989" s="54" t="s">
        <v>389</v>
      </c>
      <c r="H989" s="54" t="s">
        <v>390</v>
      </c>
      <c r="I989" s="51" t="s">
        <v>510</v>
      </c>
      <c r="J989" s="51" t="s">
        <v>510</v>
      </c>
      <c r="K989" s="51">
        <v>0</v>
      </c>
      <c r="L989" s="51">
        <v>0</v>
      </c>
      <c r="M989" s="51">
        <v>1</v>
      </c>
      <c r="N989" s="51">
        <v>0</v>
      </c>
      <c r="O989" s="55">
        <v>0</v>
      </c>
      <c r="P989" s="56">
        <f t="shared" si="15"/>
        <v>0</v>
      </c>
      <c r="Q989" s="49"/>
      <c r="R989" s="49"/>
    </row>
    <row r="990" spans="1:18" s="48" customFormat="1" ht="15.2" customHeight="1">
      <c r="A990" s="54" t="s">
        <v>539</v>
      </c>
      <c r="B990" s="54" t="s">
        <v>580</v>
      </c>
      <c r="C990" s="54" t="s">
        <v>550</v>
      </c>
      <c r="D990" s="54" t="s">
        <v>550</v>
      </c>
      <c r="E990" s="54" t="s">
        <v>13</v>
      </c>
      <c r="F990" s="54"/>
      <c r="G990" s="54" t="s">
        <v>397</v>
      </c>
      <c r="H990" s="54" t="s">
        <v>35</v>
      </c>
      <c r="I990" s="51" t="s">
        <v>510</v>
      </c>
      <c r="J990" s="51" t="s">
        <v>510</v>
      </c>
      <c r="K990" s="51">
        <v>0</v>
      </c>
      <c r="L990" s="51">
        <v>0</v>
      </c>
      <c r="M990" s="51">
        <v>1</v>
      </c>
      <c r="N990" s="51">
        <v>0</v>
      </c>
      <c r="O990" s="55">
        <v>0</v>
      </c>
      <c r="P990" s="56">
        <f t="shared" si="15"/>
        <v>0</v>
      </c>
      <c r="Q990" s="49"/>
      <c r="R990" s="49"/>
    </row>
    <row r="991" spans="1:18" s="48" customFormat="1" ht="15.2" customHeight="1">
      <c r="A991" s="54" t="s">
        <v>539</v>
      </c>
      <c r="B991" s="54" t="s">
        <v>580</v>
      </c>
      <c r="C991" s="54" t="s">
        <v>550</v>
      </c>
      <c r="D991" s="54" t="s">
        <v>550</v>
      </c>
      <c r="E991" s="54" t="s">
        <v>13</v>
      </c>
      <c r="F991" s="54"/>
      <c r="G991" s="54" t="s">
        <v>380</v>
      </c>
      <c r="H991" s="54" t="s">
        <v>17</v>
      </c>
      <c r="I991" s="51">
        <v>479.26</v>
      </c>
      <c r="J991" s="51">
        <v>479.26</v>
      </c>
      <c r="K991" s="51">
        <v>1227.75</v>
      </c>
      <c r="L991" s="51">
        <v>1227.75</v>
      </c>
      <c r="M991" s="51">
        <v>1</v>
      </c>
      <c r="N991" s="51">
        <v>0</v>
      </c>
      <c r="O991" s="55">
        <v>748.49</v>
      </c>
      <c r="P991" s="56">
        <f t="shared" si="15"/>
        <v>479.26</v>
      </c>
      <c r="Q991" s="49"/>
      <c r="R991" s="49"/>
    </row>
    <row r="992" spans="1:18" s="48" customFormat="1" ht="15.2" customHeight="1">
      <c r="A992" s="54" t="s">
        <v>539</v>
      </c>
      <c r="B992" s="54" t="s">
        <v>580</v>
      </c>
      <c r="C992" s="54" t="s">
        <v>550</v>
      </c>
      <c r="D992" s="54" t="s">
        <v>550</v>
      </c>
      <c r="E992" s="54" t="s">
        <v>13</v>
      </c>
      <c r="F992" s="54"/>
      <c r="G992" s="54" t="s">
        <v>381</v>
      </c>
      <c r="H992" s="54" t="s">
        <v>382</v>
      </c>
      <c r="I992" s="51">
        <v>13538.6</v>
      </c>
      <c r="J992" s="51">
        <v>13538.6</v>
      </c>
      <c r="K992" s="51">
        <v>13538.6</v>
      </c>
      <c r="L992" s="51">
        <v>13538.6</v>
      </c>
      <c r="M992" s="51">
        <v>1</v>
      </c>
      <c r="N992" s="51">
        <v>0</v>
      </c>
      <c r="O992" s="55">
        <v>0</v>
      </c>
      <c r="P992" s="56">
        <f t="shared" si="15"/>
        <v>13538.6</v>
      </c>
      <c r="Q992" s="49"/>
      <c r="R992" s="49"/>
    </row>
    <row r="993" spans="1:18" s="48" customFormat="1" ht="15.2" customHeight="1">
      <c r="A993" s="54" t="s">
        <v>539</v>
      </c>
      <c r="B993" s="54" t="s">
        <v>580</v>
      </c>
      <c r="C993" s="54" t="s">
        <v>551</v>
      </c>
      <c r="D993" s="54" t="s">
        <v>551</v>
      </c>
      <c r="E993" s="54" t="s">
        <v>13</v>
      </c>
      <c r="F993" s="54"/>
      <c r="G993" s="54" t="s">
        <v>366</v>
      </c>
      <c r="H993" s="54" t="s">
        <v>367</v>
      </c>
      <c r="I993" s="51">
        <v>2539.4</v>
      </c>
      <c r="J993" s="51">
        <v>2539.4</v>
      </c>
      <c r="K993" s="51">
        <v>26357.919999999998</v>
      </c>
      <c r="L993" s="51">
        <v>26357.919999999998</v>
      </c>
      <c r="M993" s="51">
        <v>1</v>
      </c>
      <c r="N993" s="51">
        <v>0</v>
      </c>
      <c r="O993" s="55">
        <v>23818.52</v>
      </c>
      <c r="P993" s="56">
        <f t="shared" si="15"/>
        <v>2539.3999999999978</v>
      </c>
      <c r="Q993" s="49"/>
      <c r="R993" s="49"/>
    </row>
    <row r="994" spans="1:18" s="48" customFormat="1" ht="15.2" customHeight="1">
      <c r="A994" s="54" t="s">
        <v>539</v>
      </c>
      <c r="B994" s="54" t="s">
        <v>580</v>
      </c>
      <c r="C994" s="54" t="s">
        <v>551</v>
      </c>
      <c r="D994" s="54" t="s">
        <v>551</v>
      </c>
      <c r="E994" s="54" t="s">
        <v>13</v>
      </c>
      <c r="F994" s="54"/>
      <c r="G994" s="54" t="s">
        <v>368</v>
      </c>
      <c r="H994" s="54" t="s">
        <v>369</v>
      </c>
      <c r="I994" s="51" t="s">
        <v>510</v>
      </c>
      <c r="J994" s="51" t="s">
        <v>510</v>
      </c>
      <c r="K994" s="51">
        <v>0</v>
      </c>
      <c r="L994" s="51">
        <v>0</v>
      </c>
      <c r="M994" s="51">
        <v>1</v>
      </c>
      <c r="N994" s="51">
        <v>0</v>
      </c>
      <c r="O994" s="55">
        <v>0</v>
      </c>
      <c r="P994" s="56">
        <f t="shared" si="15"/>
        <v>0</v>
      </c>
      <c r="Q994" s="49"/>
      <c r="R994" s="49"/>
    </row>
    <row r="995" spans="1:18" s="48" customFormat="1" ht="15.2" customHeight="1">
      <c r="A995" s="54" t="s">
        <v>539</v>
      </c>
      <c r="B995" s="54" t="s">
        <v>580</v>
      </c>
      <c r="C995" s="54" t="s">
        <v>551</v>
      </c>
      <c r="D995" s="54" t="s">
        <v>551</v>
      </c>
      <c r="E995" s="54" t="s">
        <v>13</v>
      </c>
      <c r="F995" s="54"/>
      <c r="G995" s="54" t="s">
        <v>370</v>
      </c>
      <c r="H995" s="54" t="s">
        <v>371</v>
      </c>
      <c r="I995" s="51" t="s">
        <v>510</v>
      </c>
      <c r="J995" s="51" t="s">
        <v>510</v>
      </c>
      <c r="K995" s="51">
        <v>0</v>
      </c>
      <c r="L995" s="51">
        <v>0</v>
      </c>
      <c r="M995" s="51">
        <v>1</v>
      </c>
      <c r="N995" s="51">
        <v>0</v>
      </c>
      <c r="O995" s="55">
        <v>0</v>
      </c>
      <c r="P995" s="56">
        <f t="shared" si="15"/>
        <v>0</v>
      </c>
      <c r="Q995" s="49"/>
      <c r="R995" s="49"/>
    </row>
    <row r="996" spans="1:18" s="48" customFormat="1" ht="15.2" customHeight="1">
      <c r="A996" s="54" t="s">
        <v>539</v>
      </c>
      <c r="B996" s="54" t="s">
        <v>580</v>
      </c>
      <c r="C996" s="54" t="s">
        <v>551</v>
      </c>
      <c r="D996" s="54" t="s">
        <v>551</v>
      </c>
      <c r="E996" s="54" t="s">
        <v>13</v>
      </c>
      <c r="F996" s="54"/>
      <c r="G996" s="54" t="s">
        <v>372</v>
      </c>
      <c r="H996" s="54" t="s">
        <v>373</v>
      </c>
      <c r="I996" s="51" t="s">
        <v>510</v>
      </c>
      <c r="J996" s="51" t="s">
        <v>510</v>
      </c>
      <c r="K996" s="51">
        <v>0</v>
      </c>
      <c r="L996" s="51">
        <v>0</v>
      </c>
      <c r="M996" s="51">
        <v>1</v>
      </c>
      <c r="N996" s="51">
        <v>0</v>
      </c>
      <c r="O996" s="55">
        <v>0</v>
      </c>
      <c r="P996" s="56">
        <f t="shared" si="15"/>
        <v>0</v>
      </c>
      <c r="Q996" s="49"/>
      <c r="R996" s="49"/>
    </row>
    <row r="997" spans="1:18" s="48" customFormat="1" ht="15.2" customHeight="1">
      <c r="A997" s="54" t="s">
        <v>539</v>
      </c>
      <c r="B997" s="54" t="s">
        <v>580</v>
      </c>
      <c r="C997" s="54" t="s">
        <v>551</v>
      </c>
      <c r="D997" s="54" t="s">
        <v>551</v>
      </c>
      <c r="E997" s="54" t="s">
        <v>13</v>
      </c>
      <c r="F997" s="54"/>
      <c r="G997" s="54" t="s">
        <v>374</v>
      </c>
      <c r="H997" s="54" t="s">
        <v>375</v>
      </c>
      <c r="I997" s="51">
        <v>62.44</v>
      </c>
      <c r="J997" s="51">
        <v>62.44</v>
      </c>
      <c r="K997" s="51">
        <v>104.23</v>
      </c>
      <c r="L997" s="51">
        <v>104.23</v>
      </c>
      <c r="M997" s="51">
        <v>1</v>
      </c>
      <c r="N997" s="51">
        <v>0</v>
      </c>
      <c r="O997" s="55">
        <v>41.790000000000006</v>
      </c>
      <c r="P997" s="56">
        <f t="shared" si="15"/>
        <v>62.44</v>
      </c>
      <c r="Q997" s="49"/>
      <c r="R997" s="49"/>
    </row>
    <row r="998" spans="1:18" s="48" customFormat="1" ht="15.2" customHeight="1">
      <c r="A998" s="54" t="s">
        <v>539</v>
      </c>
      <c r="B998" s="54" t="s">
        <v>580</v>
      </c>
      <c r="C998" s="54" t="s">
        <v>551</v>
      </c>
      <c r="D998" s="54" t="s">
        <v>551</v>
      </c>
      <c r="E998" s="54" t="s">
        <v>13</v>
      </c>
      <c r="F998" s="54"/>
      <c r="G998" s="54" t="s">
        <v>389</v>
      </c>
      <c r="H998" s="54" t="s">
        <v>390</v>
      </c>
      <c r="I998" s="51" t="s">
        <v>510</v>
      </c>
      <c r="J998" s="51" t="s">
        <v>510</v>
      </c>
      <c r="K998" s="51">
        <v>0</v>
      </c>
      <c r="L998" s="51">
        <v>0</v>
      </c>
      <c r="M998" s="51">
        <v>1</v>
      </c>
      <c r="N998" s="51">
        <v>0</v>
      </c>
      <c r="O998" s="55">
        <v>0</v>
      </c>
      <c r="P998" s="56">
        <f t="shared" si="15"/>
        <v>0</v>
      </c>
      <c r="Q998" s="49"/>
      <c r="R998" s="49"/>
    </row>
    <row r="999" spans="1:18" s="48" customFormat="1" ht="15.2" customHeight="1">
      <c r="A999" s="54" t="s">
        <v>539</v>
      </c>
      <c r="B999" s="54" t="s">
        <v>580</v>
      </c>
      <c r="C999" s="54" t="s">
        <v>551</v>
      </c>
      <c r="D999" s="54" t="s">
        <v>551</v>
      </c>
      <c r="E999" s="54" t="s">
        <v>13</v>
      </c>
      <c r="F999" s="54"/>
      <c r="G999" s="54" t="s">
        <v>397</v>
      </c>
      <c r="H999" s="54" t="s">
        <v>35</v>
      </c>
      <c r="I999" s="51" t="s">
        <v>510</v>
      </c>
      <c r="J999" s="51" t="s">
        <v>510</v>
      </c>
      <c r="K999" s="51">
        <v>0</v>
      </c>
      <c r="L999" s="51">
        <v>0</v>
      </c>
      <c r="M999" s="51">
        <v>1</v>
      </c>
      <c r="N999" s="51">
        <v>0</v>
      </c>
      <c r="O999" s="55">
        <v>0</v>
      </c>
      <c r="P999" s="56">
        <f t="shared" si="15"/>
        <v>0</v>
      </c>
      <c r="Q999" s="49"/>
      <c r="R999" s="49"/>
    </row>
    <row r="1000" spans="1:18" s="48" customFormat="1" ht="15.2" customHeight="1">
      <c r="A1000" s="54" t="s">
        <v>539</v>
      </c>
      <c r="B1000" s="54" t="s">
        <v>580</v>
      </c>
      <c r="C1000" s="54" t="s">
        <v>551</v>
      </c>
      <c r="D1000" s="54" t="s">
        <v>551</v>
      </c>
      <c r="E1000" s="54" t="s">
        <v>13</v>
      </c>
      <c r="F1000" s="54"/>
      <c r="G1000" s="54" t="s">
        <v>380</v>
      </c>
      <c r="H1000" s="54" t="s">
        <v>17</v>
      </c>
      <c r="I1000" s="51">
        <v>5.95</v>
      </c>
      <c r="J1000" s="51">
        <v>5.95</v>
      </c>
      <c r="K1000" s="51">
        <v>14.8</v>
      </c>
      <c r="L1000" s="51">
        <v>14.8</v>
      </c>
      <c r="M1000" s="51">
        <v>1</v>
      </c>
      <c r="N1000" s="51">
        <v>0</v>
      </c>
      <c r="O1000" s="55">
        <v>8.85</v>
      </c>
      <c r="P1000" s="56">
        <f t="shared" si="15"/>
        <v>5.9500000000000011</v>
      </c>
      <c r="Q1000" s="49"/>
      <c r="R1000" s="49"/>
    </row>
    <row r="1001" spans="1:18" s="48" customFormat="1" ht="15.2" customHeight="1">
      <c r="A1001" s="54" t="s">
        <v>539</v>
      </c>
      <c r="B1001" s="54" t="s">
        <v>580</v>
      </c>
      <c r="C1001" s="54" t="s">
        <v>551</v>
      </c>
      <c r="D1001" s="54" t="s">
        <v>551</v>
      </c>
      <c r="E1001" s="54" t="s">
        <v>13</v>
      </c>
      <c r="F1001" s="54"/>
      <c r="G1001" s="54" t="s">
        <v>381</v>
      </c>
      <c r="H1001" s="54" t="s">
        <v>382</v>
      </c>
      <c r="I1001" s="51">
        <v>169.7</v>
      </c>
      <c r="J1001" s="51">
        <v>169.7</v>
      </c>
      <c r="K1001" s="51">
        <v>169.7</v>
      </c>
      <c r="L1001" s="51">
        <v>169.7</v>
      </c>
      <c r="M1001" s="51">
        <v>1</v>
      </c>
      <c r="N1001" s="51">
        <v>0</v>
      </c>
      <c r="O1001" s="55">
        <v>0</v>
      </c>
      <c r="P1001" s="56">
        <f t="shared" si="15"/>
        <v>169.7</v>
      </c>
      <c r="Q1001" s="49"/>
      <c r="R1001" s="49"/>
    </row>
    <row r="1002" spans="1:18" s="48" customFormat="1" ht="15.2" customHeight="1">
      <c r="A1002" s="54" t="s">
        <v>539</v>
      </c>
      <c r="B1002" s="54" t="s">
        <v>580</v>
      </c>
      <c r="C1002" s="54" t="s">
        <v>552</v>
      </c>
      <c r="D1002" s="54" t="s">
        <v>552</v>
      </c>
      <c r="E1002" s="54" t="s">
        <v>13</v>
      </c>
      <c r="F1002" s="54"/>
      <c r="G1002" s="54" t="s">
        <v>366</v>
      </c>
      <c r="H1002" s="54" t="s">
        <v>367</v>
      </c>
      <c r="I1002" s="51">
        <v>6295.86</v>
      </c>
      <c r="J1002" s="51">
        <v>6295.86</v>
      </c>
      <c r="K1002" s="51">
        <v>85462.97</v>
      </c>
      <c r="L1002" s="51">
        <v>85462.97</v>
      </c>
      <c r="M1002" s="51">
        <v>1</v>
      </c>
      <c r="N1002" s="51">
        <v>0</v>
      </c>
      <c r="O1002" s="55">
        <v>79167.11</v>
      </c>
      <c r="P1002" s="56">
        <f t="shared" si="15"/>
        <v>6295.8600000000006</v>
      </c>
      <c r="Q1002" s="49"/>
      <c r="R1002" s="49"/>
    </row>
    <row r="1003" spans="1:18" s="48" customFormat="1" ht="15.2" customHeight="1">
      <c r="A1003" s="54" t="s">
        <v>539</v>
      </c>
      <c r="B1003" s="54" t="s">
        <v>580</v>
      </c>
      <c r="C1003" s="54" t="s">
        <v>552</v>
      </c>
      <c r="D1003" s="54" t="s">
        <v>552</v>
      </c>
      <c r="E1003" s="54" t="s">
        <v>13</v>
      </c>
      <c r="F1003" s="54"/>
      <c r="G1003" s="54" t="s">
        <v>368</v>
      </c>
      <c r="H1003" s="54" t="s">
        <v>369</v>
      </c>
      <c r="I1003" s="51" t="s">
        <v>510</v>
      </c>
      <c r="J1003" s="51" t="s">
        <v>510</v>
      </c>
      <c r="K1003" s="51">
        <v>0</v>
      </c>
      <c r="L1003" s="51">
        <v>0</v>
      </c>
      <c r="M1003" s="51">
        <v>1</v>
      </c>
      <c r="N1003" s="51">
        <v>0</v>
      </c>
      <c r="O1003" s="55">
        <v>0</v>
      </c>
      <c r="P1003" s="56">
        <f t="shared" si="15"/>
        <v>0</v>
      </c>
      <c r="Q1003" s="49"/>
      <c r="R1003" s="49"/>
    </row>
    <row r="1004" spans="1:18" s="48" customFormat="1" ht="15.2" customHeight="1">
      <c r="A1004" s="54" t="s">
        <v>539</v>
      </c>
      <c r="B1004" s="54" t="s">
        <v>580</v>
      </c>
      <c r="C1004" s="54" t="s">
        <v>552</v>
      </c>
      <c r="D1004" s="54" t="s">
        <v>552</v>
      </c>
      <c r="E1004" s="54" t="s">
        <v>13</v>
      </c>
      <c r="F1004" s="54"/>
      <c r="G1004" s="54" t="s">
        <v>370</v>
      </c>
      <c r="H1004" s="54" t="s">
        <v>371</v>
      </c>
      <c r="I1004" s="51" t="s">
        <v>510</v>
      </c>
      <c r="J1004" s="51" t="s">
        <v>510</v>
      </c>
      <c r="K1004" s="51">
        <v>0</v>
      </c>
      <c r="L1004" s="51">
        <v>0</v>
      </c>
      <c r="M1004" s="51">
        <v>1</v>
      </c>
      <c r="N1004" s="51">
        <v>0</v>
      </c>
      <c r="O1004" s="55">
        <v>0</v>
      </c>
      <c r="P1004" s="56">
        <f t="shared" si="15"/>
        <v>0</v>
      </c>
      <c r="Q1004" s="49"/>
      <c r="R1004" s="49"/>
    </row>
    <row r="1005" spans="1:18" s="48" customFormat="1" ht="15.2" customHeight="1">
      <c r="A1005" s="54" t="s">
        <v>539</v>
      </c>
      <c r="B1005" s="54" t="s">
        <v>580</v>
      </c>
      <c r="C1005" s="54" t="s">
        <v>552</v>
      </c>
      <c r="D1005" s="54" t="s">
        <v>552</v>
      </c>
      <c r="E1005" s="54" t="s">
        <v>13</v>
      </c>
      <c r="F1005" s="54"/>
      <c r="G1005" s="54" t="s">
        <v>372</v>
      </c>
      <c r="H1005" s="54" t="s">
        <v>373</v>
      </c>
      <c r="I1005" s="51" t="s">
        <v>510</v>
      </c>
      <c r="J1005" s="51" t="s">
        <v>510</v>
      </c>
      <c r="K1005" s="51">
        <v>0</v>
      </c>
      <c r="L1005" s="51">
        <v>0</v>
      </c>
      <c r="M1005" s="51">
        <v>1</v>
      </c>
      <c r="N1005" s="51">
        <v>0</v>
      </c>
      <c r="O1005" s="55">
        <v>0</v>
      </c>
      <c r="P1005" s="56">
        <f t="shared" si="15"/>
        <v>0</v>
      </c>
      <c r="Q1005" s="49"/>
      <c r="R1005" s="49"/>
    </row>
    <row r="1006" spans="1:18" s="48" customFormat="1" ht="15.2" customHeight="1">
      <c r="A1006" s="54" t="s">
        <v>539</v>
      </c>
      <c r="B1006" s="54" t="s">
        <v>580</v>
      </c>
      <c r="C1006" s="54" t="s">
        <v>552</v>
      </c>
      <c r="D1006" s="54" t="s">
        <v>552</v>
      </c>
      <c r="E1006" s="54" t="s">
        <v>13</v>
      </c>
      <c r="F1006" s="54"/>
      <c r="G1006" s="54" t="s">
        <v>374</v>
      </c>
      <c r="H1006" s="54" t="s">
        <v>375</v>
      </c>
      <c r="I1006" s="51">
        <v>99.37</v>
      </c>
      <c r="J1006" s="51">
        <v>99.37</v>
      </c>
      <c r="K1006" s="51">
        <v>159.93</v>
      </c>
      <c r="L1006" s="51">
        <v>159.93</v>
      </c>
      <c r="M1006" s="51">
        <v>1</v>
      </c>
      <c r="N1006" s="51">
        <v>0</v>
      </c>
      <c r="O1006" s="55">
        <v>60.56</v>
      </c>
      <c r="P1006" s="56">
        <f t="shared" si="15"/>
        <v>99.37</v>
      </c>
      <c r="Q1006" s="49"/>
      <c r="R1006" s="49"/>
    </row>
    <row r="1007" spans="1:18" s="48" customFormat="1" ht="15.2" customHeight="1">
      <c r="A1007" s="54" t="s">
        <v>539</v>
      </c>
      <c r="B1007" s="54" t="s">
        <v>580</v>
      </c>
      <c r="C1007" s="54" t="s">
        <v>552</v>
      </c>
      <c r="D1007" s="54" t="s">
        <v>552</v>
      </c>
      <c r="E1007" s="54" t="s">
        <v>13</v>
      </c>
      <c r="F1007" s="54"/>
      <c r="G1007" s="54" t="s">
        <v>389</v>
      </c>
      <c r="H1007" s="54" t="s">
        <v>390</v>
      </c>
      <c r="I1007" s="51" t="s">
        <v>510</v>
      </c>
      <c r="J1007" s="51" t="s">
        <v>510</v>
      </c>
      <c r="K1007" s="51">
        <v>0</v>
      </c>
      <c r="L1007" s="51">
        <v>0</v>
      </c>
      <c r="M1007" s="51">
        <v>1</v>
      </c>
      <c r="N1007" s="51">
        <v>0</v>
      </c>
      <c r="O1007" s="55">
        <v>0</v>
      </c>
      <c r="P1007" s="56">
        <f t="shared" si="15"/>
        <v>0</v>
      </c>
      <c r="Q1007" s="49"/>
      <c r="R1007" s="49"/>
    </row>
    <row r="1008" spans="1:18" s="48" customFormat="1" ht="15.2" customHeight="1">
      <c r="A1008" s="54" t="s">
        <v>539</v>
      </c>
      <c r="B1008" s="54" t="s">
        <v>580</v>
      </c>
      <c r="C1008" s="54" t="s">
        <v>552</v>
      </c>
      <c r="D1008" s="54" t="s">
        <v>552</v>
      </c>
      <c r="E1008" s="54" t="s">
        <v>13</v>
      </c>
      <c r="F1008" s="54"/>
      <c r="G1008" s="54" t="s">
        <v>397</v>
      </c>
      <c r="H1008" s="54" t="s">
        <v>35</v>
      </c>
      <c r="I1008" s="51" t="s">
        <v>510</v>
      </c>
      <c r="J1008" s="51" t="s">
        <v>510</v>
      </c>
      <c r="K1008" s="51">
        <v>0</v>
      </c>
      <c r="L1008" s="51">
        <v>0</v>
      </c>
      <c r="M1008" s="51">
        <v>1</v>
      </c>
      <c r="N1008" s="51">
        <v>0</v>
      </c>
      <c r="O1008" s="55">
        <v>0</v>
      </c>
      <c r="P1008" s="56">
        <f t="shared" si="15"/>
        <v>0</v>
      </c>
      <c r="Q1008" s="49"/>
      <c r="R1008" s="49"/>
    </row>
    <row r="1009" spans="1:18" s="48" customFormat="1" ht="15.2" customHeight="1">
      <c r="A1009" s="54" t="s">
        <v>539</v>
      </c>
      <c r="B1009" s="54" t="s">
        <v>580</v>
      </c>
      <c r="C1009" s="54" t="s">
        <v>552</v>
      </c>
      <c r="D1009" s="54" t="s">
        <v>552</v>
      </c>
      <c r="E1009" s="54" t="s">
        <v>13</v>
      </c>
      <c r="F1009" s="54"/>
      <c r="G1009" s="54" t="s">
        <v>380</v>
      </c>
      <c r="H1009" s="54" t="s">
        <v>17</v>
      </c>
      <c r="I1009" s="51">
        <v>18.8</v>
      </c>
      <c r="J1009" s="51">
        <v>18.8</v>
      </c>
      <c r="K1009" s="51">
        <v>49.12</v>
      </c>
      <c r="L1009" s="51">
        <v>49.12</v>
      </c>
      <c r="M1009" s="51">
        <v>1</v>
      </c>
      <c r="N1009" s="51">
        <v>0</v>
      </c>
      <c r="O1009" s="55">
        <v>30.32</v>
      </c>
      <c r="P1009" s="56">
        <f t="shared" si="15"/>
        <v>18.799999999999997</v>
      </c>
      <c r="Q1009" s="49"/>
      <c r="R1009" s="49"/>
    </row>
    <row r="1010" spans="1:18" s="48" customFormat="1" ht="15.2" customHeight="1">
      <c r="A1010" s="54" t="s">
        <v>539</v>
      </c>
      <c r="B1010" s="54" t="s">
        <v>580</v>
      </c>
      <c r="C1010" s="54" t="s">
        <v>552</v>
      </c>
      <c r="D1010" s="54" t="s">
        <v>552</v>
      </c>
      <c r="E1010" s="54" t="s">
        <v>13</v>
      </c>
      <c r="F1010" s="54"/>
      <c r="G1010" s="54" t="s">
        <v>381</v>
      </c>
      <c r="H1010" s="54" t="s">
        <v>382</v>
      </c>
      <c r="I1010" s="51">
        <v>282.42</v>
      </c>
      <c r="J1010" s="51">
        <v>282.42</v>
      </c>
      <c r="K1010" s="51">
        <v>282.42</v>
      </c>
      <c r="L1010" s="51">
        <v>282.42</v>
      </c>
      <c r="M1010" s="51">
        <v>1</v>
      </c>
      <c r="N1010" s="51">
        <v>0</v>
      </c>
      <c r="O1010" s="55">
        <v>0</v>
      </c>
      <c r="P1010" s="56">
        <f t="shared" si="15"/>
        <v>282.42</v>
      </c>
      <c r="Q1010" s="49"/>
      <c r="R1010" s="49"/>
    </row>
    <row r="1011" spans="1:18" s="48" customFormat="1" ht="15.2" customHeight="1">
      <c r="A1011" s="54" t="s">
        <v>539</v>
      </c>
      <c r="B1011" s="54" t="s">
        <v>580</v>
      </c>
      <c r="C1011" s="54" t="s">
        <v>553</v>
      </c>
      <c r="D1011" s="54" t="s">
        <v>553</v>
      </c>
      <c r="E1011" s="54" t="s">
        <v>13</v>
      </c>
      <c r="F1011" s="54"/>
      <c r="G1011" s="54" t="s">
        <v>366</v>
      </c>
      <c r="H1011" s="54" t="s">
        <v>367</v>
      </c>
      <c r="I1011" s="51">
        <v>26636.1</v>
      </c>
      <c r="J1011" s="51">
        <v>26636.1</v>
      </c>
      <c r="K1011" s="51">
        <v>412740.75</v>
      </c>
      <c r="L1011" s="51">
        <v>412740.75</v>
      </c>
      <c r="M1011" s="51">
        <v>1</v>
      </c>
      <c r="N1011" s="51">
        <v>0</v>
      </c>
      <c r="O1011" s="55">
        <v>386104.65</v>
      </c>
      <c r="P1011" s="56">
        <f t="shared" si="15"/>
        <v>26636.099999999977</v>
      </c>
      <c r="Q1011" s="49"/>
      <c r="R1011" s="49"/>
    </row>
    <row r="1012" spans="1:18" s="48" customFormat="1" ht="15.2" customHeight="1">
      <c r="A1012" s="54" t="s">
        <v>539</v>
      </c>
      <c r="B1012" s="54" t="s">
        <v>580</v>
      </c>
      <c r="C1012" s="54" t="s">
        <v>553</v>
      </c>
      <c r="D1012" s="54" t="s">
        <v>553</v>
      </c>
      <c r="E1012" s="54" t="s">
        <v>13</v>
      </c>
      <c r="F1012" s="54"/>
      <c r="G1012" s="54" t="s">
        <v>368</v>
      </c>
      <c r="H1012" s="54" t="s">
        <v>369</v>
      </c>
      <c r="I1012" s="51" t="s">
        <v>510</v>
      </c>
      <c r="J1012" s="51" t="s">
        <v>510</v>
      </c>
      <c r="K1012" s="51">
        <v>0</v>
      </c>
      <c r="L1012" s="51">
        <v>0</v>
      </c>
      <c r="M1012" s="51">
        <v>1</v>
      </c>
      <c r="N1012" s="51">
        <v>0</v>
      </c>
      <c r="O1012" s="55">
        <v>0</v>
      </c>
      <c r="P1012" s="56">
        <f t="shared" si="15"/>
        <v>0</v>
      </c>
      <c r="Q1012" s="49"/>
      <c r="R1012" s="49"/>
    </row>
    <row r="1013" spans="1:18" s="48" customFormat="1" ht="15.2" customHeight="1">
      <c r="A1013" s="54" t="s">
        <v>539</v>
      </c>
      <c r="B1013" s="54" t="s">
        <v>580</v>
      </c>
      <c r="C1013" s="54" t="s">
        <v>553</v>
      </c>
      <c r="D1013" s="54" t="s">
        <v>553</v>
      </c>
      <c r="E1013" s="54" t="s">
        <v>13</v>
      </c>
      <c r="F1013" s="54"/>
      <c r="G1013" s="54" t="s">
        <v>370</v>
      </c>
      <c r="H1013" s="54" t="s">
        <v>371</v>
      </c>
      <c r="I1013" s="51" t="s">
        <v>510</v>
      </c>
      <c r="J1013" s="51" t="s">
        <v>510</v>
      </c>
      <c r="K1013" s="51">
        <v>0</v>
      </c>
      <c r="L1013" s="51">
        <v>0</v>
      </c>
      <c r="M1013" s="51">
        <v>1</v>
      </c>
      <c r="N1013" s="51">
        <v>0</v>
      </c>
      <c r="O1013" s="55">
        <v>0</v>
      </c>
      <c r="P1013" s="56">
        <f t="shared" si="15"/>
        <v>0</v>
      </c>
      <c r="Q1013" s="49"/>
      <c r="R1013" s="49"/>
    </row>
    <row r="1014" spans="1:18" s="48" customFormat="1" ht="15.2" customHeight="1">
      <c r="A1014" s="54" t="s">
        <v>539</v>
      </c>
      <c r="B1014" s="54" t="s">
        <v>580</v>
      </c>
      <c r="C1014" s="54" t="s">
        <v>553</v>
      </c>
      <c r="D1014" s="54" t="s">
        <v>553</v>
      </c>
      <c r="E1014" s="54" t="s">
        <v>13</v>
      </c>
      <c r="F1014" s="54"/>
      <c r="G1014" s="54" t="s">
        <v>372</v>
      </c>
      <c r="H1014" s="54" t="s">
        <v>373</v>
      </c>
      <c r="I1014" s="51" t="s">
        <v>510</v>
      </c>
      <c r="J1014" s="51" t="s">
        <v>510</v>
      </c>
      <c r="K1014" s="51">
        <v>0</v>
      </c>
      <c r="L1014" s="51">
        <v>0</v>
      </c>
      <c r="M1014" s="51">
        <v>1</v>
      </c>
      <c r="N1014" s="51">
        <v>0</v>
      </c>
      <c r="O1014" s="55">
        <v>0</v>
      </c>
      <c r="P1014" s="56">
        <f t="shared" si="15"/>
        <v>0</v>
      </c>
      <c r="Q1014" s="49"/>
      <c r="R1014" s="49"/>
    </row>
    <row r="1015" spans="1:18" s="48" customFormat="1" ht="15.2" customHeight="1">
      <c r="A1015" s="54" t="s">
        <v>539</v>
      </c>
      <c r="B1015" s="54" t="s">
        <v>580</v>
      </c>
      <c r="C1015" s="54" t="s">
        <v>553</v>
      </c>
      <c r="D1015" s="54" t="s">
        <v>553</v>
      </c>
      <c r="E1015" s="54" t="s">
        <v>13</v>
      </c>
      <c r="F1015" s="54"/>
      <c r="G1015" s="54" t="s">
        <v>374</v>
      </c>
      <c r="H1015" s="54" t="s">
        <v>375</v>
      </c>
      <c r="I1015" s="51">
        <v>794.82</v>
      </c>
      <c r="J1015" s="51">
        <v>794.82</v>
      </c>
      <c r="K1015" s="51">
        <v>1524.3</v>
      </c>
      <c r="L1015" s="51">
        <v>1524.3000000000002</v>
      </c>
      <c r="M1015" s="51">
        <v>1</v>
      </c>
      <c r="N1015" s="51">
        <v>0</v>
      </c>
      <c r="O1015" s="55">
        <v>729.48</v>
      </c>
      <c r="P1015" s="56">
        <f t="shared" si="15"/>
        <v>794.82000000000016</v>
      </c>
      <c r="Q1015" s="49"/>
      <c r="R1015" s="49"/>
    </row>
    <row r="1016" spans="1:18" s="48" customFormat="1" ht="15.2" customHeight="1">
      <c r="A1016" s="54" t="s">
        <v>539</v>
      </c>
      <c r="B1016" s="54" t="s">
        <v>580</v>
      </c>
      <c r="C1016" s="54" t="s">
        <v>553</v>
      </c>
      <c r="D1016" s="54" t="s">
        <v>553</v>
      </c>
      <c r="E1016" s="54" t="s">
        <v>13</v>
      </c>
      <c r="F1016" s="54"/>
      <c r="G1016" s="54" t="s">
        <v>389</v>
      </c>
      <c r="H1016" s="54" t="s">
        <v>390</v>
      </c>
      <c r="I1016" s="51" t="s">
        <v>510</v>
      </c>
      <c r="J1016" s="51" t="s">
        <v>510</v>
      </c>
      <c r="K1016" s="51">
        <v>0</v>
      </c>
      <c r="L1016" s="51">
        <v>0</v>
      </c>
      <c r="M1016" s="51">
        <v>1</v>
      </c>
      <c r="N1016" s="51">
        <v>0</v>
      </c>
      <c r="O1016" s="55">
        <v>0</v>
      </c>
      <c r="P1016" s="56">
        <f t="shared" si="15"/>
        <v>0</v>
      </c>
      <c r="Q1016" s="49"/>
      <c r="R1016" s="49"/>
    </row>
    <row r="1017" spans="1:18" s="48" customFormat="1" ht="15.2" customHeight="1">
      <c r="A1017" s="54" t="s">
        <v>539</v>
      </c>
      <c r="B1017" s="54" t="s">
        <v>580</v>
      </c>
      <c r="C1017" s="54" t="s">
        <v>553</v>
      </c>
      <c r="D1017" s="54" t="s">
        <v>553</v>
      </c>
      <c r="E1017" s="54" t="s">
        <v>13</v>
      </c>
      <c r="F1017" s="54"/>
      <c r="G1017" s="54" t="s">
        <v>397</v>
      </c>
      <c r="H1017" s="54" t="s">
        <v>35</v>
      </c>
      <c r="I1017" s="51" t="s">
        <v>510</v>
      </c>
      <c r="J1017" s="51" t="s">
        <v>510</v>
      </c>
      <c r="K1017" s="51">
        <v>0</v>
      </c>
      <c r="L1017" s="51">
        <v>0</v>
      </c>
      <c r="M1017" s="51">
        <v>1</v>
      </c>
      <c r="N1017" s="51">
        <v>0</v>
      </c>
      <c r="O1017" s="55">
        <v>0</v>
      </c>
      <c r="P1017" s="56">
        <f t="shared" si="15"/>
        <v>0</v>
      </c>
      <c r="Q1017" s="49"/>
      <c r="R1017" s="49"/>
    </row>
    <row r="1018" spans="1:18" s="48" customFormat="1" ht="15.2" customHeight="1">
      <c r="A1018" s="54" t="s">
        <v>539</v>
      </c>
      <c r="B1018" s="54" t="s">
        <v>580</v>
      </c>
      <c r="C1018" s="54" t="s">
        <v>553</v>
      </c>
      <c r="D1018" s="54" t="s">
        <v>553</v>
      </c>
      <c r="E1018" s="54" t="s">
        <v>13</v>
      </c>
      <c r="F1018" s="54"/>
      <c r="G1018" s="54" t="s">
        <v>380</v>
      </c>
      <c r="H1018" s="54" t="s">
        <v>17</v>
      </c>
      <c r="I1018" s="51">
        <v>107.22</v>
      </c>
      <c r="J1018" s="51">
        <v>107.22</v>
      </c>
      <c r="K1018" s="51">
        <v>239.22</v>
      </c>
      <c r="L1018" s="51">
        <v>239.22</v>
      </c>
      <c r="M1018" s="51">
        <v>1</v>
      </c>
      <c r="N1018" s="51">
        <v>0</v>
      </c>
      <c r="O1018" s="55">
        <v>132</v>
      </c>
      <c r="P1018" s="56">
        <f t="shared" si="15"/>
        <v>107.22</v>
      </c>
      <c r="Q1018" s="49"/>
      <c r="R1018" s="49"/>
    </row>
    <row r="1019" spans="1:18" s="48" customFormat="1" ht="15.2" customHeight="1">
      <c r="A1019" s="54" t="s">
        <v>539</v>
      </c>
      <c r="B1019" s="54" t="s">
        <v>580</v>
      </c>
      <c r="C1019" s="54" t="s">
        <v>553</v>
      </c>
      <c r="D1019" s="54" t="s">
        <v>553</v>
      </c>
      <c r="E1019" s="54" t="s">
        <v>13</v>
      </c>
      <c r="F1019" s="54"/>
      <c r="G1019" s="54" t="s">
        <v>381</v>
      </c>
      <c r="H1019" s="54" t="s">
        <v>382</v>
      </c>
      <c r="I1019" s="51">
        <v>2244.79</v>
      </c>
      <c r="J1019" s="51">
        <v>2244.79</v>
      </c>
      <c r="K1019" s="51">
        <v>2244.79</v>
      </c>
      <c r="L1019" s="51">
        <v>2244.79</v>
      </c>
      <c r="M1019" s="51">
        <v>1</v>
      </c>
      <c r="N1019" s="51">
        <v>0</v>
      </c>
      <c r="O1019" s="55">
        <v>0</v>
      </c>
      <c r="P1019" s="56">
        <f t="shared" si="15"/>
        <v>2244.79</v>
      </c>
      <c r="Q1019" s="49"/>
      <c r="R1019" s="49"/>
    </row>
    <row r="1020" spans="1:18" s="48" customFormat="1" ht="15.2" customHeight="1">
      <c r="A1020" s="54" t="s">
        <v>539</v>
      </c>
      <c r="B1020" s="54" t="s">
        <v>580</v>
      </c>
      <c r="C1020" s="54" t="s">
        <v>132</v>
      </c>
      <c r="D1020" s="54" t="s">
        <v>132</v>
      </c>
      <c r="E1020" s="54" t="s">
        <v>13</v>
      </c>
      <c r="F1020" s="54"/>
      <c r="G1020" s="54" t="s">
        <v>366</v>
      </c>
      <c r="H1020" s="54" t="s">
        <v>367</v>
      </c>
      <c r="I1020" s="51">
        <v>5462.06</v>
      </c>
      <c r="J1020" s="51">
        <v>5462.06</v>
      </c>
      <c r="K1020" s="51">
        <v>264284.62</v>
      </c>
      <c r="L1020" s="51">
        <v>264284.62</v>
      </c>
      <c r="M1020" s="51">
        <v>1</v>
      </c>
      <c r="N1020" s="51">
        <v>1</v>
      </c>
      <c r="O1020" s="55">
        <v>258822.56</v>
      </c>
      <c r="P1020" s="56">
        <f t="shared" si="15"/>
        <v>5462.0599999999977</v>
      </c>
      <c r="Q1020" s="49"/>
      <c r="R1020" s="49"/>
    </row>
    <row r="1021" spans="1:18" s="48" customFormat="1" ht="15.2" customHeight="1">
      <c r="A1021" s="54" t="s">
        <v>539</v>
      </c>
      <c r="B1021" s="54" t="s">
        <v>580</v>
      </c>
      <c r="C1021" s="54" t="s">
        <v>132</v>
      </c>
      <c r="D1021" s="54" t="s">
        <v>132</v>
      </c>
      <c r="E1021" s="54" t="s">
        <v>13</v>
      </c>
      <c r="F1021" s="54"/>
      <c r="G1021" s="54" t="s">
        <v>387</v>
      </c>
      <c r="H1021" s="54" t="s">
        <v>388</v>
      </c>
      <c r="I1021" s="51" t="s">
        <v>510</v>
      </c>
      <c r="J1021" s="51" t="s">
        <v>510</v>
      </c>
      <c r="K1021" s="51">
        <v>0</v>
      </c>
      <c r="L1021" s="51">
        <v>0</v>
      </c>
      <c r="M1021" s="51">
        <v>1</v>
      </c>
      <c r="N1021" s="51">
        <v>1</v>
      </c>
      <c r="O1021" s="55">
        <v>0</v>
      </c>
      <c r="P1021" s="56">
        <f t="shared" si="15"/>
        <v>0</v>
      </c>
      <c r="Q1021" s="49"/>
      <c r="R1021" s="49"/>
    </row>
    <row r="1022" spans="1:18" s="48" customFormat="1" ht="15.2" customHeight="1">
      <c r="A1022" s="54" t="s">
        <v>539</v>
      </c>
      <c r="B1022" s="54" t="s">
        <v>580</v>
      </c>
      <c r="C1022" s="54" t="s">
        <v>132</v>
      </c>
      <c r="D1022" s="54" t="s">
        <v>132</v>
      </c>
      <c r="E1022" s="54" t="s">
        <v>13</v>
      </c>
      <c r="F1022" s="54"/>
      <c r="G1022" s="54" t="s">
        <v>368</v>
      </c>
      <c r="H1022" s="54" t="s">
        <v>369</v>
      </c>
      <c r="I1022" s="51">
        <v>24.44</v>
      </c>
      <c r="J1022" s="51">
        <v>24.44</v>
      </c>
      <c r="K1022" s="51">
        <v>15765.87</v>
      </c>
      <c r="L1022" s="51">
        <v>15765.87</v>
      </c>
      <c r="M1022" s="51">
        <v>1</v>
      </c>
      <c r="N1022" s="51">
        <v>1</v>
      </c>
      <c r="O1022" s="55">
        <v>15741.429999999998</v>
      </c>
      <c r="P1022" s="56">
        <f t="shared" si="15"/>
        <v>24.440000000002328</v>
      </c>
      <c r="Q1022" s="49"/>
      <c r="R1022" s="49"/>
    </row>
    <row r="1023" spans="1:18" s="48" customFormat="1" ht="15.2" customHeight="1">
      <c r="A1023" s="54" t="s">
        <v>539</v>
      </c>
      <c r="B1023" s="54" t="s">
        <v>580</v>
      </c>
      <c r="C1023" s="54" t="s">
        <v>132</v>
      </c>
      <c r="D1023" s="54" t="s">
        <v>132</v>
      </c>
      <c r="E1023" s="54" t="s">
        <v>13</v>
      </c>
      <c r="F1023" s="54"/>
      <c r="G1023" s="54" t="s">
        <v>370</v>
      </c>
      <c r="H1023" s="54" t="s">
        <v>371</v>
      </c>
      <c r="I1023" s="51">
        <v>4755.7</v>
      </c>
      <c r="J1023" s="51">
        <v>4755.7</v>
      </c>
      <c r="K1023" s="51">
        <v>4755.7</v>
      </c>
      <c r="L1023" s="51">
        <v>4755.7</v>
      </c>
      <c r="M1023" s="51">
        <v>1</v>
      </c>
      <c r="N1023" s="51">
        <v>1</v>
      </c>
      <c r="O1023" s="55">
        <v>0</v>
      </c>
      <c r="P1023" s="56">
        <f t="shared" si="15"/>
        <v>4755.7</v>
      </c>
      <c r="Q1023" s="49"/>
      <c r="R1023" s="49"/>
    </row>
    <row r="1024" spans="1:18" s="48" customFormat="1" ht="15.2" customHeight="1">
      <c r="A1024" s="54" t="s">
        <v>539</v>
      </c>
      <c r="B1024" s="54" t="s">
        <v>580</v>
      </c>
      <c r="C1024" s="54" t="s">
        <v>132</v>
      </c>
      <c r="D1024" s="54" t="s">
        <v>132</v>
      </c>
      <c r="E1024" s="54" t="s">
        <v>13</v>
      </c>
      <c r="F1024" s="54"/>
      <c r="G1024" s="54" t="s">
        <v>372</v>
      </c>
      <c r="H1024" s="54" t="s">
        <v>373</v>
      </c>
      <c r="I1024" s="51">
        <v>209.32</v>
      </c>
      <c r="J1024" s="51">
        <v>209.32</v>
      </c>
      <c r="K1024" s="51">
        <v>437.64</v>
      </c>
      <c r="L1024" s="51">
        <v>437.64</v>
      </c>
      <c r="M1024" s="51">
        <v>1</v>
      </c>
      <c r="N1024" s="51">
        <v>1</v>
      </c>
      <c r="O1024" s="55">
        <v>228.32</v>
      </c>
      <c r="P1024" s="56">
        <f t="shared" si="15"/>
        <v>209.32</v>
      </c>
      <c r="Q1024" s="49"/>
      <c r="R1024" s="49"/>
    </row>
    <row r="1025" spans="1:18" s="48" customFormat="1" ht="15.2" customHeight="1">
      <c r="A1025" s="54" t="s">
        <v>539</v>
      </c>
      <c r="B1025" s="54" t="s">
        <v>580</v>
      </c>
      <c r="C1025" s="54" t="s">
        <v>132</v>
      </c>
      <c r="D1025" s="54" t="s">
        <v>132</v>
      </c>
      <c r="E1025" s="54" t="s">
        <v>13</v>
      </c>
      <c r="F1025" s="54"/>
      <c r="G1025" s="54" t="s">
        <v>374</v>
      </c>
      <c r="H1025" s="54" t="s">
        <v>375</v>
      </c>
      <c r="I1025" s="51">
        <v>1251.5899999999999</v>
      </c>
      <c r="J1025" s="51">
        <v>1251.5899999999999</v>
      </c>
      <c r="K1025" s="51">
        <v>4086.77</v>
      </c>
      <c r="L1025" s="51">
        <v>4086.7700000000004</v>
      </c>
      <c r="M1025" s="51">
        <v>1</v>
      </c>
      <c r="N1025" s="51">
        <v>1</v>
      </c>
      <c r="O1025" s="55">
        <v>2835.18</v>
      </c>
      <c r="P1025" s="56">
        <f t="shared" si="15"/>
        <v>1251.5900000000006</v>
      </c>
      <c r="Q1025" s="49"/>
      <c r="R1025" s="49"/>
    </row>
    <row r="1026" spans="1:18" s="48" customFormat="1" ht="15.2" customHeight="1">
      <c r="A1026" s="54" t="s">
        <v>539</v>
      </c>
      <c r="B1026" s="54" t="s">
        <v>580</v>
      </c>
      <c r="C1026" s="54" t="s">
        <v>132</v>
      </c>
      <c r="D1026" s="54" t="s">
        <v>132</v>
      </c>
      <c r="E1026" s="54" t="s">
        <v>13</v>
      </c>
      <c r="F1026" s="54"/>
      <c r="G1026" s="54" t="s">
        <v>389</v>
      </c>
      <c r="H1026" s="54" t="s">
        <v>390</v>
      </c>
      <c r="I1026" s="51">
        <v>411.96</v>
      </c>
      <c r="J1026" s="51">
        <v>411.96</v>
      </c>
      <c r="K1026" s="51">
        <v>439.09</v>
      </c>
      <c r="L1026" s="51">
        <v>439.09</v>
      </c>
      <c r="M1026" s="51">
        <v>1</v>
      </c>
      <c r="N1026" s="51">
        <v>1</v>
      </c>
      <c r="O1026" s="55">
        <v>27.13</v>
      </c>
      <c r="P1026" s="56">
        <f t="shared" si="15"/>
        <v>411.96</v>
      </c>
      <c r="Q1026" s="49"/>
      <c r="R1026" s="49"/>
    </row>
    <row r="1027" spans="1:18" s="48" customFormat="1" ht="15.2" customHeight="1">
      <c r="A1027" s="54" t="s">
        <v>539</v>
      </c>
      <c r="B1027" s="54" t="s">
        <v>580</v>
      </c>
      <c r="C1027" s="54" t="s">
        <v>132</v>
      </c>
      <c r="D1027" s="54" t="s">
        <v>132</v>
      </c>
      <c r="E1027" s="54" t="s">
        <v>13</v>
      </c>
      <c r="F1027" s="54"/>
      <c r="G1027" s="54" t="s">
        <v>393</v>
      </c>
      <c r="H1027" s="54" t="s">
        <v>25</v>
      </c>
      <c r="I1027" s="51" t="s">
        <v>510</v>
      </c>
      <c r="J1027" s="51" t="s">
        <v>510</v>
      </c>
      <c r="K1027" s="51">
        <v>0</v>
      </c>
      <c r="L1027" s="51">
        <v>0</v>
      </c>
      <c r="M1027" s="51">
        <v>1</v>
      </c>
      <c r="N1027" s="51">
        <v>1</v>
      </c>
      <c r="O1027" s="55">
        <v>0</v>
      </c>
      <c r="P1027" s="56">
        <f t="shared" ref="P1027:P1090" si="16">L1027-O1027</f>
        <v>0</v>
      </c>
      <c r="Q1027" s="49"/>
      <c r="R1027" s="49"/>
    </row>
    <row r="1028" spans="1:18" s="48" customFormat="1" ht="15.2" customHeight="1">
      <c r="A1028" s="54" t="s">
        <v>539</v>
      </c>
      <c r="B1028" s="54" t="s">
        <v>580</v>
      </c>
      <c r="C1028" s="54" t="s">
        <v>132</v>
      </c>
      <c r="D1028" s="54" t="s">
        <v>132</v>
      </c>
      <c r="E1028" s="54" t="s">
        <v>13</v>
      </c>
      <c r="F1028" s="54"/>
      <c r="G1028" s="54" t="s">
        <v>376</v>
      </c>
      <c r="H1028" s="54" t="s">
        <v>377</v>
      </c>
      <c r="I1028" s="51" t="s">
        <v>510</v>
      </c>
      <c r="J1028" s="51" t="s">
        <v>510</v>
      </c>
      <c r="K1028" s="51">
        <v>0</v>
      </c>
      <c r="L1028" s="51">
        <v>0</v>
      </c>
      <c r="M1028" s="51">
        <v>1</v>
      </c>
      <c r="N1028" s="51">
        <v>1</v>
      </c>
      <c r="O1028" s="55">
        <v>0</v>
      </c>
      <c r="P1028" s="56">
        <f t="shared" si="16"/>
        <v>0</v>
      </c>
      <c r="Q1028" s="49"/>
      <c r="R1028" s="49"/>
    </row>
    <row r="1029" spans="1:18" s="48" customFormat="1" ht="15.2" customHeight="1">
      <c r="A1029" s="54" t="s">
        <v>539</v>
      </c>
      <c r="B1029" s="54" t="s">
        <v>580</v>
      </c>
      <c r="C1029" s="54" t="s">
        <v>132</v>
      </c>
      <c r="D1029" s="54" t="s">
        <v>132</v>
      </c>
      <c r="E1029" s="54" t="s">
        <v>13</v>
      </c>
      <c r="F1029" s="54"/>
      <c r="G1029" s="54" t="s">
        <v>378</v>
      </c>
      <c r="H1029" s="54" t="s">
        <v>379</v>
      </c>
      <c r="I1029" s="51" t="s">
        <v>510</v>
      </c>
      <c r="J1029" s="51" t="s">
        <v>510</v>
      </c>
      <c r="K1029" s="51">
        <v>0</v>
      </c>
      <c r="L1029" s="51">
        <v>0</v>
      </c>
      <c r="M1029" s="51">
        <v>1</v>
      </c>
      <c r="N1029" s="51">
        <v>1</v>
      </c>
      <c r="O1029" s="55">
        <v>0</v>
      </c>
      <c r="P1029" s="56">
        <f t="shared" si="16"/>
        <v>0</v>
      </c>
      <c r="Q1029" s="49"/>
      <c r="R1029" s="49"/>
    </row>
    <row r="1030" spans="1:18" s="48" customFormat="1" ht="15.2" customHeight="1">
      <c r="A1030" s="54" t="s">
        <v>539</v>
      </c>
      <c r="B1030" s="54" t="s">
        <v>580</v>
      </c>
      <c r="C1030" s="54" t="s">
        <v>132</v>
      </c>
      <c r="D1030" s="54" t="s">
        <v>132</v>
      </c>
      <c r="E1030" s="54" t="s">
        <v>13</v>
      </c>
      <c r="F1030" s="54"/>
      <c r="G1030" s="54" t="s">
        <v>380</v>
      </c>
      <c r="H1030" s="54" t="s">
        <v>17</v>
      </c>
      <c r="I1030" s="51">
        <v>362.89</v>
      </c>
      <c r="J1030" s="51">
        <v>362.89</v>
      </c>
      <c r="K1030" s="51">
        <v>463.54</v>
      </c>
      <c r="L1030" s="51">
        <v>463.54</v>
      </c>
      <c r="M1030" s="51">
        <v>1</v>
      </c>
      <c r="N1030" s="51">
        <v>1</v>
      </c>
      <c r="O1030" s="55">
        <v>100.65</v>
      </c>
      <c r="P1030" s="56">
        <f t="shared" si="16"/>
        <v>362.89</v>
      </c>
      <c r="Q1030" s="49"/>
      <c r="R1030" s="49"/>
    </row>
    <row r="1031" spans="1:18" s="48" customFormat="1" ht="15.2" customHeight="1">
      <c r="A1031" s="54" t="s">
        <v>539</v>
      </c>
      <c r="B1031" s="54" t="s">
        <v>580</v>
      </c>
      <c r="C1031" s="54" t="s">
        <v>132</v>
      </c>
      <c r="D1031" s="54" t="s">
        <v>132</v>
      </c>
      <c r="E1031" s="54" t="s">
        <v>13</v>
      </c>
      <c r="F1031" s="54"/>
      <c r="G1031" s="54" t="s">
        <v>381</v>
      </c>
      <c r="H1031" s="54" t="s">
        <v>382</v>
      </c>
      <c r="I1031" s="51">
        <v>1236.0999999999999</v>
      </c>
      <c r="J1031" s="51">
        <v>1236.0999999999999</v>
      </c>
      <c r="K1031" s="51">
        <v>2472.1999999999998</v>
      </c>
      <c r="L1031" s="51">
        <v>2472.1999999999998</v>
      </c>
      <c r="M1031" s="51">
        <v>1</v>
      </c>
      <c r="N1031" s="51">
        <v>1</v>
      </c>
      <c r="O1031" s="55">
        <v>1236.0999999999999</v>
      </c>
      <c r="P1031" s="56">
        <f t="shared" si="16"/>
        <v>1236.0999999999999</v>
      </c>
      <c r="Q1031" s="49"/>
      <c r="R1031" s="49"/>
    </row>
    <row r="1032" spans="1:18" s="48" customFormat="1" ht="15.2" customHeight="1">
      <c r="A1032" s="54" t="s">
        <v>539</v>
      </c>
      <c r="B1032" s="54" t="s">
        <v>580</v>
      </c>
      <c r="C1032" s="54" t="s">
        <v>132</v>
      </c>
      <c r="D1032" s="54" t="s">
        <v>132</v>
      </c>
      <c r="E1032" s="54" t="s">
        <v>13</v>
      </c>
      <c r="F1032" s="54"/>
      <c r="G1032" s="54" t="s">
        <v>468</v>
      </c>
      <c r="H1032" s="54" t="s">
        <v>469</v>
      </c>
      <c r="I1032" s="51" t="s">
        <v>510</v>
      </c>
      <c r="J1032" s="51" t="s">
        <v>510</v>
      </c>
      <c r="K1032" s="51">
        <v>0</v>
      </c>
      <c r="L1032" s="51">
        <v>0</v>
      </c>
      <c r="M1032" s="51">
        <v>1</v>
      </c>
      <c r="N1032" s="51">
        <v>1</v>
      </c>
      <c r="O1032" s="55">
        <v>0</v>
      </c>
      <c r="P1032" s="56">
        <f t="shared" si="16"/>
        <v>0</v>
      </c>
      <c r="Q1032" s="49"/>
      <c r="R1032" s="49"/>
    </row>
    <row r="1033" spans="1:18" s="48" customFormat="1" ht="15.2" customHeight="1">
      <c r="A1033" s="54" t="s">
        <v>539</v>
      </c>
      <c r="B1033" s="54" t="s">
        <v>580</v>
      </c>
      <c r="C1033" s="54" t="s">
        <v>134</v>
      </c>
      <c r="D1033" s="54" t="s">
        <v>134</v>
      </c>
      <c r="E1033" s="54" t="s">
        <v>13</v>
      </c>
      <c r="F1033" s="54"/>
      <c r="G1033" s="54" t="s">
        <v>366</v>
      </c>
      <c r="H1033" s="54" t="s">
        <v>367</v>
      </c>
      <c r="I1033" s="51">
        <v>2931.55</v>
      </c>
      <c r="J1033" s="51">
        <v>2931.55</v>
      </c>
      <c r="K1033" s="51">
        <v>242941.29</v>
      </c>
      <c r="L1033" s="51">
        <v>242941.28999999998</v>
      </c>
      <c r="M1033" s="51">
        <v>1</v>
      </c>
      <c r="N1033" s="51">
        <v>1</v>
      </c>
      <c r="O1033" s="55">
        <v>240009.74</v>
      </c>
      <c r="P1033" s="56">
        <f t="shared" si="16"/>
        <v>2931.5499999999884</v>
      </c>
      <c r="Q1033" s="49"/>
      <c r="R1033" s="49"/>
    </row>
    <row r="1034" spans="1:18" s="48" customFormat="1" ht="15.2" customHeight="1">
      <c r="A1034" s="54" t="s">
        <v>539</v>
      </c>
      <c r="B1034" s="54" t="s">
        <v>580</v>
      </c>
      <c r="C1034" s="54" t="s">
        <v>134</v>
      </c>
      <c r="D1034" s="54" t="s">
        <v>134</v>
      </c>
      <c r="E1034" s="54" t="s">
        <v>13</v>
      </c>
      <c r="F1034" s="54"/>
      <c r="G1034" s="54" t="s">
        <v>387</v>
      </c>
      <c r="H1034" s="54" t="s">
        <v>388</v>
      </c>
      <c r="I1034" s="51" t="s">
        <v>510</v>
      </c>
      <c r="J1034" s="51" t="s">
        <v>510</v>
      </c>
      <c r="K1034" s="51">
        <v>0</v>
      </c>
      <c r="L1034" s="51">
        <v>0</v>
      </c>
      <c r="M1034" s="51">
        <v>1</v>
      </c>
      <c r="N1034" s="51">
        <v>1</v>
      </c>
      <c r="O1034" s="55">
        <v>0</v>
      </c>
      <c r="P1034" s="56">
        <f t="shared" si="16"/>
        <v>0</v>
      </c>
      <c r="Q1034" s="49"/>
      <c r="R1034" s="49"/>
    </row>
    <row r="1035" spans="1:18" s="48" customFormat="1" ht="15.2" customHeight="1">
      <c r="A1035" s="54" t="s">
        <v>539</v>
      </c>
      <c r="B1035" s="54" t="s">
        <v>580</v>
      </c>
      <c r="C1035" s="54" t="s">
        <v>134</v>
      </c>
      <c r="D1035" s="54" t="s">
        <v>134</v>
      </c>
      <c r="E1035" s="54" t="s">
        <v>13</v>
      </c>
      <c r="F1035" s="54"/>
      <c r="G1035" s="54" t="s">
        <v>368</v>
      </c>
      <c r="H1035" s="54" t="s">
        <v>369</v>
      </c>
      <c r="I1035" s="51">
        <v>21.73</v>
      </c>
      <c r="J1035" s="51">
        <v>21.73</v>
      </c>
      <c r="K1035" s="51">
        <v>14020.57</v>
      </c>
      <c r="L1035" s="51">
        <v>14020.569999999998</v>
      </c>
      <c r="M1035" s="51">
        <v>1</v>
      </c>
      <c r="N1035" s="51">
        <v>1</v>
      </c>
      <c r="O1035" s="55">
        <v>13998.839999999998</v>
      </c>
      <c r="P1035" s="56">
        <f t="shared" si="16"/>
        <v>21.729999999999563</v>
      </c>
      <c r="Q1035" s="49"/>
      <c r="R1035" s="49"/>
    </row>
    <row r="1036" spans="1:18" s="48" customFormat="1" ht="15.2" customHeight="1">
      <c r="A1036" s="54" t="s">
        <v>539</v>
      </c>
      <c r="B1036" s="54" t="s">
        <v>580</v>
      </c>
      <c r="C1036" s="54" t="s">
        <v>134</v>
      </c>
      <c r="D1036" s="54" t="s">
        <v>134</v>
      </c>
      <c r="E1036" s="54" t="s">
        <v>13</v>
      </c>
      <c r="F1036" s="54"/>
      <c r="G1036" s="54" t="s">
        <v>370</v>
      </c>
      <c r="H1036" s="54" t="s">
        <v>371</v>
      </c>
      <c r="I1036" s="51">
        <v>4758.92</v>
      </c>
      <c r="J1036" s="51">
        <v>4758.92</v>
      </c>
      <c r="K1036" s="51">
        <v>4758.92</v>
      </c>
      <c r="L1036" s="51">
        <v>4758.92</v>
      </c>
      <c r="M1036" s="51">
        <v>1</v>
      </c>
      <c r="N1036" s="51">
        <v>1</v>
      </c>
      <c r="O1036" s="55">
        <v>0</v>
      </c>
      <c r="P1036" s="56">
        <f t="shared" si="16"/>
        <v>4758.92</v>
      </c>
      <c r="Q1036" s="49"/>
      <c r="R1036" s="49"/>
    </row>
    <row r="1037" spans="1:18" s="48" customFormat="1" ht="15.2" customHeight="1">
      <c r="A1037" s="54" t="s">
        <v>539</v>
      </c>
      <c r="B1037" s="54" t="s">
        <v>580</v>
      </c>
      <c r="C1037" s="54" t="s">
        <v>134</v>
      </c>
      <c r="D1037" s="54" t="s">
        <v>134</v>
      </c>
      <c r="E1037" s="54" t="s">
        <v>13</v>
      </c>
      <c r="F1037" s="54"/>
      <c r="G1037" s="54" t="s">
        <v>372</v>
      </c>
      <c r="H1037" s="54" t="s">
        <v>373</v>
      </c>
      <c r="I1037" s="51">
        <v>205.62</v>
      </c>
      <c r="J1037" s="51">
        <v>205.62</v>
      </c>
      <c r="K1037" s="51">
        <v>429.92</v>
      </c>
      <c r="L1037" s="51">
        <v>429.91999999999996</v>
      </c>
      <c r="M1037" s="51">
        <v>1</v>
      </c>
      <c r="N1037" s="51">
        <v>1</v>
      </c>
      <c r="O1037" s="55">
        <v>224.3</v>
      </c>
      <c r="P1037" s="56">
        <f t="shared" si="16"/>
        <v>205.61999999999995</v>
      </c>
      <c r="Q1037" s="49"/>
      <c r="R1037" s="49"/>
    </row>
    <row r="1038" spans="1:18" s="48" customFormat="1" ht="15.2" customHeight="1">
      <c r="A1038" s="54" t="s">
        <v>539</v>
      </c>
      <c r="B1038" s="54" t="s">
        <v>580</v>
      </c>
      <c r="C1038" s="54" t="s">
        <v>134</v>
      </c>
      <c r="D1038" s="54" t="s">
        <v>134</v>
      </c>
      <c r="E1038" s="54" t="s">
        <v>13</v>
      </c>
      <c r="F1038" s="54"/>
      <c r="G1038" s="54" t="s">
        <v>385</v>
      </c>
      <c r="H1038" s="54" t="s">
        <v>386</v>
      </c>
      <c r="I1038" s="51" t="s">
        <v>510</v>
      </c>
      <c r="J1038" s="51" t="s">
        <v>510</v>
      </c>
      <c r="K1038" s="51">
        <v>931638</v>
      </c>
      <c r="L1038" s="51">
        <v>931638</v>
      </c>
      <c r="M1038" s="51">
        <v>1</v>
      </c>
      <c r="N1038" s="51">
        <v>1</v>
      </c>
      <c r="O1038" s="55">
        <v>931638</v>
      </c>
      <c r="P1038" s="56">
        <f t="shared" si="16"/>
        <v>0</v>
      </c>
      <c r="Q1038" s="49"/>
      <c r="R1038" s="49"/>
    </row>
    <row r="1039" spans="1:18" s="48" customFormat="1" ht="15.2" customHeight="1">
      <c r="A1039" s="54" t="s">
        <v>539</v>
      </c>
      <c r="B1039" s="54" t="s">
        <v>580</v>
      </c>
      <c r="C1039" s="54" t="s">
        <v>134</v>
      </c>
      <c r="D1039" s="54" t="s">
        <v>134</v>
      </c>
      <c r="E1039" s="54" t="s">
        <v>13</v>
      </c>
      <c r="F1039" s="54"/>
      <c r="G1039" s="54" t="s">
        <v>374</v>
      </c>
      <c r="H1039" s="54" t="s">
        <v>375</v>
      </c>
      <c r="I1039" s="51">
        <v>1743.39</v>
      </c>
      <c r="J1039" s="51">
        <v>1743.39</v>
      </c>
      <c r="K1039" s="51">
        <v>5672.75</v>
      </c>
      <c r="L1039" s="51">
        <v>5672.75</v>
      </c>
      <c r="M1039" s="51">
        <v>1</v>
      </c>
      <c r="N1039" s="51">
        <v>1</v>
      </c>
      <c r="O1039" s="55">
        <v>3929.3599999999997</v>
      </c>
      <c r="P1039" s="56">
        <f t="shared" si="16"/>
        <v>1743.3900000000003</v>
      </c>
      <c r="Q1039" s="49"/>
      <c r="R1039" s="49"/>
    </row>
    <row r="1040" spans="1:18" s="48" customFormat="1" ht="15.2" customHeight="1">
      <c r="A1040" s="54" t="s">
        <v>539</v>
      </c>
      <c r="B1040" s="54" t="s">
        <v>580</v>
      </c>
      <c r="C1040" s="54" t="s">
        <v>134</v>
      </c>
      <c r="D1040" s="54" t="s">
        <v>134</v>
      </c>
      <c r="E1040" s="54" t="s">
        <v>13</v>
      </c>
      <c r="F1040" s="54"/>
      <c r="G1040" s="54" t="s">
        <v>389</v>
      </c>
      <c r="H1040" s="54" t="s">
        <v>390</v>
      </c>
      <c r="I1040" s="51">
        <v>587.78</v>
      </c>
      <c r="J1040" s="51">
        <v>587.78</v>
      </c>
      <c r="K1040" s="51">
        <v>625.69000000000005</v>
      </c>
      <c r="L1040" s="51">
        <v>625.68999999999994</v>
      </c>
      <c r="M1040" s="51">
        <v>1</v>
      </c>
      <c r="N1040" s="51">
        <v>1</v>
      </c>
      <c r="O1040" s="55">
        <v>37.910000000000004</v>
      </c>
      <c r="P1040" s="56">
        <f t="shared" si="16"/>
        <v>587.78</v>
      </c>
      <c r="Q1040" s="49"/>
      <c r="R1040" s="49"/>
    </row>
    <row r="1041" spans="1:18" s="48" customFormat="1" ht="15.2" customHeight="1">
      <c r="A1041" s="54" t="s">
        <v>539</v>
      </c>
      <c r="B1041" s="54" t="s">
        <v>580</v>
      </c>
      <c r="C1041" s="54" t="s">
        <v>134</v>
      </c>
      <c r="D1041" s="54" t="s">
        <v>134</v>
      </c>
      <c r="E1041" s="54" t="s">
        <v>13</v>
      </c>
      <c r="F1041" s="54"/>
      <c r="G1041" s="54" t="s">
        <v>383</v>
      </c>
      <c r="H1041" s="54" t="s">
        <v>384</v>
      </c>
      <c r="I1041" s="51" t="s">
        <v>510</v>
      </c>
      <c r="J1041" s="51" t="s">
        <v>510</v>
      </c>
      <c r="K1041" s="51">
        <v>0</v>
      </c>
      <c r="L1041" s="51">
        <v>0</v>
      </c>
      <c r="M1041" s="51">
        <v>1</v>
      </c>
      <c r="N1041" s="51">
        <v>1</v>
      </c>
      <c r="O1041" s="55">
        <v>0</v>
      </c>
      <c r="P1041" s="56">
        <f t="shared" si="16"/>
        <v>0</v>
      </c>
      <c r="Q1041" s="49"/>
      <c r="R1041" s="49"/>
    </row>
    <row r="1042" spans="1:18" s="48" customFormat="1" ht="15.2" customHeight="1">
      <c r="A1042" s="54" t="s">
        <v>539</v>
      </c>
      <c r="B1042" s="54" t="s">
        <v>580</v>
      </c>
      <c r="C1042" s="54" t="s">
        <v>134</v>
      </c>
      <c r="D1042" s="54" t="s">
        <v>134</v>
      </c>
      <c r="E1042" s="54" t="s">
        <v>13</v>
      </c>
      <c r="F1042" s="54"/>
      <c r="G1042" s="54" t="s">
        <v>423</v>
      </c>
      <c r="H1042" s="54" t="s">
        <v>424</v>
      </c>
      <c r="I1042" s="51" t="s">
        <v>510</v>
      </c>
      <c r="J1042" s="51" t="s">
        <v>510</v>
      </c>
      <c r="K1042" s="51">
        <v>0</v>
      </c>
      <c r="L1042" s="51">
        <v>0</v>
      </c>
      <c r="M1042" s="51">
        <v>1</v>
      </c>
      <c r="N1042" s="51">
        <v>1</v>
      </c>
      <c r="O1042" s="55">
        <v>0</v>
      </c>
      <c r="P1042" s="56">
        <f t="shared" si="16"/>
        <v>0</v>
      </c>
      <c r="Q1042" s="49"/>
      <c r="R1042" s="49"/>
    </row>
    <row r="1043" spans="1:18" s="48" customFormat="1" ht="15.2" customHeight="1">
      <c r="A1043" s="54" t="s">
        <v>539</v>
      </c>
      <c r="B1043" s="54" t="s">
        <v>580</v>
      </c>
      <c r="C1043" s="54" t="s">
        <v>134</v>
      </c>
      <c r="D1043" s="54" t="s">
        <v>134</v>
      </c>
      <c r="E1043" s="54" t="s">
        <v>13</v>
      </c>
      <c r="F1043" s="54"/>
      <c r="G1043" s="54" t="s">
        <v>425</v>
      </c>
      <c r="H1043" s="54" t="s">
        <v>426</v>
      </c>
      <c r="I1043" s="51" t="s">
        <v>510</v>
      </c>
      <c r="J1043" s="51" t="s">
        <v>510</v>
      </c>
      <c r="K1043" s="51">
        <v>0</v>
      </c>
      <c r="L1043" s="51">
        <v>0</v>
      </c>
      <c r="M1043" s="51">
        <v>1</v>
      </c>
      <c r="N1043" s="51">
        <v>1</v>
      </c>
      <c r="O1043" s="55">
        <v>0</v>
      </c>
      <c r="P1043" s="56">
        <f t="shared" si="16"/>
        <v>0</v>
      </c>
      <c r="Q1043" s="49"/>
      <c r="R1043" s="49"/>
    </row>
    <row r="1044" spans="1:18" s="48" customFormat="1" ht="15.2" customHeight="1">
      <c r="A1044" s="54" t="s">
        <v>539</v>
      </c>
      <c r="B1044" s="54" t="s">
        <v>580</v>
      </c>
      <c r="C1044" s="54" t="s">
        <v>134</v>
      </c>
      <c r="D1044" s="54" t="s">
        <v>134</v>
      </c>
      <c r="E1044" s="54" t="s">
        <v>13</v>
      </c>
      <c r="F1044" s="54"/>
      <c r="G1044" s="54" t="s">
        <v>429</v>
      </c>
      <c r="H1044" s="54" t="s">
        <v>430</v>
      </c>
      <c r="I1044" s="51" t="s">
        <v>510</v>
      </c>
      <c r="J1044" s="51" t="s">
        <v>510</v>
      </c>
      <c r="K1044" s="51">
        <v>0</v>
      </c>
      <c r="L1044" s="51">
        <v>0</v>
      </c>
      <c r="M1044" s="51">
        <v>1</v>
      </c>
      <c r="N1044" s="51">
        <v>1</v>
      </c>
      <c r="O1044" s="55">
        <v>0</v>
      </c>
      <c r="P1044" s="56">
        <f t="shared" si="16"/>
        <v>0</v>
      </c>
      <c r="Q1044" s="49"/>
      <c r="R1044" s="49"/>
    </row>
    <row r="1045" spans="1:18" s="48" customFormat="1" ht="15.2" customHeight="1">
      <c r="A1045" s="54" t="s">
        <v>539</v>
      </c>
      <c r="B1045" s="54" t="s">
        <v>580</v>
      </c>
      <c r="C1045" s="54" t="s">
        <v>134</v>
      </c>
      <c r="D1045" s="54" t="s">
        <v>134</v>
      </c>
      <c r="E1045" s="54" t="s">
        <v>13</v>
      </c>
      <c r="F1045" s="54"/>
      <c r="G1045" s="54" t="s">
        <v>393</v>
      </c>
      <c r="H1045" s="54" t="s">
        <v>25</v>
      </c>
      <c r="I1045" s="51" t="s">
        <v>510</v>
      </c>
      <c r="J1045" s="51" t="s">
        <v>510</v>
      </c>
      <c r="K1045" s="51">
        <v>0</v>
      </c>
      <c r="L1045" s="51">
        <v>0</v>
      </c>
      <c r="M1045" s="51">
        <v>1</v>
      </c>
      <c r="N1045" s="51">
        <v>1</v>
      </c>
      <c r="O1045" s="55">
        <v>0</v>
      </c>
      <c r="P1045" s="56">
        <f t="shared" si="16"/>
        <v>0</v>
      </c>
      <c r="Q1045" s="49"/>
      <c r="R1045" s="49"/>
    </row>
    <row r="1046" spans="1:18" s="48" customFormat="1" ht="15.2" customHeight="1">
      <c r="A1046" s="54" t="s">
        <v>539</v>
      </c>
      <c r="B1046" s="54" t="s">
        <v>580</v>
      </c>
      <c r="C1046" s="54" t="s">
        <v>134</v>
      </c>
      <c r="D1046" s="54" t="s">
        <v>134</v>
      </c>
      <c r="E1046" s="54" t="s">
        <v>13</v>
      </c>
      <c r="F1046" s="54"/>
      <c r="G1046" s="54" t="s">
        <v>431</v>
      </c>
      <c r="H1046" s="54" t="s">
        <v>432</v>
      </c>
      <c r="I1046" s="51">
        <v>1192.1099999999999</v>
      </c>
      <c r="J1046" s="51">
        <v>1192.1099999999999</v>
      </c>
      <c r="K1046" s="51">
        <v>9999.18</v>
      </c>
      <c r="L1046" s="51">
        <v>9999.18</v>
      </c>
      <c r="M1046" s="51">
        <v>1</v>
      </c>
      <c r="N1046" s="51">
        <v>1</v>
      </c>
      <c r="O1046" s="55">
        <v>8848.0499999999993</v>
      </c>
      <c r="P1046" s="56">
        <f>L1046-O1046+1241.62</f>
        <v>2392.7500000000009</v>
      </c>
      <c r="Q1046" s="49"/>
      <c r="R1046" s="49"/>
    </row>
    <row r="1047" spans="1:18" s="48" customFormat="1" ht="15.2" customHeight="1">
      <c r="A1047" s="54" t="s">
        <v>539</v>
      </c>
      <c r="B1047" s="54" t="s">
        <v>580</v>
      </c>
      <c r="C1047" s="54" t="s">
        <v>134</v>
      </c>
      <c r="D1047" s="54" t="s">
        <v>134</v>
      </c>
      <c r="E1047" s="54" t="s">
        <v>13</v>
      </c>
      <c r="F1047" s="54"/>
      <c r="G1047" s="54" t="s">
        <v>397</v>
      </c>
      <c r="H1047" s="54" t="s">
        <v>35</v>
      </c>
      <c r="I1047" s="51" t="s">
        <v>510</v>
      </c>
      <c r="J1047" s="51" t="s">
        <v>510</v>
      </c>
      <c r="K1047" s="51">
        <v>176.43</v>
      </c>
      <c r="L1047" s="51">
        <v>176.43</v>
      </c>
      <c r="M1047" s="51">
        <v>1</v>
      </c>
      <c r="N1047" s="51">
        <v>1</v>
      </c>
      <c r="O1047" s="55">
        <v>176.43</v>
      </c>
      <c r="P1047" s="56">
        <f t="shared" si="16"/>
        <v>0</v>
      </c>
      <c r="Q1047" s="49"/>
      <c r="R1047" s="49"/>
    </row>
    <row r="1048" spans="1:18" s="48" customFormat="1" ht="15.2" customHeight="1">
      <c r="A1048" s="54" t="s">
        <v>539</v>
      </c>
      <c r="B1048" s="54" t="s">
        <v>580</v>
      </c>
      <c r="C1048" s="54" t="s">
        <v>134</v>
      </c>
      <c r="D1048" s="54" t="s">
        <v>134</v>
      </c>
      <c r="E1048" s="54" t="s">
        <v>13</v>
      </c>
      <c r="F1048" s="54"/>
      <c r="G1048" s="54" t="s">
        <v>376</v>
      </c>
      <c r="H1048" s="54" t="s">
        <v>377</v>
      </c>
      <c r="I1048" s="51" t="s">
        <v>510</v>
      </c>
      <c r="J1048" s="51" t="s">
        <v>510</v>
      </c>
      <c r="K1048" s="51">
        <v>72852</v>
      </c>
      <c r="L1048" s="51">
        <v>72852</v>
      </c>
      <c r="M1048" s="51">
        <v>1</v>
      </c>
      <c r="N1048" s="51">
        <v>1</v>
      </c>
      <c r="O1048" s="55">
        <v>72852</v>
      </c>
      <c r="P1048" s="56">
        <f t="shared" si="16"/>
        <v>0</v>
      </c>
      <c r="Q1048" s="49"/>
      <c r="R1048" s="49"/>
    </row>
    <row r="1049" spans="1:18" s="48" customFormat="1" ht="15.2" customHeight="1">
      <c r="A1049" s="54" t="s">
        <v>539</v>
      </c>
      <c r="B1049" s="54" t="s">
        <v>580</v>
      </c>
      <c r="C1049" s="54" t="s">
        <v>134</v>
      </c>
      <c r="D1049" s="54" t="s">
        <v>134</v>
      </c>
      <c r="E1049" s="54" t="s">
        <v>13</v>
      </c>
      <c r="F1049" s="54"/>
      <c r="G1049" s="54" t="s">
        <v>378</v>
      </c>
      <c r="H1049" s="54" t="s">
        <v>379</v>
      </c>
      <c r="I1049" s="51" t="s">
        <v>510</v>
      </c>
      <c r="J1049" s="51" t="s">
        <v>510</v>
      </c>
      <c r="K1049" s="51">
        <v>22843</v>
      </c>
      <c r="L1049" s="51">
        <v>22843</v>
      </c>
      <c r="M1049" s="51">
        <v>1</v>
      </c>
      <c r="N1049" s="51">
        <v>1</v>
      </c>
      <c r="O1049" s="55">
        <v>22843</v>
      </c>
      <c r="P1049" s="56">
        <f t="shared" si="16"/>
        <v>0</v>
      </c>
      <c r="Q1049" s="49"/>
      <c r="R1049" s="49"/>
    </row>
    <row r="1050" spans="1:18" s="48" customFormat="1" ht="15.2" customHeight="1">
      <c r="A1050" s="54" t="s">
        <v>539</v>
      </c>
      <c r="B1050" s="54" t="s">
        <v>580</v>
      </c>
      <c r="C1050" s="54" t="s">
        <v>134</v>
      </c>
      <c r="D1050" s="54" t="s">
        <v>134</v>
      </c>
      <c r="E1050" s="54" t="s">
        <v>13</v>
      </c>
      <c r="F1050" s="54"/>
      <c r="G1050" s="54" t="s">
        <v>433</v>
      </c>
      <c r="H1050" s="54" t="s">
        <v>434</v>
      </c>
      <c r="I1050" s="51">
        <v>22.85</v>
      </c>
      <c r="J1050" s="51">
        <v>22.85</v>
      </c>
      <c r="K1050" s="51">
        <v>319.94</v>
      </c>
      <c r="L1050" s="51">
        <v>319.94000000000005</v>
      </c>
      <c r="M1050" s="51">
        <v>1</v>
      </c>
      <c r="N1050" s="51">
        <v>1</v>
      </c>
      <c r="O1050" s="55">
        <v>283.82000000000005</v>
      </c>
      <c r="P1050" s="56">
        <f t="shared" si="16"/>
        <v>36.120000000000005</v>
      </c>
      <c r="Q1050" s="49"/>
      <c r="R1050" s="49"/>
    </row>
    <row r="1051" spans="1:18" s="48" customFormat="1" ht="15.2" customHeight="1">
      <c r="A1051" s="54" t="s">
        <v>539</v>
      </c>
      <c r="B1051" s="54" t="s">
        <v>580</v>
      </c>
      <c r="C1051" s="54" t="s">
        <v>134</v>
      </c>
      <c r="D1051" s="54" t="s">
        <v>134</v>
      </c>
      <c r="E1051" s="54" t="s">
        <v>13</v>
      </c>
      <c r="F1051" s="54"/>
      <c r="G1051" s="54" t="s">
        <v>435</v>
      </c>
      <c r="H1051" s="54" t="s">
        <v>436</v>
      </c>
      <c r="I1051" s="51">
        <v>26.91</v>
      </c>
      <c r="J1051" s="51">
        <v>26.91</v>
      </c>
      <c r="K1051" s="51">
        <v>608.01</v>
      </c>
      <c r="L1051" s="51">
        <v>608.00999999999988</v>
      </c>
      <c r="M1051" s="51">
        <v>1</v>
      </c>
      <c r="N1051" s="51">
        <v>1</v>
      </c>
      <c r="O1051" s="55">
        <v>442.11</v>
      </c>
      <c r="P1051" s="56">
        <f t="shared" si="16"/>
        <v>165.89999999999986</v>
      </c>
      <c r="Q1051" s="49"/>
      <c r="R1051" s="49"/>
    </row>
    <row r="1052" spans="1:18" s="48" customFormat="1" ht="15.2" customHeight="1">
      <c r="A1052" s="54" t="s">
        <v>539</v>
      </c>
      <c r="B1052" s="54" t="s">
        <v>580</v>
      </c>
      <c r="C1052" s="54" t="s">
        <v>134</v>
      </c>
      <c r="D1052" s="54" t="s">
        <v>134</v>
      </c>
      <c r="E1052" s="54" t="s">
        <v>13</v>
      </c>
      <c r="F1052" s="54"/>
      <c r="G1052" s="54" t="s">
        <v>407</v>
      </c>
      <c r="H1052" s="54" t="s">
        <v>408</v>
      </c>
      <c r="I1052" s="51" t="s">
        <v>510</v>
      </c>
      <c r="J1052" s="51" t="s">
        <v>510</v>
      </c>
      <c r="K1052" s="51">
        <v>0</v>
      </c>
      <c r="L1052" s="51">
        <v>0</v>
      </c>
      <c r="M1052" s="51">
        <v>1</v>
      </c>
      <c r="N1052" s="51">
        <v>1</v>
      </c>
      <c r="O1052" s="55">
        <v>0</v>
      </c>
      <c r="P1052" s="56">
        <f t="shared" si="16"/>
        <v>0</v>
      </c>
      <c r="Q1052" s="49"/>
      <c r="R1052" s="49"/>
    </row>
    <row r="1053" spans="1:18" s="48" customFormat="1" ht="15.2" customHeight="1">
      <c r="A1053" s="54" t="s">
        <v>539</v>
      </c>
      <c r="B1053" s="54" t="s">
        <v>580</v>
      </c>
      <c r="C1053" s="54" t="s">
        <v>134</v>
      </c>
      <c r="D1053" s="54" t="s">
        <v>134</v>
      </c>
      <c r="E1053" s="54" t="s">
        <v>13</v>
      </c>
      <c r="F1053" s="54"/>
      <c r="G1053" s="54" t="s">
        <v>437</v>
      </c>
      <c r="H1053" s="54" t="s">
        <v>438</v>
      </c>
      <c r="I1053" s="51" t="s">
        <v>510</v>
      </c>
      <c r="J1053" s="51" t="s">
        <v>510</v>
      </c>
      <c r="K1053" s="51">
        <v>0</v>
      </c>
      <c r="L1053" s="51">
        <v>0</v>
      </c>
      <c r="M1053" s="51">
        <v>1</v>
      </c>
      <c r="N1053" s="51">
        <v>1</v>
      </c>
      <c r="O1053" s="55">
        <v>0</v>
      </c>
      <c r="P1053" s="56">
        <f t="shared" si="16"/>
        <v>0</v>
      </c>
      <c r="Q1053" s="49"/>
      <c r="R1053" s="49"/>
    </row>
    <row r="1054" spans="1:18" s="48" customFormat="1" ht="15.2" customHeight="1">
      <c r="A1054" s="54" t="s">
        <v>539</v>
      </c>
      <c r="B1054" s="54" t="s">
        <v>580</v>
      </c>
      <c r="C1054" s="54" t="s">
        <v>134</v>
      </c>
      <c r="D1054" s="54" t="s">
        <v>134</v>
      </c>
      <c r="E1054" s="54" t="s">
        <v>13</v>
      </c>
      <c r="F1054" s="54"/>
      <c r="G1054" s="54" t="s">
        <v>439</v>
      </c>
      <c r="H1054" s="54" t="s">
        <v>440</v>
      </c>
      <c r="I1054" s="51">
        <v>73.45</v>
      </c>
      <c r="J1054" s="51">
        <v>73.45</v>
      </c>
      <c r="K1054" s="51">
        <v>312.19</v>
      </c>
      <c r="L1054" s="51">
        <v>312.19</v>
      </c>
      <c r="M1054" s="51">
        <v>1</v>
      </c>
      <c r="N1054" s="51">
        <v>1</v>
      </c>
      <c r="O1054" s="55">
        <v>221.99000000000004</v>
      </c>
      <c r="P1054" s="56">
        <f t="shared" si="16"/>
        <v>90.19999999999996</v>
      </c>
      <c r="Q1054" s="49"/>
      <c r="R1054" s="49"/>
    </row>
    <row r="1055" spans="1:18" s="48" customFormat="1" ht="15.2" customHeight="1">
      <c r="A1055" s="54" t="s">
        <v>539</v>
      </c>
      <c r="B1055" s="54" t="s">
        <v>580</v>
      </c>
      <c r="C1055" s="54" t="s">
        <v>134</v>
      </c>
      <c r="D1055" s="54" t="s">
        <v>134</v>
      </c>
      <c r="E1055" s="54" t="s">
        <v>13</v>
      </c>
      <c r="F1055" s="54"/>
      <c r="G1055" s="54" t="s">
        <v>441</v>
      </c>
      <c r="H1055" s="54" t="s">
        <v>442</v>
      </c>
      <c r="I1055" s="51" t="s">
        <v>510</v>
      </c>
      <c r="J1055" s="51" t="s">
        <v>510</v>
      </c>
      <c r="K1055" s="51">
        <v>0</v>
      </c>
      <c r="L1055" s="51">
        <v>0</v>
      </c>
      <c r="M1055" s="51">
        <v>1</v>
      </c>
      <c r="N1055" s="51">
        <v>1</v>
      </c>
      <c r="O1055" s="55">
        <v>0</v>
      </c>
      <c r="P1055" s="56">
        <f t="shared" si="16"/>
        <v>0</v>
      </c>
      <c r="Q1055" s="49"/>
      <c r="R1055" s="49"/>
    </row>
    <row r="1056" spans="1:18" s="48" customFormat="1" ht="15.2" customHeight="1">
      <c r="A1056" s="54" t="s">
        <v>539</v>
      </c>
      <c r="B1056" s="54" t="s">
        <v>580</v>
      </c>
      <c r="C1056" s="54" t="s">
        <v>134</v>
      </c>
      <c r="D1056" s="54" t="s">
        <v>134</v>
      </c>
      <c r="E1056" s="54" t="s">
        <v>13</v>
      </c>
      <c r="F1056" s="54"/>
      <c r="G1056" s="54" t="s">
        <v>470</v>
      </c>
      <c r="H1056" s="54" t="s">
        <v>471</v>
      </c>
      <c r="I1056" s="51" t="s">
        <v>510</v>
      </c>
      <c r="J1056" s="51" t="s">
        <v>510</v>
      </c>
      <c r="K1056" s="51">
        <v>0</v>
      </c>
      <c r="L1056" s="51">
        <v>0</v>
      </c>
      <c r="M1056" s="51">
        <v>1</v>
      </c>
      <c r="N1056" s="51">
        <v>1</v>
      </c>
      <c r="O1056" s="55">
        <v>0</v>
      </c>
      <c r="P1056" s="56">
        <f t="shared" si="16"/>
        <v>0</v>
      </c>
      <c r="Q1056" s="49"/>
      <c r="R1056" s="49"/>
    </row>
    <row r="1057" spans="1:18" s="48" customFormat="1" ht="15.2" customHeight="1">
      <c r="A1057" s="54" t="s">
        <v>539</v>
      </c>
      <c r="B1057" s="54" t="s">
        <v>580</v>
      </c>
      <c r="C1057" s="54" t="s">
        <v>134</v>
      </c>
      <c r="D1057" s="54" t="s">
        <v>134</v>
      </c>
      <c r="E1057" s="54" t="s">
        <v>13</v>
      </c>
      <c r="F1057" s="54"/>
      <c r="G1057" s="54" t="s">
        <v>443</v>
      </c>
      <c r="H1057" s="54" t="s">
        <v>444</v>
      </c>
      <c r="I1057" s="51" t="s">
        <v>510</v>
      </c>
      <c r="J1057" s="51" t="s">
        <v>510</v>
      </c>
      <c r="K1057" s="51">
        <v>12.88</v>
      </c>
      <c r="L1057" s="51">
        <v>12.88</v>
      </c>
      <c r="M1057" s="51">
        <v>1</v>
      </c>
      <c r="N1057" s="51">
        <v>1</v>
      </c>
      <c r="O1057" s="55">
        <v>12.88</v>
      </c>
      <c r="P1057" s="56">
        <f t="shared" si="16"/>
        <v>0</v>
      </c>
      <c r="Q1057" s="49"/>
      <c r="R1057" s="49"/>
    </row>
    <row r="1058" spans="1:18" s="48" customFormat="1" ht="15.2" customHeight="1">
      <c r="A1058" s="54" t="s">
        <v>539</v>
      </c>
      <c r="B1058" s="54" t="s">
        <v>580</v>
      </c>
      <c r="C1058" s="54" t="s">
        <v>134</v>
      </c>
      <c r="D1058" s="54" t="s">
        <v>134</v>
      </c>
      <c r="E1058" s="54" t="s">
        <v>13</v>
      </c>
      <c r="F1058" s="54"/>
      <c r="G1058" s="54" t="s">
        <v>445</v>
      </c>
      <c r="H1058" s="54" t="s">
        <v>446</v>
      </c>
      <c r="I1058" s="51">
        <v>1661.4</v>
      </c>
      <c r="J1058" s="51">
        <v>1661.4</v>
      </c>
      <c r="K1058" s="51">
        <v>19381.93</v>
      </c>
      <c r="L1058" s="51">
        <v>19381.93</v>
      </c>
      <c r="M1058" s="51">
        <v>1</v>
      </c>
      <c r="N1058" s="51">
        <v>1</v>
      </c>
      <c r="O1058" s="55">
        <v>15517.37</v>
      </c>
      <c r="P1058" s="56">
        <f t="shared" si="16"/>
        <v>3864.5599999999995</v>
      </c>
      <c r="Q1058" s="49"/>
      <c r="R1058" s="49"/>
    </row>
    <row r="1059" spans="1:18" s="48" customFormat="1" ht="15.2" customHeight="1">
      <c r="A1059" s="54" t="s">
        <v>539</v>
      </c>
      <c r="B1059" s="54" t="s">
        <v>580</v>
      </c>
      <c r="C1059" s="54" t="s">
        <v>134</v>
      </c>
      <c r="D1059" s="54" t="s">
        <v>134</v>
      </c>
      <c r="E1059" s="54" t="s">
        <v>13</v>
      </c>
      <c r="F1059" s="54"/>
      <c r="G1059" s="54" t="s">
        <v>447</v>
      </c>
      <c r="H1059" s="54" t="s">
        <v>448</v>
      </c>
      <c r="I1059" s="51" t="s">
        <v>510</v>
      </c>
      <c r="J1059" s="51" t="s">
        <v>510</v>
      </c>
      <c r="K1059" s="51">
        <v>0</v>
      </c>
      <c r="L1059" s="51">
        <v>0</v>
      </c>
      <c r="M1059" s="51">
        <v>1</v>
      </c>
      <c r="N1059" s="51">
        <v>1</v>
      </c>
      <c r="O1059" s="55">
        <v>0</v>
      </c>
      <c r="P1059" s="56">
        <f t="shared" si="16"/>
        <v>0</v>
      </c>
      <c r="Q1059" s="49"/>
      <c r="R1059" s="49"/>
    </row>
    <row r="1060" spans="1:18" s="48" customFormat="1" ht="15.2" customHeight="1">
      <c r="A1060" s="54" t="s">
        <v>539</v>
      </c>
      <c r="B1060" s="54" t="s">
        <v>580</v>
      </c>
      <c r="C1060" s="54" t="s">
        <v>134</v>
      </c>
      <c r="D1060" s="54" t="s">
        <v>134</v>
      </c>
      <c r="E1060" s="54" t="s">
        <v>13</v>
      </c>
      <c r="F1060" s="54"/>
      <c r="G1060" s="54" t="s">
        <v>449</v>
      </c>
      <c r="H1060" s="54" t="s">
        <v>450</v>
      </c>
      <c r="I1060" s="51" t="s">
        <v>510</v>
      </c>
      <c r="J1060" s="51" t="s">
        <v>510</v>
      </c>
      <c r="K1060" s="51">
        <v>0</v>
      </c>
      <c r="L1060" s="51">
        <v>0</v>
      </c>
      <c r="M1060" s="51">
        <v>1</v>
      </c>
      <c r="N1060" s="51">
        <v>1</v>
      </c>
      <c r="O1060" s="55">
        <v>0</v>
      </c>
      <c r="P1060" s="56">
        <f t="shared" si="16"/>
        <v>0</v>
      </c>
      <c r="Q1060" s="49"/>
      <c r="R1060" s="49"/>
    </row>
    <row r="1061" spans="1:18" s="48" customFormat="1" ht="15.2" customHeight="1">
      <c r="A1061" s="54" t="s">
        <v>539</v>
      </c>
      <c r="B1061" s="54" t="s">
        <v>580</v>
      </c>
      <c r="C1061" s="54" t="s">
        <v>134</v>
      </c>
      <c r="D1061" s="54" t="s">
        <v>134</v>
      </c>
      <c r="E1061" s="54" t="s">
        <v>13</v>
      </c>
      <c r="F1061" s="54"/>
      <c r="G1061" s="54" t="s">
        <v>451</v>
      </c>
      <c r="H1061" s="54" t="s">
        <v>112</v>
      </c>
      <c r="I1061" s="51" t="s">
        <v>510</v>
      </c>
      <c r="J1061" s="51" t="s">
        <v>510</v>
      </c>
      <c r="K1061" s="51">
        <v>865.72</v>
      </c>
      <c r="L1061" s="51">
        <v>865.72</v>
      </c>
      <c r="M1061" s="51">
        <v>1</v>
      </c>
      <c r="N1061" s="51">
        <v>1</v>
      </c>
      <c r="O1061" s="55">
        <v>865.72</v>
      </c>
      <c r="P1061" s="56">
        <f t="shared" si="16"/>
        <v>0</v>
      </c>
      <c r="Q1061" s="49"/>
      <c r="R1061" s="49"/>
    </row>
    <row r="1062" spans="1:18" s="48" customFormat="1" ht="15.2" customHeight="1">
      <c r="A1062" s="54" t="s">
        <v>539</v>
      </c>
      <c r="B1062" s="54" t="s">
        <v>580</v>
      </c>
      <c r="C1062" s="54" t="s">
        <v>134</v>
      </c>
      <c r="D1062" s="54" t="s">
        <v>134</v>
      </c>
      <c r="E1062" s="54" t="s">
        <v>13</v>
      </c>
      <c r="F1062" s="54"/>
      <c r="G1062" s="54" t="s">
        <v>452</v>
      </c>
      <c r="H1062" s="54" t="s">
        <v>453</v>
      </c>
      <c r="I1062" s="51" t="s">
        <v>510</v>
      </c>
      <c r="J1062" s="51" t="s">
        <v>510</v>
      </c>
      <c r="K1062" s="51">
        <v>0</v>
      </c>
      <c r="L1062" s="51">
        <v>0</v>
      </c>
      <c r="M1062" s="51">
        <v>1</v>
      </c>
      <c r="N1062" s="51">
        <v>1</v>
      </c>
      <c r="O1062" s="55">
        <v>0</v>
      </c>
      <c r="P1062" s="56">
        <f t="shared" si="16"/>
        <v>0</v>
      </c>
      <c r="Q1062" s="49"/>
      <c r="R1062" s="49"/>
    </row>
    <row r="1063" spans="1:18" s="48" customFormat="1" ht="15.2" customHeight="1">
      <c r="A1063" s="54" t="s">
        <v>539</v>
      </c>
      <c r="B1063" s="54" t="s">
        <v>580</v>
      </c>
      <c r="C1063" s="54" t="s">
        <v>134</v>
      </c>
      <c r="D1063" s="54" t="s">
        <v>134</v>
      </c>
      <c r="E1063" s="54" t="s">
        <v>13</v>
      </c>
      <c r="F1063" s="54"/>
      <c r="G1063" s="54" t="s">
        <v>380</v>
      </c>
      <c r="H1063" s="54" t="s">
        <v>17</v>
      </c>
      <c r="I1063" s="51">
        <v>574.79999999999995</v>
      </c>
      <c r="J1063" s="51">
        <v>574.79999999999995</v>
      </c>
      <c r="K1063" s="51">
        <v>979.8</v>
      </c>
      <c r="L1063" s="51">
        <v>979.8</v>
      </c>
      <c r="M1063" s="51">
        <v>1</v>
      </c>
      <c r="N1063" s="51">
        <v>1</v>
      </c>
      <c r="O1063" s="55">
        <v>405</v>
      </c>
      <c r="P1063" s="56">
        <f t="shared" si="16"/>
        <v>574.79999999999995</v>
      </c>
      <c r="Q1063" s="49"/>
      <c r="R1063" s="49"/>
    </row>
    <row r="1064" spans="1:18" s="48" customFormat="1" ht="15.2" customHeight="1">
      <c r="A1064" s="54" t="s">
        <v>539</v>
      </c>
      <c r="B1064" s="54" t="s">
        <v>580</v>
      </c>
      <c r="C1064" s="54" t="s">
        <v>134</v>
      </c>
      <c r="D1064" s="54" t="s">
        <v>134</v>
      </c>
      <c r="E1064" s="54" t="s">
        <v>13</v>
      </c>
      <c r="F1064" s="54"/>
      <c r="G1064" s="54" t="s">
        <v>398</v>
      </c>
      <c r="H1064" s="54" t="s">
        <v>399</v>
      </c>
      <c r="I1064" s="51" t="s">
        <v>510</v>
      </c>
      <c r="J1064" s="51" t="s">
        <v>510</v>
      </c>
      <c r="K1064" s="51">
        <v>0</v>
      </c>
      <c r="L1064" s="51">
        <v>0</v>
      </c>
      <c r="M1064" s="51">
        <v>1</v>
      </c>
      <c r="N1064" s="51">
        <v>1</v>
      </c>
      <c r="O1064" s="55">
        <v>0</v>
      </c>
      <c r="P1064" s="56">
        <f t="shared" si="16"/>
        <v>0</v>
      </c>
      <c r="Q1064" s="49"/>
      <c r="R1064" s="49"/>
    </row>
    <row r="1065" spans="1:18" s="48" customFormat="1" ht="15.2" customHeight="1">
      <c r="A1065" s="54" t="s">
        <v>539</v>
      </c>
      <c r="B1065" s="54" t="s">
        <v>580</v>
      </c>
      <c r="C1065" s="54" t="s">
        <v>134</v>
      </c>
      <c r="D1065" s="54" t="s">
        <v>134</v>
      </c>
      <c r="E1065" s="54" t="s">
        <v>13</v>
      </c>
      <c r="F1065" s="54"/>
      <c r="G1065" s="54" t="s">
        <v>381</v>
      </c>
      <c r="H1065" s="54" t="s">
        <v>382</v>
      </c>
      <c r="I1065" s="51">
        <v>1106.8599999999999</v>
      </c>
      <c r="J1065" s="51">
        <v>1106.8599999999999</v>
      </c>
      <c r="K1065" s="51">
        <v>2213.7199999999998</v>
      </c>
      <c r="L1065" s="51">
        <v>2213.7199999999998</v>
      </c>
      <c r="M1065" s="51">
        <v>1</v>
      </c>
      <c r="N1065" s="51">
        <v>1</v>
      </c>
      <c r="O1065" s="55">
        <v>1106.8599999999999</v>
      </c>
      <c r="P1065" s="56">
        <f t="shared" si="16"/>
        <v>1106.8599999999999</v>
      </c>
      <c r="Q1065" s="49"/>
      <c r="R1065" s="49"/>
    </row>
    <row r="1066" spans="1:18" s="48" customFormat="1" ht="15.2" customHeight="1">
      <c r="A1066" s="54" t="s">
        <v>539</v>
      </c>
      <c r="B1066" s="54" t="s">
        <v>580</v>
      </c>
      <c r="C1066" s="54" t="s">
        <v>134</v>
      </c>
      <c r="D1066" s="54" t="s">
        <v>134</v>
      </c>
      <c r="E1066" s="54" t="s">
        <v>13</v>
      </c>
      <c r="F1066" s="54"/>
      <c r="G1066" s="54" t="s">
        <v>401</v>
      </c>
      <c r="H1066" s="54" t="s">
        <v>402</v>
      </c>
      <c r="I1066" s="51" t="s">
        <v>510</v>
      </c>
      <c r="J1066" s="51" t="s">
        <v>510</v>
      </c>
      <c r="K1066" s="51">
        <v>0</v>
      </c>
      <c r="L1066" s="51">
        <v>0</v>
      </c>
      <c r="M1066" s="51">
        <v>1</v>
      </c>
      <c r="N1066" s="51">
        <v>1</v>
      </c>
      <c r="O1066" s="55">
        <v>0</v>
      </c>
      <c r="P1066" s="56">
        <f t="shared" si="16"/>
        <v>0</v>
      </c>
      <c r="Q1066" s="49"/>
      <c r="R1066" s="49"/>
    </row>
    <row r="1067" spans="1:18" s="48" customFormat="1" ht="15.2" customHeight="1">
      <c r="A1067" s="54" t="s">
        <v>539</v>
      </c>
      <c r="B1067" s="54" t="s">
        <v>580</v>
      </c>
      <c r="C1067" s="54" t="s">
        <v>134</v>
      </c>
      <c r="D1067" s="54" t="s">
        <v>134</v>
      </c>
      <c r="E1067" s="54" t="s">
        <v>13</v>
      </c>
      <c r="F1067" s="54"/>
      <c r="G1067" s="54" t="s">
        <v>454</v>
      </c>
      <c r="H1067" s="54" t="s">
        <v>455</v>
      </c>
      <c r="I1067" s="51">
        <v>1643.67</v>
      </c>
      <c r="J1067" s="51">
        <v>1643.67</v>
      </c>
      <c r="K1067" s="51">
        <v>21465.06</v>
      </c>
      <c r="L1067" s="51">
        <v>21465.06</v>
      </c>
      <c r="M1067" s="51">
        <v>1</v>
      </c>
      <c r="N1067" s="51">
        <v>1</v>
      </c>
      <c r="O1067" s="55">
        <v>17670</v>
      </c>
      <c r="P1067" s="56">
        <f t="shared" si="16"/>
        <v>3795.0600000000013</v>
      </c>
      <c r="Q1067" s="49"/>
      <c r="R1067" s="49"/>
    </row>
    <row r="1068" spans="1:18" s="48" customFormat="1" ht="15.2" customHeight="1">
      <c r="A1068" s="54" t="s">
        <v>539</v>
      </c>
      <c r="B1068" s="54" t="s">
        <v>580</v>
      </c>
      <c r="C1068" s="54" t="s">
        <v>134</v>
      </c>
      <c r="D1068" s="54" t="s">
        <v>134</v>
      </c>
      <c r="E1068" s="54" t="s">
        <v>13</v>
      </c>
      <c r="F1068" s="54"/>
      <c r="G1068" s="54" t="s">
        <v>419</v>
      </c>
      <c r="H1068" s="54" t="s">
        <v>420</v>
      </c>
      <c r="I1068" s="51" t="s">
        <v>510</v>
      </c>
      <c r="J1068" s="51" t="s">
        <v>510</v>
      </c>
      <c r="K1068" s="51">
        <v>0</v>
      </c>
      <c r="L1068" s="51">
        <v>0</v>
      </c>
      <c r="M1068" s="51">
        <v>1</v>
      </c>
      <c r="N1068" s="51">
        <v>1</v>
      </c>
      <c r="O1068" s="55">
        <v>0</v>
      </c>
      <c r="P1068" s="56">
        <f t="shared" si="16"/>
        <v>0</v>
      </c>
      <c r="Q1068" s="49"/>
      <c r="R1068" s="49"/>
    </row>
    <row r="1069" spans="1:18" s="48" customFormat="1" ht="15.2" customHeight="1">
      <c r="A1069" s="54" t="s">
        <v>539</v>
      </c>
      <c r="B1069" s="54" t="s">
        <v>580</v>
      </c>
      <c r="C1069" s="54" t="s">
        <v>134</v>
      </c>
      <c r="D1069" s="54" t="s">
        <v>134</v>
      </c>
      <c r="E1069" s="54" t="s">
        <v>13</v>
      </c>
      <c r="F1069" s="54"/>
      <c r="G1069" s="54" t="s">
        <v>456</v>
      </c>
      <c r="H1069" s="54" t="s">
        <v>457</v>
      </c>
      <c r="I1069" s="51" t="s">
        <v>510</v>
      </c>
      <c r="J1069" s="51" t="s">
        <v>510</v>
      </c>
      <c r="K1069" s="51">
        <v>0</v>
      </c>
      <c r="L1069" s="51">
        <v>0</v>
      </c>
      <c r="M1069" s="51">
        <v>1</v>
      </c>
      <c r="N1069" s="51">
        <v>1</v>
      </c>
      <c r="O1069" s="55">
        <v>0</v>
      </c>
      <c r="P1069" s="56">
        <f t="shared" si="16"/>
        <v>0</v>
      </c>
      <c r="Q1069" s="49"/>
      <c r="R1069" s="49"/>
    </row>
    <row r="1070" spans="1:18" s="48" customFormat="1" ht="15.2" customHeight="1">
      <c r="A1070" s="54" t="s">
        <v>539</v>
      </c>
      <c r="B1070" s="54" t="s">
        <v>580</v>
      </c>
      <c r="C1070" s="54" t="s">
        <v>134</v>
      </c>
      <c r="D1070" s="54" t="s">
        <v>134</v>
      </c>
      <c r="E1070" s="54" t="s">
        <v>13</v>
      </c>
      <c r="F1070" s="54"/>
      <c r="G1070" s="54" t="s">
        <v>458</v>
      </c>
      <c r="H1070" s="54" t="s">
        <v>459</v>
      </c>
      <c r="I1070" s="51" t="s">
        <v>510</v>
      </c>
      <c r="J1070" s="51" t="s">
        <v>510</v>
      </c>
      <c r="K1070" s="51">
        <v>139416.39000000001</v>
      </c>
      <c r="L1070" s="51">
        <v>139416.39000000001</v>
      </c>
      <c r="M1070" s="51">
        <v>1</v>
      </c>
      <c r="N1070" s="51">
        <v>1</v>
      </c>
      <c r="O1070" s="55">
        <v>129540.29</v>
      </c>
      <c r="P1070" s="56">
        <f t="shared" si="16"/>
        <v>9876.1000000000204</v>
      </c>
      <c r="Q1070" s="49"/>
      <c r="R1070" s="49"/>
    </row>
    <row r="1071" spans="1:18" s="48" customFormat="1" ht="15.2" customHeight="1">
      <c r="A1071" s="54" t="s">
        <v>539</v>
      </c>
      <c r="B1071" s="54" t="s">
        <v>580</v>
      </c>
      <c r="C1071" s="54" t="s">
        <v>134</v>
      </c>
      <c r="D1071" s="54" t="s">
        <v>134</v>
      </c>
      <c r="E1071" s="54" t="s">
        <v>13</v>
      </c>
      <c r="F1071" s="54"/>
      <c r="G1071" s="54" t="s">
        <v>460</v>
      </c>
      <c r="H1071" s="54" t="s">
        <v>461</v>
      </c>
      <c r="I1071" s="51">
        <v>15.21</v>
      </c>
      <c r="J1071" s="51">
        <v>15.21</v>
      </c>
      <c r="K1071" s="51">
        <v>168.9</v>
      </c>
      <c r="L1071" s="51">
        <v>168.9</v>
      </c>
      <c r="M1071" s="51">
        <v>1</v>
      </c>
      <c r="N1071" s="51">
        <v>1</v>
      </c>
      <c r="O1071" s="55">
        <v>140.06</v>
      </c>
      <c r="P1071" s="56">
        <f t="shared" si="16"/>
        <v>28.840000000000003</v>
      </c>
      <c r="Q1071" s="49"/>
      <c r="R1071" s="49"/>
    </row>
    <row r="1072" spans="1:18" s="48" customFormat="1" ht="15.2" customHeight="1">
      <c r="A1072" s="54" t="s">
        <v>539</v>
      </c>
      <c r="B1072" s="54" t="s">
        <v>580</v>
      </c>
      <c r="C1072" s="54" t="s">
        <v>134</v>
      </c>
      <c r="D1072" s="54" t="s">
        <v>134</v>
      </c>
      <c r="E1072" s="54" t="s">
        <v>13</v>
      </c>
      <c r="F1072" s="54"/>
      <c r="G1072" s="54" t="s">
        <v>462</v>
      </c>
      <c r="H1072" s="54" t="s">
        <v>463</v>
      </c>
      <c r="I1072" s="51" t="s">
        <v>510</v>
      </c>
      <c r="J1072" s="51" t="s">
        <v>510</v>
      </c>
      <c r="K1072" s="51">
        <v>8.59</v>
      </c>
      <c r="L1072" s="51">
        <v>8.59</v>
      </c>
      <c r="M1072" s="51">
        <v>1</v>
      </c>
      <c r="N1072" s="51">
        <v>1</v>
      </c>
      <c r="O1072" s="55">
        <v>8.59</v>
      </c>
      <c r="P1072" s="56">
        <f t="shared" si="16"/>
        <v>0</v>
      </c>
      <c r="Q1072" s="49"/>
      <c r="R1072" s="49"/>
    </row>
    <row r="1073" spans="1:18" s="48" customFormat="1" ht="15.2" customHeight="1">
      <c r="A1073" s="54" t="s">
        <v>539</v>
      </c>
      <c r="B1073" s="54" t="s">
        <v>580</v>
      </c>
      <c r="C1073" s="54" t="s">
        <v>134</v>
      </c>
      <c r="D1073" s="54" t="s">
        <v>134</v>
      </c>
      <c r="E1073" s="54" t="s">
        <v>13</v>
      </c>
      <c r="F1073" s="54"/>
      <c r="G1073" s="54" t="s">
        <v>391</v>
      </c>
      <c r="H1073" s="54" t="s">
        <v>392</v>
      </c>
      <c r="I1073" s="51" t="s">
        <v>510</v>
      </c>
      <c r="J1073" s="51" t="s">
        <v>510</v>
      </c>
      <c r="K1073" s="51">
        <v>0</v>
      </c>
      <c r="L1073" s="51">
        <v>0</v>
      </c>
      <c r="M1073" s="51">
        <v>1</v>
      </c>
      <c r="N1073" s="51">
        <v>1</v>
      </c>
      <c r="O1073" s="55">
        <v>0</v>
      </c>
      <c r="P1073" s="56">
        <f t="shared" si="16"/>
        <v>0</v>
      </c>
      <c r="Q1073" s="49"/>
      <c r="R1073" s="49"/>
    </row>
    <row r="1074" spans="1:18" s="48" customFormat="1" ht="15.2" customHeight="1">
      <c r="A1074" s="54" t="s">
        <v>539</v>
      </c>
      <c r="B1074" s="54" t="s">
        <v>580</v>
      </c>
      <c r="C1074" s="54" t="s">
        <v>134</v>
      </c>
      <c r="D1074" s="54" t="s">
        <v>134</v>
      </c>
      <c r="E1074" s="54" t="s">
        <v>13</v>
      </c>
      <c r="F1074" s="54"/>
      <c r="G1074" s="54" t="s">
        <v>464</v>
      </c>
      <c r="H1074" s="54" t="s">
        <v>465</v>
      </c>
      <c r="I1074" s="51" t="s">
        <v>510</v>
      </c>
      <c r="J1074" s="51" t="s">
        <v>510</v>
      </c>
      <c r="K1074" s="51">
        <v>0</v>
      </c>
      <c r="L1074" s="51">
        <v>0</v>
      </c>
      <c r="M1074" s="51">
        <v>1</v>
      </c>
      <c r="N1074" s="51">
        <v>1</v>
      </c>
      <c r="O1074" s="55">
        <v>0</v>
      </c>
      <c r="P1074" s="56">
        <f t="shared" si="16"/>
        <v>0</v>
      </c>
      <c r="Q1074" s="49"/>
      <c r="R1074" s="49"/>
    </row>
    <row r="1075" spans="1:18" s="48" customFormat="1" ht="15.2" customHeight="1">
      <c r="A1075" s="54" t="s">
        <v>539</v>
      </c>
      <c r="B1075" s="54" t="s">
        <v>580</v>
      </c>
      <c r="C1075" s="54" t="s">
        <v>134</v>
      </c>
      <c r="D1075" s="54" t="s">
        <v>134</v>
      </c>
      <c r="E1075" s="54" t="s">
        <v>135</v>
      </c>
      <c r="F1075" s="54"/>
      <c r="G1075" s="54" t="s">
        <v>391</v>
      </c>
      <c r="H1075" s="54" t="s">
        <v>392</v>
      </c>
      <c r="I1075" s="51">
        <v>1413.45</v>
      </c>
      <c r="J1075" s="51">
        <v>1413.45</v>
      </c>
      <c r="K1075" s="51">
        <v>61344.75</v>
      </c>
      <c r="L1075" s="51">
        <v>61344.75</v>
      </c>
      <c r="M1075" s="51">
        <v>1</v>
      </c>
      <c r="N1075" s="51">
        <v>1</v>
      </c>
      <c r="O1075" s="55">
        <v>59931.3</v>
      </c>
      <c r="P1075" s="56">
        <f t="shared" si="16"/>
        <v>1413.4499999999971</v>
      </c>
      <c r="Q1075" s="49"/>
      <c r="R1075" s="49"/>
    </row>
    <row r="1076" spans="1:18" s="48" customFormat="1" ht="15.2" customHeight="1">
      <c r="A1076" s="54" t="s">
        <v>539</v>
      </c>
      <c r="B1076" s="54" t="s">
        <v>580</v>
      </c>
      <c r="C1076" s="54" t="s">
        <v>137</v>
      </c>
      <c r="D1076" s="54" t="s">
        <v>137</v>
      </c>
      <c r="E1076" s="54" t="s">
        <v>13</v>
      </c>
      <c r="F1076" s="54"/>
      <c r="G1076" s="54" t="s">
        <v>366</v>
      </c>
      <c r="H1076" s="54" t="s">
        <v>367</v>
      </c>
      <c r="I1076" s="51">
        <v>1998.88</v>
      </c>
      <c r="J1076" s="51">
        <v>1998.88</v>
      </c>
      <c r="K1076" s="51">
        <v>164886.29999999999</v>
      </c>
      <c r="L1076" s="51">
        <v>164886.30000000002</v>
      </c>
      <c r="M1076" s="51">
        <v>1</v>
      </c>
      <c r="N1076" s="51">
        <v>1</v>
      </c>
      <c r="O1076" s="55">
        <v>162887.42000000001</v>
      </c>
      <c r="P1076" s="56">
        <f t="shared" si="16"/>
        <v>1998.8800000000047</v>
      </c>
      <c r="Q1076" s="49"/>
      <c r="R1076" s="49"/>
    </row>
    <row r="1077" spans="1:18" s="48" customFormat="1" ht="15.2" customHeight="1">
      <c r="A1077" s="54" t="s">
        <v>539</v>
      </c>
      <c r="B1077" s="54" t="s">
        <v>580</v>
      </c>
      <c r="C1077" s="54" t="s">
        <v>137</v>
      </c>
      <c r="D1077" s="54" t="s">
        <v>137</v>
      </c>
      <c r="E1077" s="54" t="s">
        <v>13</v>
      </c>
      <c r="F1077" s="54"/>
      <c r="G1077" s="54" t="s">
        <v>387</v>
      </c>
      <c r="H1077" s="54" t="s">
        <v>388</v>
      </c>
      <c r="I1077" s="51" t="s">
        <v>510</v>
      </c>
      <c r="J1077" s="51" t="s">
        <v>510</v>
      </c>
      <c r="K1077" s="51">
        <v>0</v>
      </c>
      <c r="L1077" s="51">
        <v>0</v>
      </c>
      <c r="M1077" s="51">
        <v>1</v>
      </c>
      <c r="N1077" s="51">
        <v>1</v>
      </c>
      <c r="O1077" s="55">
        <v>0</v>
      </c>
      <c r="P1077" s="56">
        <f t="shared" si="16"/>
        <v>0</v>
      </c>
      <c r="Q1077" s="49"/>
      <c r="R1077" s="49"/>
    </row>
    <row r="1078" spans="1:18" s="48" customFormat="1" ht="15.2" customHeight="1">
      <c r="A1078" s="54" t="s">
        <v>539</v>
      </c>
      <c r="B1078" s="54" t="s">
        <v>580</v>
      </c>
      <c r="C1078" s="54" t="s">
        <v>137</v>
      </c>
      <c r="D1078" s="54" t="s">
        <v>137</v>
      </c>
      <c r="E1078" s="54" t="s">
        <v>13</v>
      </c>
      <c r="F1078" s="54"/>
      <c r="G1078" s="54" t="s">
        <v>368</v>
      </c>
      <c r="H1078" s="54" t="s">
        <v>369</v>
      </c>
      <c r="I1078" s="51">
        <v>14.88</v>
      </c>
      <c r="J1078" s="51">
        <v>14.88</v>
      </c>
      <c r="K1078" s="51">
        <v>9599.15</v>
      </c>
      <c r="L1078" s="51">
        <v>9599.15</v>
      </c>
      <c r="M1078" s="51">
        <v>1</v>
      </c>
      <c r="N1078" s="51">
        <v>1</v>
      </c>
      <c r="O1078" s="55">
        <v>9584.27</v>
      </c>
      <c r="P1078" s="56">
        <f t="shared" si="16"/>
        <v>14.8799999999992</v>
      </c>
      <c r="Q1078" s="49"/>
      <c r="R1078" s="49"/>
    </row>
    <row r="1079" spans="1:18" s="48" customFormat="1" ht="15.2" customHeight="1">
      <c r="A1079" s="54" t="s">
        <v>539</v>
      </c>
      <c r="B1079" s="54" t="s">
        <v>580</v>
      </c>
      <c r="C1079" s="54" t="s">
        <v>137</v>
      </c>
      <c r="D1079" s="54" t="s">
        <v>137</v>
      </c>
      <c r="E1079" s="54" t="s">
        <v>13</v>
      </c>
      <c r="F1079" s="54"/>
      <c r="G1079" s="54" t="s">
        <v>370</v>
      </c>
      <c r="H1079" s="54" t="s">
        <v>371</v>
      </c>
      <c r="I1079" s="51">
        <v>3203.24</v>
      </c>
      <c r="J1079" s="51">
        <v>3203.24</v>
      </c>
      <c r="K1079" s="51">
        <v>3203.24</v>
      </c>
      <c r="L1079" s="51">
        <v>3203.24</v>
      </c>
      <c r="M1079" s="51">
        <v>1</v>
      </c>
      <c r="N1079" s="51">
        <v>1</v>
      </c>
      <c r="O1079" s="55">
        <v>0</v>
      </c>
      <c r="P1079" s="56">
        <f t="shared" si="16"/>
        <v>3203.24</v>
      </c>
      <c r="Q1079" s="49"/>
      <c r="R1079" s="49"/>
    </row>
    <row r="1080" spans="1:18" s="48" customFormat="1" ht="15.2" customHeight="1">
      <c r="A1080" s="54" t="s">
        <v>539</v>
      </c>
      <c r="B1080" s="54" t="s">
        <v>580</v>
      </c>
      <c r="C1080" s="54" t="s">
        <v>137</v>
      </c>
      <c r="D1080" s="54" t="s">
        <v>137</v>
      </c>
      <c r="E1080" s="54" t="s">
        <v>13</v>
      </c>
      <c r="F1080" s="54"/>
      <c r="G1080" s="54" t="s">
        <v>372</v>
      </c>
      <c r="H1080" s="54" t="s">
        <v>373</v>
      </c>
      <c r="I1080" s="51">
        <v>138.41</v>
      </c>
      <c r="J1080" s="51">
        <v>138.41</v>
      </c>
      <c r="K1080" s="51">
        <v>289.39</v>
      </c>
      <c r="L1080" s="51">
        <v>289.39</v>
      </c>
      <c r="M1080" s="51">
        <v>1</v>
      </c>
      <c r="N1080" s="51">
        <v>1</v>
      </c>
      <c r="O1080" s="55">
        <v>150.97999999999999</v>
      </c>
      <c r="P1080" s="56">
        <f t="shared" si="16"/>
        <v>138.41</v>
      </c>
      <c r="Q1080" s="49"/>
      <c r="R1080" s="49"/>
    </row>
    <row r="1081" spans="1:18" s="48" customFormat="1" ht="15.2" customHeight="1">
      <c r="A1081" s="54" t="s">
        <v>539</v>
      </c>
      <c r="B1081" s="54" t="s">
        <v>580</v>
      </c>
      <c r="C1081" s="54" t="s">
        <v>137</v>
      </c>
      <c r="D1081" s="54" t="s">
        <v>137</v>
      </c>
      <c r="E1081" s="54" t="s">
        <v>13</v>
      </c>
      <c r="F1081" s="54"/>
      <c r="G1081" s="54" t="s">
        <v>16</v>
      </c>
      <c r="H1081" s="54" t="s">
        <v>394</v>
      </c>
      <c r="I1081" s="51" t="s">
        <v>510</v>
      </c>
      <c r="J1081" s="51" t="s">
        <v>510</v>
      </c>
      <c r="K1081" s="51">
        <v>0</v>
      </c>
      <c r="L1081" s="51">
        <v>0</v>
      </c>
      <c r="M1081" s="51">
        <v>1</v>
      </c>
      <c r="N1081" s="51">
        <v>1</v>
      </c>
      <c r="O1081" s="55">
        <v>0</v>
      </c>
      <c r="P1081" s="56">
        <f t="shared" si="16"/>
        <v>0</v>
      </c>
      <c r="Q1081" s="49"/>
      <c r="R1081" s="49"/>
    </row>
    <row r="1082" spans="1:18" s="48" customFormat="1" ht="15.2" customHeight="1">
      <c r="A1082" s="54" t="s">
        <v>539</v>
      </c>
      <c r="B1082" s="54" t="s">
        <v>580</v>
      </c>
      <c r="C1082" s="54" t="s">
        <v>137</v>
      </c>
      <c r="D1082" s="54" t="s">
        <v>137</v>
      </c>
      <c r="E1082" s="54" t="s">
        <v>13</v>
      </c>
      <c r="F1082" s="54"/>
      <c r="G1082" s="54" t="s">
        <v>374</v>
      </c>
      <c r="H1082" s="54" t="s">
        <v>375</v>
      </c>
      <c r="I1082" s="51">
        <v>759.81</v>
      </c>
      <c r="J1082" s="51">
        <v>759.81</v>
      </c>
      <c r="K1082" s="51">
        <v>2471.88</v>
      </c>
      <c r="L1082" s="51">
        <v>2471.88</v>
      </c>
      <c r="M1082" s="51">
        <v>1</v>
      </c>
      <c r="N1082" s="51">
        <v>1</v>
      </c>
      <c r="O1082" s="55">
        <v>1712.0700000000002</v>
      </c>
      <c r="P1082" s="56">
        <f t="shared" si="16"/>
        <v>759.81</v>
      </c>
      <c r="Q1082" s="49"/>
      <c r="R1082" s="49"/>
    </row>
    <row r="1083" spans="1:18" s="48" customFormat="1" ht="15.2" customHeight="1">
      <c r="A1083" s="54" t="s">
        <v>539</v>
      </c>
      <c r="B1083" s="54" t="s">
        <v>580</v>
      </c>
      <c r="C1083" s="54" t="s">
        <v>137</v>
      </c>
      <c r="D1083" s="54" t="s">
        <v>137</v>
      </c>
      <c r="E1083" s="54" t="s">
        <v>13</v>
      </c>
      <c r="F1083" s="54"/>
      <c r="G1083" s="54" t="s">
        <v>389</v>
      </c>
      <c r="H1083" s="54" t="s">
        <v>390</v>
      </c>
      <c r="I1083" s="51">
        <v>255.53</v>
      </c>
      <c r="J1083" s="51">
        <v>255.53</v>
      </c>
      <c r="K1083" s="51">
        <v>271.44</v>
      </c>
      <c r="L1083" s="51">
        <v>271.44</v>
      </c>
      <c r="M1083" s="51">
        <v>1</v>
      </c>
      <c r="N1083" s="51">
        <v>1</v>
      </c>
      <c r="O1083" s="55">
        <v>15.91</v>
      </c>
      <c r="P1083" s="56">
        <f t="shared" si="16"/>
        <v>255.53</v>
      </c>
      <c r="Q1083" s="49"/>
      <c r="R1083" s="49"/>
    </row>
    <row r="1084" spans="1:18" s="48" customFormat="1" ht="15.2" customHeight="1">
      <c r="A1084" s="54" t="s">
        <v>539</v>
      </c>
      <c r="B1084" s="54" t="s">
        <v>580</v>
      </c>
      <c r="C1084" s="54" t="s">
        <v>137</v>
      </c>
      <c r="D1084" s="54" t="s">
        <v>137</v>
      </c>
      <c r="E1084" s="54" t="s">
        <v>13</v>
      </c>
      <c r="F1084" s="54"/>
      <c r="G1084" s="54" t="s">
        <v>393</v>
      </c>
      <c r="H1084" s="54" t="s">
        <v>25</v>
      </c>
      <c r="I1084" s="51" t="s">
        <v>510</v>
      </c>
      <c r="J1084" s="51" t="s">
        <v>510</v>
      </c>
      <c r="K1084" s="51">
        <v>0</v>
      </c>
      <c r="L1084" s="51">
        <v>0</v>
      </c>
      <c r="M1084" s="51">
        <v>1</v>
      </c>
      <c r="N1084" s="51">
        <v>1</v>
      </c>
      <c r="O1084" s="55">
        <v>0</v>
      </c>
      <c r="P1084" s="56">
        <f t="shared" si="16"/>
        <v>0</v>
      </c>
      <c r="Q1084" s="49"/>
      <c r="R1084" s="49"/>
    </row>
    <row r="1085" spans="1:18" s="48" customFormat="1" ht="15.2" customHeight="1">
      <c r="A1085" s="54" t="s">
        <v>539</v>
      </c>
      <c r="B1085" s="54" t="s">
        <v>580</v>
      </c>
      <c r="C1085" s="54" t="s">
        <v>137</v>
      </c>
      <c r="D1085" s="54" t="s">
        <v>137</v>
      </c>
      <c r="E1085" s="54" t="s">
        <v>13</v>
      </c>
      <c r="F1085" s="54"/>
      <c r="G1085" s="54" t="s">
        <v>376</v>
      </c>
      <c r="H1085" s="54" t="s">
        <v>377</v>
      </c>
      <c r="I1085" s="51" t="s">
        <v>510</v>
      </c>
      <c r="J1085" s="51" t="s">
        <v>510</v>
      </c>
      <c r="K1085" s="51">
        <v>63</v>
      </c>
      <c r="L1085" s="51">
        <v>63</v>
      </c>
      <c r="M1085" s="51">
        <v>1</v>
      </c>
      <c r="N1085" s="51">
        <v>1</v>
      </c>
      <c r="O1085" s="55">
        <v>63</v>
      </c>
      <c r="P1085" s="56">
        <f t="shared" si="16"/>
        <v>0</v>
      </c>
      <c r="Q1085" s="49"/>
      <c r="R1085" s="49"/>
    </row>
    <row r="1086" spans="1:18" s="48" customFormat="1" ht="15.2" customHeight="1">
      <c r="A1086" s="54" t="s">
        <v>539</v>
      </c>
      <c r="B1086" s="54" t="s">
        <v>580</v>
      </c>
      <c r="C1086" s="54" t="s">
        <v>137</v>
      </c>
      <c r="D1086" s="54" t="s">
        <v>137</v>
      </c>
      <c r="E1086" s="54" t="s">
        <v>13</v>
      </c>
      <c r="F1086" s="54"/>
      <c r="G1086" s="54" t="s">
        <v>378</v>
      </c>
      <c r="H1086" s="54" t="s">
        <v>379</v>
      </c>
      <c r="I1086" s="51" t="s">
        <v>510</v>
      </c>
      <c r="J1086" s="51" t="s">
        <v>510</v>
      </c>
      <c r="K1086" s="51">
        <v>26</v>
      </c>
      <c r="L1086" s="51">
        <v>26</v>
      </c>
      <c r="M1086" s="51">
        <v>1</v>
      </c>
      <c r="N1086" s="51">
        <v>1</v>
      </c>
      <c r="O1086" s="55">
        <v>26</v>
      </c>
      <c r="P1086" s="56">
        <f t="shared" si="16"/>
        <v>0</v>
      </c>
      <c r="Q1086" s="49"/>
      <c r="R1086" s="49"/>
    </row>
    <row r="1087" spans="1:18" s="48" customFormat="1" ht="15.2" customHeight="1">
      <c r="A1087" s="54" t="s">
        <v>539</v>
      </c>
      <c r="B1087" s="54" t="s">
        <v>580</v>
      </c>
      <c r="C1087" s="54" t="s">
        <v>137</v>
      </c>
      <c r="D1087" s="54" t="s">
        <v>137</v>
      </c>
      <c r="E1087" s="54" t="s">
        <v>13</v>
      </c>
      <c r="F1087" s="54"/>
      <c r="G1087" s="54" t="s">
        <v>380</v>
      </c>
      <c r="H1087" s="54" t="s">
        <v>17</v>
      </c>
      <c r="I1087" s="51">
        <v>259.99</v>
      </c>
      <c r="J1087" s="51">
        <v>259.99</v>
      </c>
      <c r="K1087" s="51">
        <v>379.85</v>
      </c>
      <c r="L1087" s="51">
        <v>379.85</v>
      </c>
      <c r="M1087" s="51">
        <v>1</v>
      </c>
      <c r="N1087" s="51">
        <v>1</v>
      </c>
      <c r="O1087" s="55">
        <v>119.85999999999999</v>
      </c>
      <c r="P1087" s="56">
        <f t="shared" si="16"/>
        <v>259.99</v>
      </c>
      <c r="Q1087" s="49"/>
      <c r="R1087" s="49"/>
    </row>
    <row r="1088" spans="1:18" s="48" customFormat="1" ht="15.2" customHeight="1">
      <c r="A1088" s="54" t="s">
        <v>539</v>
      </c>
      <c r="B1088" s="54" t="s">
        <v>580</v>
      </c>
      <c r="C1088" s="54" t="s">
        <v>137</v>
      </c>
      <c r="D1088" s="54" t="s">
        <v>137</v>
      </c>
      <c r="E1088" s="54" t="s">
        <v>13</v>
      </c>
      <c r="F1088" s="54"/>
      <c r="G1088" s="54" t="s">
        <v>381</v>
      </c>
      <c r="H1088" s="54" t="s">
        <v>382</v>
      </c>
      <c r="I1088" s="51">
        <v>752.6</v>
      </c>
      <c r="J1088" s="51">
        <v>752.6</v>
      </c>
      <c r="K1088" s="51">
        <v>1505.2</v>
      </c>
      <c r="L1088" s="51">
        <v>1505.2</v>
      </c>
      <c r="M1088" s="51">
        <v>1</v>
      </c>
      <c r="N1088" s="51">
        <v>1</v>
      </c>
      <c r="O1088" s="55">
        <v>752.6</v>
      </c>
      <c r="P1088" s="56">
        <f t="shared" si="16"/>
        <v>752.6</v>
      </c>
      <c r="Q1088" s="49"/>
      <c r="R1088" s="49"/>
    </row>
    <row r="1089" spans="1:18" s="48" customFormat="1" ht="15.2" customHeight="1">
      <c r="A1089" s="54" t="s">
        <v>539</v>
      </c>
      <c r="B1089" s="54" t="s">
        <v>580</v>
      </c>
      <c r="C1089" s="54" t="s">
        <v>137</v>
      </c>
      <c r="D1089" s="54" t="s">
        <v>137</v>
      </c>
      <c r="E1089" s="54" t="s">
        <v>13</v>
      </c>
      <c r="F1089" s="54"/>
      <c r="G1089" s="54" t="s">
        <v>401</v>
      </c>
      <c r="H1089" s="54" t="s">
        <v>402</v>
      </c>
      <c r="I1089" s="51" t="s">
        <v>510</v>
      </c>
      <c r="J1089" s="51" t="s">
        <v>510</v>
      </c>
      <c r="K1089" s="51">
        <v>0</v>
      </c>
      <c r="L1089" s="51">
        <v>0</v>
      </c>
      <c r="M1089" s="51">
        <v>1</v>
      </c>
      <c r="N1089" s="51">
        <v>1</v>
      </c>
      <c r="O1089" s="55">
        <v>0</v>
      </c>
      <c r="P1089" s="56">
        <f t="shared" si="16"/>
        <v>0</v>
      </c>
      <c r="Q1089" s="49"/>
      <c r="R1089" s="49"/>
    </row>
    <row r="1090" spans="1:18" s="48" customFormat="1" ht="15.2" customHeight="1">
      <c r="A1090" s="54" t="s">
        <v>539</v>
      </c>
      <c r="B1090" s="54" t="s">
        <v>580</v>
      </c>
      <c r="C1090" s="54" t="s">
        <v>137</v>
      </c>
      <c r="D1090" s="54" t="s">
        <v>137</v>
      </c>
      <c r="E1090" s="54" t="s">
        <v>13</v>
      </c>
      <c r="F1090" s="54"/>
      <c r="G1090" s="54" t="s">
        <v>396</v>
      </c>
      <c r="H1090" s="54" t="s">
        <v>245</v>
      </c>
      <c r="I1090" s="51" t="s">
        <v>510</v>
      </c>
      <c r="J1090" s="51" t="s">
        <v>510</v>
      </c>
      <c r="K1090" s="51">
        <v>0</v>
      </c>
      <c r="L1090" s="51">
        <v>0</v>
      </c>
      <c r="M1090" s="51">
        <v>1</v>
      </c>
      <c r="N1090" s="51">
        <v>1</v>
      </c>
      <c r="O1090" s="55">
        <v>0</v>
      </c>
      <c r="P1090" s="56">
        <f t="shared" si="16"/>
        <v>0</v>
      </c>
      <c r="Q1090" s="49"/>
      <c r="R1090" s="49"/>
    </row>
    <row r="1091" spans="1:18" s="48" customFormat="1" ht="15.2" customHeight="1">
      <c r="A1091" s="54" t="s">
        <v>539</v>
      </c>
      <c r="B1091" s="54" t="s">
        <v>580</v>
      </c>
      <c r="C1091" s="54" t="s">
        <v>139</v>
      </c>
      <c r="D1091" s="54" t="s">
        <v>139</v>
      </c>
      <c r="E1091" s="54" t="s">
        <v>13</v>
      </c>
      <c r="F1091" s="54"/>
      <c r="G1091" s="54" t="s">
        <v>366</v>
      </c>
      <c r="H1091" s="54" t="s">
        <v>367</v>
      </c>
      <c r="I1091" s="51">
        <v>795.4</v>
      </c>
      <c r="J1091" s="51">
        <v>795.4</v>
      </c>
      <c r="K1091" s="51">
        <v>65665.14</v>
      </c>
      <c r="L1091" s="51">
        <v>65665.14</v>
      </c>
      <c r="M1091" s="51">
        <v>1</v>
      </c>
      <c r="N1091" s="51">
        <v>1</v>
      </c>
      <c r="O1091" s="55">
        <v>64869.74</v>
      </c>
      <c r="P1091" s="56">
        <f t="shared" ref="P1091:P1154" si="17">L1091-O1091</f>
        <v>795.40000000000146</v>
      </c>
      <c r="Q1091" s="49"/>
      <c r="R1091" s="49"/>
    </row>
    <row r="1092" spans="1:18" s="48" customFormat="1" ht="15.2" customHeight="1">
      <c r="A1092" s="54" t="s">
        <v>539</v>
      </c>
      <c r="B1092" s="54" t="s">
        <v>580</v>
      </c>
      <c r="C1092" s="54" t="s">
        <v>139</v>
      </c>
      <c r="D1092" s="54" t="s">
        <v>139</v>
      </c>
      <c r="E1092" s="54" t="s">
        <v>13</v>
      </c>
      <c r="F1092" s="54"/>
      <c r="G1092" s="54" t="s">
        <v>387</v>
      </c>
      <c r="H1092" s="54" t="s">
        <v>388</v>
      </c>
      <c r="I1092" s="51" t="s">
        <v>510</v>
      </c>
      <c r="J1092" s="51" t="s">
        <v>510</v>
      </c>
      <c r="K1092" s="51">
        <v>0</v>
      </c>
      <c r="L1092" s="51">
        <v>0</v>
      </c>
      <c r="M1092" s="51">
        <v>1</v>
      </c>
      <c r="N1092" s="51">
        <v>1</v>
      </c>
      <c r="O1092" s="55">
        <v>0</v>
      </c>
      <c r="P1092" s="56">
        <f t="shared" si="17"/>
        <v>0</v>
      </c>
      <c r="Q1092" s="49"/>
      <c r="R1092" s="49"/>
    </row>
    <row r="1093" spans="1:18" s="48" customFormat="1" ht="15.2" customHeight="1">
      <c r="A1093" s="54" t="s">
        <v>539</v>
      </c>
      <c r="B1093" s="54" t="s">
        <v>580</v>
      </c>
      <c r="C1093" s="54" t="s">
        <v>139</v>
      </c>
      <c r="D1093" s="54" t="s">
        <v>139</v>
      </c>
      <c r="E1093" s="54" t="s">
        <v>13</v>
      </c>
      <c r="F1093" s="54"/>
      <c r="G1093" s="54" t="s">
        <v>368</v>
      </c>
      <c r="H1093" s="54" t="s">
        <v>369</v>
      </c>
      <c r="I1093" s="51">
        <v>5.95</v>
      </c>
      <c r="J1093" s="51">
        <v>5.95</v>
      </c>
      <c r="K1093" s="51">
        <v>3839.66</v>
      </c>
      <c r="L1093" s="51">
        <v>3839.66</v>
      </c>
      <c r="M1093" s="51">
        <v>1</v>
      </c>
      <c r="N1093" s="51">
        <v>1</v>
      </c>
      <c r="O1093" s="55">
        <v>3833.71</v>
      </c>
      <c r="P1093" s="56">
        <f t="shared" si="17"/>
        <v>5.9499999999998181</v>
      </c>
      <c r="Q1093" s="49"/>
      <c r="R1093" s="49"/>
    </row>
    <row r="1094" spans="1:18" s="48" customFormat="1" ht="15.2" customHeight="1">
      <c r="A1094" s="54" t="s">
        <v>539</v>
      </c>
      <c r="B1094" s="54" t="s">
        <v>580</v>
      </c>
      <c r="C1094" s="54" t="s">
        <v>139</v>
      </c>
      <c r="D1094" s="54" t="s">
        <v>139</v>
      </c>
      <c r="E1094" s="54" t="s">
        <v>13</v>
      </c>
      <c r="F1094" s="54"/>
      <c r="G1094" s="54" t="s">
        <v>370</v>
      </c>
      <c r="H1094" s="54" t="s">
        <v>371</v>
      </c>
      <c r="I1094" s="51">
        <v>1321.03</v>
      </c>
      <c r="J1094" s="51">
        <v>1321.03</v>
      </c>
      <c r="K1094" s="51">
        <v>1321.03</v>
      </c>
      <c r="L1094" s="51">
        <v>1321.03</v>
      </c>
      <c r="M1094" s="51">
        <v>1</v>
      </c>
      <c r="N1094" s="51">
        <v>1</v>
      </c>
      <c r="O1094" s="55">
        <v>0</v>
      </c>
      <c r="P1094" s="56">
        <f t="shared" si="17"/>
        <v>1321.03</v>
      </c>
      <c r="Q1094" s="49"/>
      <c r="R1094" s="49"/>
    </row>
    <row r="1095" spans="1:18" s="48" customFormat="1" ht="15.2" customHeight="1">
      <c r="A1095" s="54" t="s">
        <v>539</v>
      </c>
      <c r="B1095" s="54" t="s">
        <v>580</v>
      </c>
      <c r="C1095" s="54" t="s">
        <v>139</v>
      </c>
      <c r="D1095" s="54" t="s">
        <v>139</v>
      </c>
      <c r="E1095" s="54" t="s">
        <v>13</v>
      </c>
      <c r="F1095" s="54"/>
      <c r="G1095" s="54" t="s">
        <v>372</v>
      </c>
      <c r="H1095" s="54" t="s">
        <v>373</v>
      </c>
      <c r="I1095" s="51">
        <v>58.14</v>
      </c>
      <c r="J1095" s="51">
        <v>58.14</v>
      </c>
      <c r="K1095" s="51">
        <v>121.56</v>
      </c>
      <c r="L1095" s="51">
        <v>121.56</v>
      </c>
      <c r="M1095" s="51">
        <v>1</v>
      </c>
      <c r="N1095" s="51">
        <v>1</v>
      </c>
      <c r="O1095" s="55">
        <v>63.42</v>
      </c>
      <c r="P1095" s="56">
        <f t="shared" si="17"/>
        <v>58.14</v>
      </c>
      <c r="Q1095" s="49"/>
      <c r="R1095" s="49"/>
    </row>
    <row r="1096" spans="1:18" s="48" customFormat="1" ht="15.2" customHeight="1">
      <c r="A1096" s="54" t="s">
        <v>539</v>
      </c>
      <c r="B1096" s="54" t="s">
        <v>580</v>
      </c>
      <c r="C1096" s="54" t="s">
        <v>139</v>
      </c>
      <c r="D1096" s="54" t="s">
        <v>139</v>
      </c>
      <c r="E1096" s="54" t="s">
        <v>13</v>
      </c>
      <c r="F1096" s="54"/>
      <c r="G1096" s="54" t="s">
        <v>16</v>
      </c>
      <c r="H1096" s="54" t="s">
        <v>394</v>
      </c>
      <c r="I1096" s="51" t="s">
        <v>510</v>
      </c>
      <c r="J1096" s="51" t="s">
        <v>510</v>
      </c>
      <c r="K1096" s="51">
        <v>0</v>
      </c>
      <c r="L1096" s="51">
        <v>0</v>
      </c>
      <c r="M1096" s="51">
        <v>1</v>
      </c>
      <c r="N1096" s="51">
        <v>1</v>
      </c>
      <c r="O1096" s="55">
        <v>0</v>
      </c>
      <c r="P1096" s="56">
        <f t="shared" si="17"/>
        <v>0</v>
      </c>
      <c r="Q1096" s="49"/>
      <c r="R1096" s="49"/>
    </row>
    <row r="1097" spans="1:18" s="48" customFormat="1" ht="15.2" customHeight="1">
      <c r="A1097" s="54" t="s">
        <v>539</v>
      </c>
      <c r="B1097" s="54" t="s">
        <v>580</v>
      </c>
      <c r="C1097" s="54" t="s">
        <v>139</v>
      </c>
      <c r="D1097" s="54" t="s">
        <v>139</v>
      </c>
      <c r="E1097" s="54" t="s">
        <v>13</v>
      </c>
      <c r="F1097" s="54"/>
      <c r="G1097" s="54" t="s">
        <v>374</v>
      </c>
      <c r="H1097" s="54" t="s">
        <v>375</v>
      </c>
      <c r="I1097" s="51">
        <v>493.14</v>
      </c>
      <c r="J1097" s="51">
        <v>493.14</v>
      </c>
      <c r="K1097" s="51">
        <v>1613.83</v>
      </c>
      <c r="L1097" s="51">
        <v>1613.83</v>
      </c>
      <c r="M1097" s="51">
        <v>1</v>
      </c>
      <c r="N1097" s="51">
        <v>1</v>
      </c>
      <c r="O1097" s="55">
        <v>1120.69</v>
      </c>
      <c r="P1097" s="56">
        <f t="shared" si="17"/>
        <v>493.13999999999987</v>
      </c>
      <c r="Q1097" s="49"/>
      <c r="R1097" s="49"/>
    </row>
    <row r="1098" spans="1:18" s="48" customFormat="1" ht="15.2" customHeight="1">
      <c r="A1098" s="54" t="s">
        <v>539</v>
      </c>
      <c r="B1098" s="54" t="s">
        <v>580</v>
      </c>
      <c r="C1098" s="54" t="s">
        <v>139</v>
      </c>
      <c r="D1098" s="54" t="s">
        <v>139</v>
      </c>
      <c r="E1098" s="54" t="s">
        <v>13</v>
      </c>
      <c r="F1098" s="54"/>
      <c r="G1098" s="54" t="s">
        <v>389</v>
      </c>
      <c r="H1098" s="54" t="s">
        <v>390</v>
      </c>
      <c r="I1098" s="51">
        <v>163.15</v>
      </c>
      <c r="J1098" s="51">
        <v>163.15</v>
      </c>
      <c r="K1098" s="51">
        <v>173.93</v>
      </c>
      <c r="L1098" s="51">
        <v>173.93</v>
      </c>
      <c r="M1098" s="51">
        <v>1</v>
      </c>
      <c r="N1098" s="51">
        <v>1</v>
      </c>
      <c r="O1098" s="55">
        <v>10.78</v>
      </c>
      <c r="P1098" s="56">
        <f t="shared" si="17"/>
        <v>163.15</v>
      </c>
      <c r="Q1098" s="49"/>
      <c r="R1098" s="49"/>
    </row>
    <row r="1099" spans="1:18" s="48" customFormat="1" ht="15.2" customHeight="1">
      <c r="A1099" s="54" t="s">
        <v>539</v>
      </c>
      <c r="B1099" s="54" t="s">
        <v>580</v>
      </c>
      <c r="C1099" s="54" t="s">
        <v>139</v>
      </c>
      <c r="D1099" s="54" t="s">
        <v>139</v>
      </c>
      <c r="E1099" s="54" t="s">
        <v>13</v>
      </c>
      <c r="F1099" s="54"/>
      <c r="G1099" s="54" t="s">
        <v>393</v>
      </c>
      <c r="H1099" s="54" t="s">
        <v>25</v>
      </c>
      <c r="I1099" s="51" t="s">
        <v>510</v>
      </c>
      <c r="J1099" s="51" t="s">
        <v>510</v>
      </c>
      <c r="K1099" s="51">
        <v>0</v>
      </c>
      <c r="L1099" s="51">
        <v>0</v>
      </c>
      <c r="M1099" s="51">
        <v>1</v>
      </c>
      <c r="N1099" s="51">
        <v>1</v>
      </c>
      <c r="O1099" s="55">
        <v>0</v>
      </c>
      <c r="P1099" s="56">
        <f t="shared" si="17"/>
        <v>0</v>
      </c>
      <c r="Q1099" s="49"/>
      <c r="R1099" s="49"/>
    </row>
    <row r="1100" spans="1:18" s="48" customFormat="1" ht="15.2" customHeight="1">
      <c r="A1100" s="54" t="s">
        <v>539</v>
      </c>
      <c r="B1100" s="54" t="s">
        <v>580</v>
      </c>
      <c r="C1100" s="54" t="s">
        <v>139</v>
      </c>
      <c r="D1100" s="54" t="s">
        <v>139</v>
      </c>
      <c r="E1100" s="54" t="s">
        <v>13</v>
      </c>
      <c r="F1100" s="54"/>
      <c r="G1100" s="54" t="s">
        <v>472</v>
      </c>
      <c r="H1100" s="54" t="s">
        <v>473</v>
      </c>
      <c r="I1100" s="51" t="s">
        <v>510</v>
      </c>
      <c r="J1100" s="51" t="s">
        <v>510</v>
      </c>
      <c r="K1100" s="51">
        <v>0</v>
      </c>
      <c r="L1100" s="51">
        <v>0</v>
      </c>
      <c r="M1100" s="51">
        <v>1</v>
      </c>
      <c r="N1100" s="51">
        <v>1</v>
      </c>
      <c r="O1100" s="55">
        <v>0</v>
      </c>
      <c r="P1100" s="56">
        <f t="shared" si="17"/>
        <v>0</v>
      </c>
      <c r="Q1100" s="49"/>
      <c r="R1100" s="49"/>
    </row>
    <row r="1101" spans="1:18" s="48" customFormat="1" ht="15.2" customHeight="1">
      <c r="A1101" s="54" t="s">
        <v>539</v>
      </c>
      <c r="B1101" s="54" t="s">
        <v>580</v>
      </c>
      <c r="C1101" s="54" t="s">
        <v>139</v>
      </c>
      <c r="D1101" s="54" t="s">
        <v>139</v>
      </c>
      <c r="E1101" s="54" t="s">
        <v>13</v>
      </c>
      <c r="F1101" s="54"/>
      <c r="G1101" s="54" t="s">
        <v>376</v>
      </c>
      <c r="H1101" s="54" t="s">
        <v>377</v>
      </c>
      <c r="I1101" s="51" t="s">
        <v>510</v>
      </c>
      <c r="J1101" s="51" t="s">
        <v>510</v>
      </c>
      <c r="K1101" s="51">
        <v>30953</v>
      </c>
      <c r="L1101" s="51">
        <v>30953</v>
      </c>
      <c r="M1101" s="51">
        <v>1</v>
      </c>
      <c r="N1101" s="51">
        <v>1</v>
      </c>
      <c r="O1101" s="55">
        <v>30953</v>
      </c>
      <c r="P1101" s="56">
        <f t="shared" si="17"/>
        <v>0</v>
      </c>
      <c r="Q1101" s="49"/>
      <c r="R1101" s="49"/>
    </row>
    <row r="1102" spans="1:18" s="48" customFormat="1" ht="15.2" customHeight="1">
      <c r="A1102" s="54" t="s">
        <v>539</v>
      </c>
      <c r="B1102" s="54" t="s">
        <v>580</v>
      </c>
      <c r="C1102" s="54" t="s">
        <v>139</v>
      </c>
      <c r="D1102" s="54" t="s">
        <v>139</v>
      </c>
      <c r="E1102" s="54" t="s">
        <v>13</v>
      </c>
      <c r="F1102" s="54"/>
      <c r="G1102" s="54" t="s">
        <v>378</v>
      </c>
      <c r="H1102" s="54" t="s">
        <v>379</v>
      </c>
      <c r="I1102" s="51" t="s">
        <v>510</v>
      </c>
      <c r="J1102" s="51" t="s">
        <v>510</v>
      </c>
      <c r="K1102" s="51">
        <v>12018</v>
      </c>
      <c r="L1102" s="51">
        <v>12018</v>
      </c>
      <c r="M1102" s="51">
        <v>1</v>
      </c>
      <c r="N1102" s="51">
        <v>1</v>
      </c>
      <c r="O1102" s="55">
        <v>12018</v>
      </c>
      <c r="P1102" s="56">
        <f t="shared" si="17"/>
        <v>0</v>
      </c>
      <c r="Q1102" s="49"/>
      <c r="R1102" s="49"/>
    </row>
    <row r="1103" spans="1:18" s="48" customFormat="1" ht="15.2" customHeight="1">
      <c r="A1103" s="54" t="s">
        <v>539</v>
      </c>
      <c r="B1103" s="54" t="s">
        <v>580</v>
      </c>
      <c r="C1103" s="54" t="s">
        <v>139</v>
      </c>
      <c r="D1103" s="54" t="s">
        <v>139</v>
      </c>
      <c r="E1103" s="54" t="s">
        <v>13</v>
      </c>
      <c r="F1103" s="54"/>
      <c r="G1103" s="54" t="s">
        <v>380</v>
      </c>
      <c r="H1103" s="54" t="s">
        <v>17</v>
      </c>
      <c r="I1103" s="51">
        <v>109.46</v>
      </c>
      <c r="J1103" s="51">
        <v>109.46</v>
      </c>
      <c r="K1103" s="51">
        <v>167.62</v>
      </c>
      <c r="L1103" s="51">
        <v>167.62</v>
      </c>
      <c r="M1103" s="51">
        <v>1</v>
      </c>
      <c r="N1103" s="51">
        <v>1</v>
      </c>
      <c r="O1103" s="55">
        <v>58.16</v>
      </c>
      <c r="P1103" s="56">
        <f t="shared" si="17"/>
        <v>109.46000000000001</v>
      </c>
      <c r="Q1103" s="49"/>
      <c r="R1103" s="49"/>
    </row>
    <row r="1104" spans="1:18" s="48" customFormat="1" ht="15.2" customHeight="1">
      <c r="A1104" s="54" t="s">
        <v>539</v>
      </c>
      <c r="B1104" s="54" t="s">
        <v>580</v>
      </c>
      <c r="C1104" s="54" t="s">
        <v>139</v>
      </c>
      <c r="D1104" s="54" t="s">
        <v>139</v>
      </c>
      <c r="E1104" s="54" t="s">
        <v>13</v>
      </c>
      <c r="F1104" s="54"/>
      <c r="G1104" s="54" t="s">
        <v>381</v>
      </c>
      <c r="H1104" s="54" t="s">
        <v>382</v>
      </c>
      <c r="I1104" s="51">
        <v>304.08</v>
      </c>
      <c r="J1104" s="51">
        <v>304.08</v>
      </c>
      <c r="K1104" s="51">
        <v>608.16</v>
      </c>
      <c r="L1104" s="51">
        <v>608.16</v>
      </c>
      <c r="M1104" s="51">
        <v>1</v>
      </c>
      <c r="N1104" s="51">
        <v>1</v>
      </c>
      <c r="O1104" s="55">
        <v>304.08</v>
      </c>
      <c r="P1104" s="56">
        <f t="shared" si="17"/>
        <v>304.08</v>
      </c>
      <c r="Q1104" s="49"/>
      <c r="R1104" s="49"/>
    </row>
    <row r="1105" spans="1:18" s="48" customFormat="1" ht="15.2" customHeight="1">
      <c r="A1105" s="54" t="s">
        <v>539</v>
      </c>
      <c r="B1105" s="54" t="s">
        <v>580</v>
      </c>
      <c r="C1105" s="54" t="s">
        <v>139</v>
      </c>
      <c r="D1105" s="54" t="s">
        <v>139</v>
      </c>
      <c r="E1105" s="54" t="s">
        <v>13</v>
      </c>
      <c r="F1105" s="54"/>
      <c r="G1105" s="54" t="s">
        <v>401</v>
      </c>
      <c r="H1105" s="54" t="s">
        <v>402</v>
      </c>
      <c r="I1105" s="51" t="s">
        <v>510</v>
      </c>
      <c r="J1105" s="51" t="s">
        <v>510</v>
      </c>
      <c r="K1105" s="51">
        <v>0</v>
      </c>
      <c r="L1105" s="51">
        <v>0</v>
      </c>
      <c r="M1105" s="51">
        <v>1</v>
      </c>
      <c r="N1105" s="51">
        <v>1</v>
      </c>
      <c r="O1105" s="55">
        <v>0</v>
      </c>
      <c r="P1105" s="56">
        <f t="shared" si="17"/>
        <v>0</v>
      </c>
      <c r="Q1105" s="49"/>
      <c r="R1105" s="49"/>
    </row>
    <row r="1106" spans="1:18" s="48" customFormat="1" ht="15.2" customHeight="1">
      <c r="A1106" s="54" t="s">
        <v>539</v>
      </c>
      <c r="B1106" s="54" t="s">
        <v>580</v>
      </c>
      <c r="C1106" s="54" t="s">
        <v>139</v>
      </c>
      <c r="D1106" s="54" t="s">
        <v>139</v>
      </c>
      <c r="E1106" s="54" t="s">
        <v>13</v>
      </c>
      <c r="F1106" s="54"/>
      <c r="G1106" s="54" t="s">
        <v>396</v>
      </c>
      <c r="H1106" s="54" t="s">
        <v>245</v>
      </c>
      <c r="I1106" s="51" t="s">
        <v>510</v>
      </c>
      <c r="J1106" s="51" t="s">
        <v>510</v>
      </c>
      <c r="K1106" s="51">
        <v>0</v>
      </c>
      <c r="L1106" s="51">
        <v>0</v>
      </c>
      <c r="M1106" s="51">
        <v>1</v>
      </c>
      <c r="N1106" s="51">
        <v>1</v>
      </c>
      <c r="O1106" s="55">
        <v>0</v>
      </c>
      <c r="P1106" s="56">
        <f t="shared" si="17"/>
        <v>0</v>
      </c>
      <c r="Q1106" s="49"/>
      <c r="R1106" s="49"/>
    </row>
    <row r="1107" spans="1:18" s="48" customFormat="1" ht="15.2" customHeight="1">
      <c r="A1107" s="54" t="s">
        <v>539</v>
      </c>
      <c r="B1107" s="54" t="s">
        <v>580</v>
      </c>
      <c r="C1107" s="54" t="s">
        <v>141</v>
      </c>
      <c r="D1107" s="54" t="s">
        <v>141</v>
      </c>
      <c r="E1107" s="54" t="s">
        <v>13</v>
      </c>
      <c r="F1107" s="54"/>
      <c r="G1107" s="54" t="s">
        <v>366</v>
      </c>
      <c r="H1107" s="54" t="s">
        <v>367</v>
      </c>
      <c r="I1107" s="51">
        <v>1657.46</v>
      </c>
      <c r="J1107" s="51">
        <v>1657.46</v>
      </c>
      <c r="K1107" s="51">
        <v>135545.87</v>
      </c>
      <c r="L1107" s="51">
        <v>135545.87</v>
      </c>
      <c r="M1107" s="51">
        <v>1</v>
      </c>
      <c r="N1107" s="51">
        <v>1</v>
      </c>
      <c r="O1107" s="55">
        <v>133888.41</v>
      </c>
      <c r="P1107" s="56">
        <f t="shared" si="17"/>
        <v>1657.4599999999919</v>
      </c>
      <c r="Q1107" s="49"/>
      <c r="R1107" s="49"/>
    </row>
    <row r="1108" spans="1:18" s="48" customFormat="1" ht="15.2" customHeight="1">
      <c r="A1108" s="54" t="s">
        <v>539</v>
      </c>
      <c r="B1108" s="54" t="s">
        <v>580</v>
      </c>
      <c r="C1108" s="54" t="s">
        <v>141</v>
      </c>
      <c r="D1108" s="54" t="s">
        <v>141</v>
      </c>
      <c r="E1108" s="54" t="s">
        <v>13</v>
      </c>
      <c r="F1108" s="54"/>
      <c r="G1108" s="54" t="s">
        <v>387</v>
      </c>
      <c r="H1108" s="54" t="s">
        <v>388</v>
      </c>
      <c r="I1108" s="51" t="s">
        <v>510</v>
      </c>
      <c r="J1108" s="51" t="s">
        <v>510</v>
      </c>
      <c r="K1108" s="51">
        <v>0</v>
      </c>
      <c r="L1108" s="51">
        <v>0</v>
      </c>
      <c r="M1108" s="51">
        <v>1</v>
      </c>
      <c r="N1108" s="51">
        <v>1</v>
      </c>
      <c r="O1108" s="55">
        <v>0</v>
      </c>
      <c r="P1108" s="56">
        <f t="shared" si="17"/>
        <v>0</v>
      </c>
      <c r="Q1108" s="49"/>
      <c r="R1108" s="49"/>
    </row>
    <row r="1109" spans="1:18" s="48" customFormat="1" ht="15.2" customHeight="1">
      <c r="A1109" s="54" t="s">
        <v>539</v>
      </c>
      <c r="B1109" s="54" t="s">
        <v>580</v>
      </c>
      <c r="C1109" s="54" t="s">
        <v>141</v>
      </c>
      <c r="D1109" s="54" t="s">
        <v>141</v>
      </c>
      <c r="E1109" s="54" t="s">
        <v>13</v>
      </c>
      <c r="F1109" s="54"/>
      <c r="G1109" s="54" t="s">
        <v>368</v>
      </c>
      <c r="H1109" s="54" t="s">
        <v>369</v>
      </c>
      <c r="I1109" s="51">
        <v>12.54</v>
      </c>
      <c r="J1109" s="51">
        <v>12.54</v>
      </c>
      <c r="K1109" s="51">
        <v>8086.57</v>
      </c>
      <c r="L1109" s="51">
        <v>8086.5700000000006</v>
      </c>
      <c r="M1109" s="51">
        <v>1</v>
      </c>
      <c r="N1109" s="51">
        <v>1</v>
      </c>
      <c r="O1109" s="55">
        <v>8074.0300000000007</v>
      </c>
      <c r="P1109" s="56">
        <f t="shared" si="17"/>
        <v>12.539999999999964</v>
      </c>
      <c r="Q1109" s="49"/>
      <c r="R1109" s="49"/>
    </row>
    <row r="1110" spans="1:18" s="48" customFormat="1" ht="15.2" customHeight="1">
      <c r="A1110" s="54" t="s">
        <v>539</v>
      </c>
      <c r="B1110" s="54" t="s">
        <v>580</v>
      </c>
      <c r="C1110" s="54" t="s">
        <v>141</v>
      </c>
      <c r="D1110" s="54" t="s">
        <v>141</v>
      </c>
      <c r="E1110" s="54" t="s">
        <v>13</v>
      </c>
      <c r="F1110" s="54"/>
      <c r="G1110" s="54" t="s">
        <v>370</v>
      </c>
      <c r="H1110" s="54" t="s">
        <v>371</v>
      </c>
      <c r="I1110" s="51">
        <v>2815.96</v>
      </c>
      <c r="J1110" s="51">
        <v>2815.96</v>
      </c>
      <c r="K1110" s="51">
        <v>2815.96</v>
      </c>
      <c r="L1110" s="51">
        <v>2815.96</v>
      </c>
      <c r="M1110" s="51">
        <v>1</v>
      </c>
      <c r="N1110" s="51">
        <v>1</v>
      </c>
      <c r="O1110" s="55">
        <v>0</v>
      </c>
      <c r="P1110" s="56">
        <f t="shared" si="17"/>
        <v>2815.96</v>
      </c>
      <c r="Q1110" s="49"/>
      <c r="R1110" s="49"/>
    </row>
    <row r="1111" spans="1:18" s="48" customFormat="1" ht="15.2" customHeight="1">
      <c r="A1111" s="54" t="s">
        <v>539</v>
      </c>
      <c r="B1111" s="54" t="s">
        <v>580</v>
      </c>
      <c r="C1111" s="54" t="s">
        <v>141</v>
      </c>
      <c r="D1111" s="54" t="s">
        <v>141</v>
      </c>
      <c r="E1111" s="54" t="s">
        <v>13</v>
      </c>
      <c r="F1111" s="54"/>
      <c r="G1111" s="54" t="s">
        <v>372</v>
      </c>
      <c r="H1111" s="54" t="s">
        <v>373</v>
      </c>
      <c r="I1111" s="51">
        <v>121.67</v>
      </c>
      <c r="J1111" s="51">
        <v>121.67</v>
      </c>
      <c r="K1111" s="51">
        <v>254.39</v>
      </c>
      <c r="L1111" s="51">
        <v>254.39</v>
      </c>
      <c r="M1111" s="51">
        <v>1</v>
      </c>
      <c r="N1111" s="51">
        <v>1</v>
      </c>
      <c r="O1111" s="55">
        <v>132.72</v>
      </c>
      <c r="P1111" s="56">
        <f t="shared" si="17"/>
        <v>121.66999999999999</v>
      </c>
      <c r="Q1111" s="49"/>
      <c r="R1111" s="49"/>
    </row>
    <row r="1112" spans="1:18" s="48" customFormat="1" ht="15.2" customHeight="1">
      <c r="A1112" s="54" t="s">
        <v>539</v>
      </c>
      <c r="B1112" s="54" t="s">
        <v>580</v>
      </c>
      <c r="C1112" s="54" t="s">
        <v>141</v>
      </c>
      <c r="D1112" s="54" t="s">
        <v>141</v>
      </c>
      <c r="E1112" s="54" t="s">
        <v>13</v>
      </c>
      <c r="F1112" s="54"/>
      <c r="G1112" s="54" t="s">
        <v>16</v>
      </c>
      <c r="H1112" s="54" t="s">
        <v>394</v>
      </c>
      <c r="I1112" s="51" t="s">
        <v>510</v>
      </c>
      <c r="J1112" s="51" t="s">
        <v>510</v>
      </c>
      <c r="K1112" s="51">
        <v>0</v>
      </c>
      <c r="L1112" s="51">
        <v>0</v>
      </c>
      <c r="M1112" s="51">
        <v>1</v>
      </c>
      <c r="N1112" s="51">
        <v>1</v>
      </c>
      <c r="O1112" s="55">
        <v>0</v>
      </c>
      <c r="P1112" s="56">
        <f t="shared" si="17"/>
        <v>0</v>
      </c>
      <c r="Q1112" s="49"/>
      <c r="R1112" s="49"/>
    </row>
    <row r="1113" spans="1:18" s="48" customFormat="1" ht="15.2" customHeight="1">
      <c r="A1113" s="54" t="s">
        <v>539</v>
      </c>
      <c r="B1113" s="54" t="s">
        <v>580</v>
      </c>
      <c r="C1113" s="54" t="s">
        <v>141</v>
      </c>
      <c r="D1113" s="54" t="s">
        <v>141</v>
      </c>
      <c r="E1113" s="54" t="s">
        <v>13</v>
      </c>
      <c r="F1113" s="54"/>
      <c r="G1113" s="54" t="s">
        <v>374</v>
      </c>
      <c r="H1113" s="54" t="s">
        <v>375</v>
      </c>
      <c r="I1113" s="51">
        <v>691.6</v>
      </c>
      <c r="J1113" s="51">
        <v>691.6</v>
      </c>
      <c r="K1113" s="51">
        <v>2266.56</v>
      </c>
      <c r="L1113" s="51">
        <v>2266.56</v>
      </c>
      <c r="M1113" s="51">
        <v>1</v>
      </c>
      <c r="N1113" s="51">
        <v>1</v>
      </c>
      <c r="O1113" s="55">
        <v>1574.96</v>
      </c>
      <c r="P1113" s="56">
        <f t="shared" si="17"/>
        <v>691.59999999999991</v>
      </c>
      <c r="Q1113" s="49"/>
      <c r="R1113" s="49"/>
    </row>
    <row r="1114" spans="1:18" s="48" customFormat="1" ht="15.2" customHeight="1">
      <c r="A1114" s="54" t="s">
        <v>539</v>
      </c>
      <c r="B1114" s="54" t="s">
        <v>580</v>
      </c>
      <c r="C1114" s="54" t="s">
        <v>141</v>
      </c>
      <c r="D1114" s="54" t="s">
        <v>141</v>
      </c>
      <c r="E1114" s="54" t="s">
        <v>13</v>
      </c>
      <c r="F1114" s="54"/>
      <c r="G1114" s="54" t="s">
        <v>389</v>
      </c>
      <c r="H1114" s="54" t="s">
        <v>390</v>
      </c>
      <c r="I1114" s="51">
        <v>231.03</v>
      </c>
      <c r="J1114" s="51">
        <v>231.03</v>
      </c>
      <c r="K1114" s="51">
        <v>245.64</v>
      </c>
      <c r="L1114" s="51">
        <v>245.64</v>
      </c>
      <c r="M1114" s="51">
        <v>1</v>
      </c>
      <c r="N1114" s="51">
        <v>1</v>
      </c>
      <c r="O1114" s="55">
        <v>14.61</v>
      </c>
      <c r="P1114" s="56">
        <f t="shared" si="17"/>
        <v>231.02999999999997</v>
      </c>
      <c r="Q1114" s="49"/>
      <c r="R1114" s="49"/>
    </row>
    <row r="1115" spans="1:18" s="48" customFormat="1" ht="15.2" customHeight="1">
      <c r="A1115" s="54" t="s">
        <v>539</v>
      </c>
      <c r="B1115" s="54" t="s">
        <v>580</v>
      </c>
      <c r="C1115" s="54" t="s">
        <v>141</v>
      </c>
      <c r="D1115" s="54" t="s">
        <v>141</v>
      </c>
      <c r="E1115" s="54" t="s">
        <v>13</v>
      </c>
      <c r="F1115" s="54"/>
      <c r="G1115" s="54" t="s">
        <v>393</v>
      </c>
      <c r="H1115" s="54" t="s">
        <v>25</v>
      </c>
      <c r="I1115" s="51" t="s">
        <v>510</v>
      </c>
      <c r="J1115" s="51" t="s">
        <v>510</v>
      </c>
      <c r="K1115" s="51">
        <v>0</v>
      </c>
      <c r="L1115" s="51">
        <v>0</v>
      </c>
      <c r="M1115" s="51">
        <v>1</v>
      </c>
      <c r="N1115" s="51">
        <v>1</v>
      </c>
      <c r="O1115" s="55">
        <v>0</v>
      </c>
      <c r="P1115" s="56">
        <f t="shared" si="17"/>
        <v>0</v>
      </c>
      <c r="Q1115" s="49"/>
      <c r="R1115" s="49"/>
    </row>
    <row r="1116" spans="1:18" s="48" customFormat="1" ht="15.2" customHeight="1">
      <c r="A1116" s="54" t="s">
        <v>539</v>
      </c>
      <c r="B1116" s="54" t="s">
        <v>580</v>
      </c>
      <c r="C1116" s="54" t="s">
        <v>141</v>
      </c>
      <c r="D1116" s="54" t="s">
        <v>141</v>
      </c>
      <c r="E1116" s="54" t="s">
        <v>13</v>
      </c>
      <c r="F1116" s="54"/>
      <c r="G1116" s="54" t="s">
        <v>376</v>
      </c>
      <c r="H1116" s="54" t="s">
        <v>377</v>
      </c>
      <c r="I1116" s="51" t="s">
        <v>510</v>
      </c>
      <c r="J1116" s="51" t="s">
        <v>510</v>
      </c>
      <c r="K1116" s="51">
        <v>39</v>
      </c>
      <c r="L1116" s="51">
        <v>39</v>
      </c>
      <c r="M1116" s="51">
        <v>1</v>
      </c>
      <c r="N1116" s="51">
        <v>1</v>
      </c>
      <c r="O1116" s="55">
        <v>39</v>
      </c>
      <c r="P1116" s="56">
        <f t="shared" si="17"/>
        <v>0</v>
      </c>
      <c r="Q1116" s="49"/>
      <c r="R1116" s="49"/>
    </row>
    <row r="1117" spans="1:18" s="48" customFormat="1" ht="15.2" customHeight="1">
      <c r="A1117" s="54" t="s">
        <v>539</v>
      </c>
      <c r="B1117" s="54" t="s">
        <v>580</v>
      </c>
      <c r="C1117" s="54" t="s">
        <v>141</v>
      </c>
      <c r="D1117" s="54" t="s">
        <v>141</v>
      </c>
      <c r="E1117" s="54" t="s">
        <v>13</v>
      </c>
      <c r="F1117" s="54"/>
      <c r="G1117" s="54" t="s">
        <v>378</v>
      </c>
      <c r="H1117" s="54" t="s">
        <v>379</v>
      </c>
      <c r="I1117" s="51" t="s">
        <v>510</v>
      </c>
      <c r="J1117" s="51" t="s">
        <v>510</v>
      </c>
      <c r="K1117" s="51">
        <v>10081</v>
      </c>
      <c r="L1117" s="51">
        <v>10081</v>
      </c>
      <c r="M1117" s="51">
        <v>1</v>
      </c>
      <c r="N1117" s="51">
        <v>1</v>
      </c>
      <c r="O1117" s="55">
        <v>10081</v>
      </c>
      <c r="P1117" s="56">
        <f t="shared" si="17"/>
        <v>0</v>
      </c>
      <c r="Q1117" s="49"/>
      <c r="R1117" s="49"/>
    </row>
    <row r="1118" spans="1:18" s="48" customFormat="1" ht="15.2" customHeight="1">
      <c r="A1118" s="54" t="s">
        <v>539</v>
      </c>
      <c r="B1118" s="54" t="s">
        <v>580</v>
      </c>
      <c r="C1118" s="54" t="s">
        <v>141</v>
      </c>
      <c r="D1118" s="54" t="s">
        <v>141</v>
      </c>
      <c r="E1118" s="54" t="s">
        <v>13</v>
      </c>
      <c r="F1118" s="54"/>
      <c r="G1118" s="54" t="s">
        <v>494</v>
      </c>
      <c r="H1118" s="54" t="s">
        <v>495</v>
      </c>
      <c r="I1118" s="51" t="s">
        <v>510</v>
      </c>
      <c r="J1118" s="51" t="s">
        <v>510</v>
      </c>
      <c r="K1118" s="51">
        <v>0</v>
      </c>
      <c r="L1118" s="51">
        <v>0</v>
      </c>
      <c r="M1118" s="51">
        <v>1</v>
      </c>
      <c r="N1118" s="51">
        <v>1</v>
      </c>
      <c r="O1118" s="55">
        <v>0</v>
      </c>
      <c r="P1118" s="56">
        <f t="shared" si="17"/>
        <v>0</v>
      </c>
      <c r="Q1118" s="49"/>
      <c r="R1118" s="49"/>
    </row>
    <row r="1119" spans="1:18" s="48" customFormat="1" ht="15.2" customHeight="1">
      <c r="A1119" s="54" t="s">
        <v>539</v>
      </c>
      <c r="B1119" s="54" t="s">
        <v>580</v>
      </c>
      <c r="C1119" s="54" t="s">
        <v>141</v>
      </c>
      <c r="D1119" s="54" t="s">
        <v>141</v>
      </c>
      <c r="E1119" s="54" t="s">
        <v>13</v>
      </c>
      <c r="F1119" s="54"/>
      <c r="G1119" s="54" t="s">
        <v>485</v>
      </c>
      <c r="H1119" s="54" t="s">
        <v>531</v>
      </c>
      <c r="I1119" s="51" t="s">
        <v>510</v>
      </c>
      <c r="J1119" s="51" t="s">
        <v>510</v>
      </c>
      <c r="K1119" s="51">
        <v>0</v>
      </c>
      <c r="L1119" s="51">
        <v>0</v>
      </c>
      <c r="M1119" s="51">
        <v>1</v>
      </c>
      <c r="N1119" s="51">
        <v>1</v>
      </c>
      <c r="O1119" s="55">
        <v>0</v>
      </c>
      <c r="P1119" s="56">
        <f t="shared" si="17"/>
        <v>0</v>
      </c>
      <c r="Q1119" s="49"/>
      <c r="R1119" s="49"/>
    </row>
    <row r="1120" spans="1:18" s="48" customFormat="1" ht="15.2" customHeight="1">
      <c r="A1120" s="54" t="s">
        <v>539</v>
      </c>
      <c r="B1120" s="54" t="s">
        <v>580</v>
      </c>
      <c r="C1120" s="54" t="s">
        <v>141</v>
      </c>
      <c r="D1120" s="54" t="s">
        <v>141</v>
      </c>
      <c r="E1120" s="54" t="s">
        <v>13</v>
      </c>
      <c r="F1120" s="54"/>
      <c r="G1120" s="54" t="s">
        <v>380</v>
      </c>
      <c r="H1120" s="54" t="s">
        <v>17</v>
      </c>
      <c r="I1120" s="51">
        <v>194.48</v>
      </c>
      <c r="J1120" s="51">
        <v>194.48</v>
      </c>
      <c r="K1120" s="51">
        <v>246.14</v>
      </c>
      <c r="L1120" s="51">
        <v>246.14</v>
      </c>
      <c r="M1120" s="51">
        <v>1</v>
      </c>
      <c r="N1120" s="51">
        <v>1</v>
      </c>
      <c r="O1120" s="55">
        <v>51.66</v>
      </c>
      <c r="P1120" s="56">
        <f t="shared" si="17"/>
        <v>194.48</v>
      </c>
      <c r="Q1120" s="49"/>
      <c r="R1120" s="49"/>
    </row>
    <row r="1121" spans="1:18" s="48" customFormat="1" ht="15.2" customHeight="1">
      <c r="A1121" s="54" t="s">
        <v>539</v>
      </c>
      <c r="B1121" s="54" t="s">
        <v>580</v>
      </c>
      <c r="C1121" s="54" t="s">
        <v>141</v>
      </c>
      <c r="D1121" s="54" t="s">
        <v>141</v>
      </c>
      <c r="E1121" s="54" t="s">
        <v>13</v>
      </c>
      <c r="F1121" s="54"/>
      <c r="G1121" s="54" t="s">
        <v>381</v>
      </c>
      <c r="H1121" s="54" t="s">
        <v>382</v>
      </c>
      <c r="I1121" s="51">
        <v>634.01</v>
      </c>
      <c r="J1121" s="51">
        <v>634.01</v>
      </c>
      <c r="K1121" s="51">
        <v>1268.02</v>
      </c>
      <c r="L1121" s="51">
        <v>1268.02</v>
      </c>
      <c r="M1121" s="51">
        <v>1</v>
      </c>
      <c r="N1121" s="51">
        <v>1</v>
      </c>
      <c r="O1121" s="55">
        <v>634.01</v>
      </c>
      <c r="P1121" s="56">
        <f t="shared" si="17"/>
        <v>634.01</v>
      </c>
      <c r="Q1121" s="49"/>
      <c r="R1121" s="49"/>
    </row>
    <row r="1122" spans="1:18" s="48" customFormat="1" ht="15.2" customHeight="1">
      <c r="A1122" s="54" t="s">
        <v>539</v>
      </c>
      <c r="B1122" s="54" t="s">
        <v>580</v>
      </c>
      <c r="C1122" s="54" t="s">
        <v>141</v>
      </c>
      <c r="D1122" s="54" t="s">
        <v>141</v>
      </c>
      <c r="E1122" s="54" t="s">
        <v>13</v>
      </c>
      <c r="F1122" s="54"/>
      <c r="G1122" s="54" t="s">
        <v>396</v>
      </c>
      <c r="H1122" s="54" t="s">
        <v>245</v>
      </c>
      <c r="I1122" s="51" t="s">
        <v>510</v>
      </c>
      <c r="J1122" s="51" t="s">
        <v>510</v>
      </c>
      <c r="K1122" s="51">
        <v>0</v>
      </c>
      <c r="L1122" s="51">
        <v>0</v>
      </c>
      <c r="M1122" s="51">
        <v>1</v>
      </c>
      <c r="N1122" s="51">
        <v>1</v>
      </c>
      <c r="O1122" s="55">
        <v>0</v>
      </c>
      <c r="P1122" s="56">
        <f t="shared" si="17"/>
        <v>0</v>
      </c>
      <c r="Q1122" s="49"/>
      <c r="R1122" s="49"/>
    </row>
    <row r="1123" spans="1:18" s="48" customFormat="1" ht="15.2" customHeight="1">
      <c r="A1123" s="54" t="s">
        <v>539</v>
      </c>
      <c r="B1123" s="54" t="s">
        <v>580</v>
      </c>
      <c r="C1123" s="54" t="s">
        <v>143</v>
      </c>
      <c r="D1123" s="54" t="s">
        <v>143</v>
      </c>
      <c r="E1123" s="54" t="s">
        <v>13</v>
      </c>
      <c r="F1123" s="54"/>
      <c r="G1123" s="54" t="s">
        <v>366</v>
      </c>
      <c r="H1123" s="54" t="s">
        <v>367</v>
      </c>
      <c r="I1123" s="51">
        <v>13824.92</v>
      </c>
      <c r="J1123" s="51">
        <v>13824.92</v>
      </c>
      <c r="K1123" s="51">
        <v>1120533.81</v>
      </c>
      <c r="L1123" s="51">
        <v>1120533.81</v>
      </c>
      <c r="M1123" s="51">
        <v>1</v>
      </c>
      <c r="N1123" s="51">
        <v>1</v>
      </c>
      <c r="O1123" s="55">
        <v>1106708.8899999999</v>
      </c>
      <c r="P1123" s="56">
        <f t="shared" si="17"/>
        <v>13824.920000000158</v>
      </c>
      <c r="Q1123" s="49"/>
      <c r="R1123" s="49"/>
    </row>
    <row r="1124" spans="1:18" s="48" customFormat="1" ht="15.2" customHeight="1">
      <c r="A1124" s="54" t="s">
        <v>539</v>
      </c>
      <c r="B1124" s="54" t="s">
        <v>580</v>
      </c>
      <c r="C1124" s="54" t="s">
        <v>143</v>
      </c>
      <c r="D1124" s="54" t="s">
        <v>143</v>
      </c>
      <c r="E1124" s="54" t="s">
        <v>13</v>
      </c>
      <c r="F1124" s="54"/>
      <c r="G1124" s="54" t="s">
        <v>368</v>
      </c>
      <c r="H1124" s="54" t="s">
        <v>369</v>
      </c>
      <c r="I1124" s="51">
        <v>105.44</v>
      </c>
      <c r="J1124" s="51">
        <v>105.44</v>
      </c>
      <c r="K1124" s="51">
        <v>68027.86</v>
      </c>
      <c r="L1124" s="51">
        <v>68027.86</v>
      </c>
      <c r="M1124" s="51">
        <v>1</v>
      </c>
      <c r="N1124" s="51">
        <v>1</v>
      </c>
      <c r="O1124" s="55">
        <v>67922.42</v>
      </c>
      <c r="P1124" s="56">
        <f t="shared" si="17"/>
        <v>105.44000000000233</v>
      </c>
      <c r="Q1124" s="49"/>
      <c r="R1124" s="49"/>
    </row>
    <row r="1125" spans="1:18" s="48" customFormat="1" ht="15.2" customHeight="1">
      <c r="A1125" s="54" t="s">
        <v>539</v>
      </c>
      <c r="B1125" s="54" t="s">
        <v>580</v>
      </c>
      <c r="C1125" s="54" t="s">
        <v>143</v>
      </c>
      <c r="D1125" s="54" t="s">
        <v>143</v>
      </c>
      <c r="E1125" s="54" t="s">
        <v>13</v>
      </c>
      <c r="F1125" s="54"/>
      <c r="G1125" s="54" t="s">
        <v>370</v>
      </c>
      <c r="H1125" s="54" t="s">
        <v>371</v>
      </c>
      <c r="I1125" s="51">
        <v>22573.45</v>
      </c>
      <c r="J1125" s="51">
        <v>22573.45</v>
      </c>
      <c r="K1125" s="51">
        <v>22573.45</v>
      </c>
      <c r="L1125" s="51">
        <v>22573.45</v>
      </c>
      <c r="M1125" s="51">
        <v>1</v>
      </c>
      <c r="N1125" s="51">
        <v>1</v>
      </c>
      <c r="O1125" s="55">
        <v>0</v>
      </c>
      <c r="P1125" s="56">
        <f t="shared" si="17"/>
        <v>22573.45</v>
      </c>
      <c r="Q1125" s="49"/>
      <c r="R1125" s="49"/>
    </row>
    <row r="1126" spans="1:18" s="48" customFormat="1" ht="15.2" customHeight="1">
      <c r="A1126" s="54" t="s">
        <v>539</v>
      </c>
      <c r="B1126" s="54" t="s">
        <v>580</v>
      </c>
      <c r="C1126" s="54" t="s">
        <v>143</v>
      </c>
      <c r="D1126" s="54" t="s">
        <v>143</v>
      </c>
      <c r="E1126" s="54" t="s">
        <v>13</v>
      </c>
      <c r="F1126" s="54"/>
      <c r="G1126" s="54" t="s">
        <v>372</v>
      </c>
      <c r="H1126" s="54" t="s">
        <v>373</v>
      </c>
      <c r="I1126" s="51">
        <v>993.5</v>
      </c>
      <c r="J1126" s="51">
        <v>993.5</v>
      </c>
      <c r="K1126" s="51">
        <v>2077.25</v>
      </c>
      <c r="L1126" s="51">
        <v>2077.25</v>
      </c>
      <c r="M1126" s="51">
        <v>1</v>
      </c>
      <c r="N1126" s="51">
        <v>1</v>
      </c>
      <c r="O1126" s="55">
        <v>1083.75</v>
      </c>
      <c r="P1126" s="56">
        <f t="shared" si="17"/>
        <v>993.5</v>
      </c>
      <c r="Q1126" s="49"/>
      <c r="R1126" s="49"/>
    </row>
    <row r="1127" spans="1:18" s="48" customFormat="1" ht="15.2" customHeight="1">
      <c r="A1127" s="54" t="s">
        <v>539</v>
      </c>
      <c r="B1127" s="54" t="s">
        <v>580</v>
      </c>
      <c r="C1127" s="54" t="s">
        <v>143</v>
      </c>
      <c r="D1127" s="54" t="s">
        <v>143</v>
      </c>
      <c r="E1127" s="54" t="s">
        <v>13</v>
      </c>
      <c r="F1127" s="54"/>
      <c r="G1127" s="54" t="s">
        <v>16</v>
      </c>
      <c r="H1127" s="54" t="s">
        <v>394</v>
      </c>
      <c r="I1127" s="51" t="s">
        <v>510</v>
      </c>
      <c r="J1127" s="51" t="s">
        <v>510</v>
      </c>
      <c r="K1127" s="51">
        <v>0</v>
      </c>
      <c r="L1127" s="51">
        <v>0</v>
      </c>
      <c r="M1127" s="51">
        <v>1</v>
      </c>
      <c r="N1127" s="51">
        <v>1</v>
      </c>
      <c r="O1127" s="55">
        <v>0</v>
      </c>
      <c r="P1127" s="56">
        <f t="shared" si="17"/>
        <v>0</v>
      </c>
      <c r="Q1127" s="49"/>
      <c r="R1127" s="49"/>
    </row>
    <row r="1128" spans="1:18" s="48" customFormat="1" ht="15.2" customHeight="1">
      <c r="A1128" s="54" t="s">
        <v>539</v>
      </c>
      <c r="B1128" s="54" t="s">
        <v>580</v>
      </c>
      <c r="C1128" s="54" t="s">
        <v>143</v>
      </c>
      <c r="D1128" s="54" t="s">
        <v>143</v>
      </c>
      <c r="E1128" s="54" t="s">
        <v>13</v>
      </c>
      <c r="F1128" s="54"/>
      <c r="G1128" s="54" t="s">
        <v>374</v>
      </c>
      <c r="H1128" s="54" t="s">
        <v>375</v>
      </c>
      <c r="I1128" s="51">
        <v>5868.76</v>
      </c>
      <c r="J1128" s="51">
        <v>5868.76</v>
      </c>
      <c r="K1128" s="51">
        <v>19142.939999999999</v>
      </c>
      <c r="L1128" s="51">
        <v>19142.940000000002</v>
      </c>
      <c r="M1128" s="51">
        <v>1</v>
      </c>
      <c r="N1128" s="51">
        <v>1</v>
      </c>
      <c r="O1128" s="55">
        <v>13274.18</v>
      </c>
      <c r="P1128" s="56">
        <f t="shared" si="17"/>
        <v>5868.760000000002</v>
      </c>
      <c r="Q1128" s="49"/>
      <c r="R1128" s="49"/>
    </row>
    <row r="1129" spans="1:18" s="48" customFormat="1" ht="15.2" customHeight="1">
      <c r="A1129" s="54" t="s">
        <v>539</v>
      </c>
      <c r="B1129" s="54" t="s">
        <v>580</v>
      </c>
      <c r="C1129" s="54" t="s">
        <v>143</v>
      </c>
      <c r="D1129" s="54" t="s">
        <v>143</v>
      </c>
      <c r="E1129" s="54" t="s">
        <v>13</v>
      </c>
      <c r="F1129" s="54"/>
      <c r="G1129" s="54" t="s">
        <v>389</v>
      </c>
      <c r="H1129" s="54" t="s">
        <v>390</v>
      </c>
      <c r="I1129" s="51">
        <v>1879.36</v>
      </c>
      <c r="J1129" s="51">
        <v>1879.36</v>
      </c>
      <c r="K1129" s="51">
        <v>2004.72</v>
      </c>
      <c r="L1129" s="51">
        <v>2004.7199999999998</v>
      </c>
      <c r="M1129" s="51">
        <v>1</v>
      </c>
      <c r="N1129" s="51">
        <v>1</v>
      </c>
      <c r="O1129" s="55">
        <v>125.36000000000001</v>
      </c>
      <c r="P1129" s="56">
        <f t="shared" si="17"/>
        <v>1879.3599999999997</v>
      </c>
      <c r="Q1129" s="49"/>
      <c r="R1129" s="49"/>
    </row>
    <row r="1130" spans="1:18" s="48" customFormat="1" ht="15.2" customHeight="1">
      <c r="A1130" s="54" t="s">
        <v>539</v>
      </c>
      <c r="B1130" s="54" t="s">
        <v>580</v>
      </c>
      <c r="C1130" s="54" t="s">
        <v>143</v>
      </c>
      <c r="D1130" s="54" t="s">
        <v>143</v>
      </c>
      <c r="E1130" s="54" t="s">
        <v>13</v>
      </c>
      <c r="F1130" s="54"/>
      <c r="G1130" s="54" t="s">
        <v>393</v>
      </c>
      <c r="H1130" s="54" t="s">
        <v>25</v>
      </c>
      <c r="I1130" s="51" t="s">
        <v>510</v>
      </c>
      <c r="J1130" s="51" t="s">
        <v>510</v>
      </c>
      <c r="K1130" s="51">
        <v>0</v>
      </c>
      <c r="L1130" s="51">
        <v>0</v>
      </c>
      <c r="M1130" s="51">
        <v>1</v>
      </c>
      <c r="N1130" s="51">
        <v>1</v>
      </c>
      <c r="O1130" s="55">
        <v>0</v>
      </c>
      <c r="P1130" s="56">
        <f t="shared" si="17"/>
        <v>0</v>
      </c>
      <c r="Q1130" s="49"/>
      <c r="R1130" s="49"/>
    </row>
    <row r="1131" spans="1:18" s="48" customFormat="1" ht="15.2" customHeight="1">
      <c r="A1131" s="54" t="s">
        <v>539</v>
      </c>
      <c r="B1131" s="54" t="s">
        <v>580</v>
      </c>
      <c r="C1131" s="54" t="s">
        <v>143</v>
      </c>
      <c r="D1131" s="54" t="s">
        <v>143</v>
      </c>
      <c r="E1131" s="54" t="s">
        <v>13</v>
      </c>
      <c r="F1131" s="54"/>
      <c r="G1131" s="54" t="s">
        <v>376</v>
      </c>
      <c r="H1131" s="54" t="s">
        <v>377</v>
      </c>
      <c r="I1131" s="51" t="s">
        <v>510</v>
      </c>
      <c r="J1131" s="51" t="s">
        <v>510</v>
      </c>
      <c r="K1131" s="51">
        <v>48117</v>
      </c>
      <c r="L1131" s="51">
        <v>48117</v>
      </c>
      <c r="M1131" s="51">
        <v>1</v>
      </c>
      <c r="N1131" s="51">
        <v>1</v>
      </c>
      <c r="O1131" s="55">
        <v>48117</v>
      </c>
      <c r="P1131" s="56">
        <f t="shared" si="17"/>
        <v>0</v>
      </c>
      <c r="Q1131" s="49"/>
      <c r="R1131" s="49"/>
    </row>
    <row r="1132" spans="1:18" s="48" customFormat="1" ht="15.2" customHeight="1">
      <c r="A1132" s="54" t="s">
        <v>539</v>
      </c>
      <c r="B1132" s="54" t="s">
        <v>580</v>
      </c>
      <c r="C1132" s="54" t="s">
        <v>143</v>
      </c>
      <c r="D1132" s="54" t="s">
        <v>143</v>
      </c>
      <c r="E1132" s="54" t="s">
        <v>13</v>
      </c>
      <c r="F1132" s="54"/>
      <c r="G1132" s="54" t="s">
        <v>378</v>
      </c>
      <c r="H1132" s="54" t="s">
        <v>379</v>
      </c>
      <c r="I1132" s="51" t="s">
        <v>510</v>
      </c>
      <c r="J1132" s="51" t="s">
        <v>510</v>
      </c>
      <c r="K1132" s="51">
        <v>17564</v>
      </c>
      <c r="L1132" s="51">
        <v>17564</v>
      </c>
      <c r="M1132" s="51">
        <v>1</v>
      </c>
      <c r="N1132" s="51">
        <v>1</v>
      </c>
      <c r="O1132" s="55">
        <v>17564</v>
      </c>
      <c r="P1132" s="56">
        <f t="shared" si="17"/>
        <v>0</v>
      </c>
      <c r="Q1132" s="49"/>
      <c r="R1132" s="49"/>
    </row>
    <row r="1133" spans="1:18" s="48" customFormat="1" ht="15.2" customHeight="1">
      <c r="A1133" s="54" t="s">
        <v>539</v>
      </c>
      <c r="B1133" s="54" t="s">
        <v>580</v>
      </c>
      <c r="C1133" s="54" t="s">
        <v>143</v>
      </c>
      <c r="D1133" s="54" t="s">
        <v>143</v>
      </c>
      <c r="E1133" s="54" t="s">
        <v>13</v>
      </c>
      <c r="F1133" s="54"/>
      <c r="G1133" s="54" t="s">
        <v>494</v>
      </c>
      <c r="H1133" s="54" t="s">
        <v>495</v>
      </c>
      <c r="I1133" s="51" t="s">
        <v>510</v>
      </c>
      <c r="J1133" s="51" t="s">
        <v>510</v>
      </c>
      <c r="K1133" s="51">
        <v>0</v>
      </c>
      <c r="L1133" s="51">
        <v>0</v>
      </c>
      <c r="M1133" s="51">
        <v>1</v>
      </c>
      <c r="N1133" s="51">
        <v>1</v>
      </c>
      <c r="O1133" s="55">
        <v>0</v>
      </c>
      <c r="P1133" s="56">
        <f t="shared" si="17"/>
        <v>0</v>
      </c>
      <c r="Q1133" s="49"/>
      <c r="R1133" s="49"/>
    </row>
    <row r="1134" spans="1:18" s="48" customFormat="1" ht="15.2" customHeight="1">
      <c r="A1134" s="54" t="s">
        <v>539</v>
      </c>
      <c r="B1134" s="54" t="s">
        <v>580</v>
      </c>
      <c r="C1134" s="54" t="s">
        <v>143</v>
      </c>
      <c r="D1134" s="54" t="s">
        <v>143</v>
      </c>
      <c r="E1134" s="54" t="s">
        <v>13</v>
      </c>
      <c r="F1134" s="54"/>
      <c r="G1134" s="54" t="s">
        <v>489</v>
      </c>
      <c r="H1134" s="54" t="s">
        <v>490</v>
      </c>
      <c r="I1134" s="51" t="s">
        <v>510</v>
      </c>
      <c r="J1134" s="51" t="s">
        <v>510</v>
      </c>
      <c r="K1134" s="51">
        <v>0</v>
      </c>
      <c r="L1134" s="51">
        <v>0</v>
      </c>
      <c r="M1134" s="51">
        <v>1</v>
      </c>
      <c r="N1134" s="51">
        <v>1</v>
      </c>
      <c r="O1134" s="55">
        <v>0</v>
      </c>
      <c r="P1134" s="56">
        <f t="shared" si="17"/>
        <v>0</v>
      </c>
      <c r="Q1134" s="49"/>
      <c r="R1134" s="49"/>
    </row>
    <row r="1135" spans="1:18" s="48" customFormat="1" ht="15.2" customHeight="1">
      <c r="A1135" s="54" t="s">
        <v>539</v>
      </c>
      <c r="B1135" s="54" t="s">
        <v>580</v>
      </c>
      <c r="C1135" s="54" t="s">
        <v>143</v>
      </c>
      <c r="D1135" s="54" t="s">
        <v>143</v>
      </c>
      <c r="E1135" s="54" t="s">
        <v>13</v>
      </c>
      <c r="F1135" s="54"/>
      <c r="G1135" s="54" t="s">
        <v>407</v>
      </c>
      <c r="H1135" s="54" t="s">
        <v>408</v>
      </c>
      <c r="I1135" s="51" t="s">
        <v>510</v>
      </c>
      <c r="J1135" s="51" t="s">
        <v>510</v>
      </c>
      <c r="K1135" s="51">
        <v>0</v>
      </c>
      <c r="L1135" s="51">
        <v>0</v>
      </c>
      <c r="M1135" s="51">
        <v>1</v>
      </c>
      <c r="N1135" s="51">
        <v>1</v>
      </c>
      <c r="O1135" s="55">
        <v>0</v>
      </c>
      <c r="P1135" s="56">
        <f t="shared" si="17"/>
        <v>0</v>
      </c>
      <c r="Q1135" s="49"/>
      <c r="R1135" s="49"/>
    </row>
    <row r="1136" spans="1:18" s="48" customFormat="1" ht="15.2" customHeight="1">
      <c r="A1136" s="54" t="s">
        <v>539</v>
      </c>
      <c r="B1136" s="54" t="s">
        <v>580</v>
      </c>
      <c r="C1136" s="54" t="s">
        <v>143</v>
      </c>
      <c r="D1136" s="54" t="s">
        <v>143</v>
      </c>
      <c r="E1136" s="54" t="s">
        <v>13</v>
      </c>
      <c r="F1136" s="54"/>
      <c r="G1136" s="54" t="s">
        <v>437</v>
      </c>
      <c r="H1136" s="54" t="s">
        <v>438</v>
      </c>
      <c r="I1136" s="51" t="s">
        <v>510</v>
      </c>
      <c r="J1136" s="51" t="s">
        <v>510</v>
      </c>
      <c r="K1136" s="51">
        <v>0</v>
      </c>
      <c r="L1136" s="51">
        <v>0</v>
      </c>
      <c r="M1136" s="51">
        <v>1</v>
      </c>
      <c r="N1136" s="51">
        <v>1</v>
      </c>
      <c r="O1136" s="55">
        <v>0</v>
      </c>
      <c r="P1136" s="56">
        <f t="shared" si="17"/>
        <v>0</v>
      </c>
      <c r="Q1136" s="49"/>
      <c r="R1136" s="49"/>
    </row>
    <row r="1137" spans="1:18" s="48" customFormat="1" ht="15.2" customHeight="1">
      <c r="A1137" s="54" t="s">
        <v>539</v>
      </c>
      <c r="B1137" s="54" t="s">
        <v>580</v>
      </c>
      <c r="C1137" s="54" t="s">
        <v>143</v>
      </c>
      <c r="D1137" s="54" t="s">
        <v>143</v>
      </c>
      <c r="E1137" s="54" t="s">
        <v>13</v>
      </c>
      <c r="F1137" s="54"/>
      <c r="G1137" s="54" t="s">
        <v>380</v>
      </c>
      <c r="H1137" s="54" t="s">
        <v>17</v>
      </c>
      <c r="I1137" s="51">
        <v>1690.19</v>
      </c>
      <c r="J1137" s="51">
        <v>1690.19</v>
      </c>
      <c r="K1137" s="51">
        <v>2328.8200000000002</v>
      </c>
      <c r="L1137" s="51">
        <v>2328.8200000000002</v>
      </c>
      <c r="M1137" s="51">
        <v>1</v>
      </c>
      <c r="N1137" s="51">
        <v>1</v>
      </c>
      <c r="O1137" s="55">
        <v>638.63</v>
      </c>
      <c r="P1137" s="56">
        <f t="shared" si="17"/>
        <v>1690.19</v>
      </c>
      <c r="Q1137" s="49"/>
      <c r="R1137" s="49"/>
    </row>
    <row r="1138" spans="1:18" s="48" customFormat="1" ht="15.2" customHeight="1">
      <c r="A1138" s="54" t="s">
        <v>539</v>
      </c>
      <c r="B1138" s="54" t="s">
        <v>580</v>
      </c>
      <c r="C1138" s="54" t="s">
        <v>143</v>
      </c>
      <c r="D1138" s="54" t="s">
        <v>143</v>
      </c>
      <c r="E1138" s="54" t="s">
        <v>13</v>
      </c>
      <c r="F1138" s="54"/>
      <c r="G1138" s="54" t="s">
        <v>381</v>
      </c>
      <c r="H1138" s="54" t="s">
        <v>382</v>
      </c>
      <c r="I1138" s="51">
        <v>5339.69</v>
      </c>
      <c r="J1138" s="51">
        <v>5339.69</v>
      </c>
      <c r="K1138" s="51">
        <v>10679.38</v>
      </c>
      <c r="L1138" s="51">
        <v>10679.38</v>
      </c>
      <c r="M1138" s="51">
        <v>1</v>
      </c>
      <c r="N1138" s="51">
        <v>1</v>
      </c>
      <c r="O1138" s="55">
        <v>5339.69</v>
      </c>
      <c r="P1138" s="56">
        <f t="shared" si="17"/>
        <v>5339.69</v>
      </c>
      <c r="Q1138" s="49"/>
      <c r="R1138" s="49"/>
    </row>
    <row r="1139" spans="1:18" s="48" customFormat="1" ht="15.2" customHeight="1">
      <c r="A1139" s="54" t="s">
        <v>539</v>
      </c>
      <c r="B1139" s="54" t="s">
        <v>580</v>
      </c>
      <c r="C1139" s="54" t="s">
        <v>143</v>
      </c>
      <c r="D1139" s="54" t="s">
        <v>143</v>
      </c>
      <c r="E1139" s="54" t="s">
        <v>13</v>
      </c>
      <c r="F1139" s="54"/>
      <c r="G1139" s="54" t="s">
        <v>396</v>
      </c>
      <c r="H1139" s="54" t="s">
        <v>245</v>
      </c>
      <c r="I1139" s="51" t="s">
        <v>510</v>
      </c>
      <c r="J1139" s="51" t="s">
        <v>510</v>
      </c>
      <c r="K1139" s="51">
        <v>0</v>
      </c>
      <c r="L1139" s="51">
        <v>0</v>
      </c>
      <c r="M1139" s="51">
        <v>1</v>
      </c>
      <c r="N1139" s="51">
        <v>1</v>
      </c>
      <c r="O1139" s="55">
        <v>0</v>
      </c>
      <c r="P1139" s="56">
        <f t="shared" si="17"/>
        <v>0</v>
      </c>
      <c r="Q1139" s="49"/>
      <c r="R1139" s="49"/>
    </row>
    <row r="1140" spans="1:18" s="48" customFormat="1" ht="15.2" customHeight="1">
      <c r="A1140" s="54" t="s">
        <v>539</v>
      </c>
      <c r="B1140" s="54" t="s">
        <v>580</v>
      </c>
      <c r="C1140" s="54" t="s">
        <v>145</v>
      </c>
      <c r="D1140" s="54" t="s">
        <v>145</v>
      </c>
      <c r="E1140" s="54" t="s">
        <v>13</v>
      </c>
      <c r="F1140" s="54"/>
      <c r="G1140" s="54" t="s">
        <v>366</v>
      </c>
      <c r="H1140" s="54" t="s">
        <v>367</v>
      </c>
      <c r="I1140" s="51">
        <v>1640.91</v>
      </c>
      <c r="J1140" s="51">
        <v>1640.91</v>
      </c>
      <c r="K1140" s="51">
        <v>134199.35999999999</v>
      </c>
      <c r="L1140" s="51">
        <v>134199.36000000002</v>
      </c>
      <c r="M1140" s="51">
        <v>1</v>
      </c>
      <c r="N1140" s="51">
        <v>1</v>
      </c>
      <c r="O1140" s="55">
        <v>132558.44999999998</v>
      </c>
      <c r="P1140" s="56">
        <f t="shared" si="17"/>
        <v>1640.9100000000326</v>
      </c>
      <c r="Q1140" s="49"/>
      <c r="R1140" s="49"/>
    </row>
    <row r="1141" spans="1:18" s="48" customFormat="1" ht="15.2" customHeight="1">
      <c r="A1141" s="54" t="s">
        <v>539</v>
      </c>
      <c r="B1141" s="54" t="s">
        <v>580</v>
      </c>
      <c r="C1141" s="54" t="s">
        <v>145</v>
      </c>
      <c r="D1141" s="54" t="s">
        <v>145</v>
      </c>
      <c r="E1141" s="54" t="s">
        <v>13</v>
      </c>
      <c r="F1141" s="54"/>
      <c r="G1141" s="54" t="s">
        <v>368</v>
      </c>
      <c r="H1141" s="54" t="s">
        <v>369</v>
      </c>
      <c r="I1141" s="51">
        <v>12.42</v>
      </c>
      <c r="J1141" s="51">
        <v>12.42</v>
      </c>
      <c r="K1141" s="51">
        <v>8008.99</v>
      </c>
      <c r="L1141" s="51">
        <v>8008.9899999999989</v>
      </c>
      <c r="M1141" s="51">
        <v>1</v>
      </c>
      <c r="N1141" s="51">
        <v>1</v>
      </c>
      <c r="O1141" s="55">
        <v>7996.5699999999988</v>
      </c>
      <c r="P1141" s="56">
        <f t="shared" si="17"/>
        <v>12.420000000000073</v>
      </c>
      <c r="Q1141" s="49"/>
      <c r="R1141" s="49"/>
    </row>
    <row r="1142" spans="1:18" s="48" customFormat="1" ht="15.2" customHeight="1">
      <c r="A1142" s="54" t="s">
        <v>539</v>
      </c>
      <c r="B1142" s="54" t="s">
        <v>580</v>
      </c>
      <c r="C1142" s="54" t="s">
        <v>145</v>
      </c>
      <c r="D1142" s="54" t="s">
        <v>145</v>
      </c>
      <c r="E1142" s="54" t="s">
        <v>13</v>
      </c>
      <c r="F1142" s="54"/>
      <c r="G1142" s="54" t="s">
        <v>370</v>
      </c>
      <c r="H1142" s="54" t="s">
        <v>371</v>
      </c>
      <c r="I1142" s="51">
        <v>2700.05</v>
      </c>
      <c r="J1142" s="51">
        <v>2700.05</v>
      </c>
      <c r="K1142" s="51">
        <v>2700.05</v>
      </c>
      <c r="L1142" s="51">
        <v>2700.05</v>
      </c>
      <c r="M1142" s="51">
        <v>1</v>
      </c>
      <c r="N1142" s="51">
        <v>1</v>
      </c>
      <c r="O1142" s="55">
        <v>0</v>
      </c>
      <c r="P1142" s="56">
        <f t="shared" si="17"/>
        <v>2700.05</v>
      </c>
      <c r="Q1142" s="49"/>
      <c r="R1142" s="49"/>
    </row>
    <row r="1143" spans="1:18" s="48" customFormat="1" ht="15.2" customHeight="1">
      <c r="A1143" s="54" t="s">
        <v>539</v>
      </c>
      <c r="B1143" s="54" t="s">
        <v>580</v>
      </c>
      <c r="C1143" s="54" t="s">
        <v>145</v>
      </c>
      <c r="D1143" s="54" t="s">
        <v>145</v>
      </c>
      <c r="E1143" s="54" t="s">
        <v>13</v>
      </c>
      <c r="F1143" s="54"/>
      <c r="G1143" s="54" t="s">
        <v>372</v>
      </c>
      <c r="H1143" s="54" t="s">
        <v>373</v>
      </c>
      <c r="I1143" s="51">
        <v>118.83</v>
      </c>
      <c r="J1143" s="51">
        <v>118.83</v>
      </c>
      <c r="K1143" s="51">
        <v>248.46</v>
      </c>
      <c r="L1143" s="51">
        <v>248.45999999999998</v>
      </c>
      <c r="M1143" s="51">
        <v>1</v>
      </c>
      <c r="N1143" s="51">
        <v>1</v>
      </c>
      <c r="O1143" s="55">
        <v>129.63</v>
      </c>
      <c r="P1143" s="56">
        <f t="shared" si="17"/>
        <v>118.82999999999998</v>
      </c>
      <c r="Q1143" s="49"/>
      <c r="R1143" s="49"/>
    </row>
    <row r="1144" spans="1:18" s="48" customFormat="1" ht="15.2" customHeight="1">
      <c r="A1144" s="54" t="s">
        <v>539</v>
      </c>
      <c r="B1144" s="54" t="s">
        <v>580</v>
      </c>
      <c r="C1144" s="54" t="s">
        <v>145</v>
      </c>
      <c r="D1144" s="54" t="s">
        <v>145</v>
      </c>
      <c r="E1144" s="54" t="s">
        <v>13</v>
      </c>
      <c r="F1144" s="54"/>
      <c r="G1144" s="54" t="s">
        <v>16</v>
      </c>
      <c r="H1144" s="54" t="s">
        <v>394</v>
      </c>
      <c r="I1144" s="51" t="s">
        <v>510</v>
      </c>
      <c r="J1144" s="51" t="s">
        <v>510</v>
      </c>
      <c r="K1144" s="51">
        <v>0</v>
      </c>
      <c r="L1144" s="51">
        <v>0</v>
      </c>
      <c r="M1144" s="51">
        <v>1</v>
      </c>
      <c r="N1144" s="51">
        <v>1</v>
      </c>
      <c r="O1144" s="55">
        <v>0</v>
      </c>
      <c r="P1144" s="56">
        <f t="shared" si="17"/>
        <v>0</v>
      </c>
      <c r="Q1144" s="49"/>
      <c r="R1144" s="49"/>
    </row>
    <row r="1145" spans="1:18" s="48" customFormat="1" ht="15.2" customHeight="1">
      <c r="A1145" s="54" t="s">
        <v>539</v>
      </c>
      <c r="B1145" s="54" t="s">
        <v>580</v>
      </c>
      <c r="C1145" s="54" t="s">
        <v>145</v>
      </c>
      <c r="D1145" s="54" t="s">
        <v>145</v>
      </c>
      <c r="E1145" s="54" t="s">
        <v>13</v>
      </c>
      <c r="F1145" s="54"/>
      <c r="G1145" s="54" t="s">
        <v>374</v>
      </c>
      <c r="H1145" s="54" t="s">
        <v>375</v>
      </c>
      <c r="I1145" s="51">
        <v>710.12</v>
      </c>
      <c r="J1145" s="51">
        <v>710.12</v>
      </c>
      <c r="K1145" s="51">
        <v>2319.58</v>
      </c>
      <c r="L1145" s="51">
        <v>2319.58</v>
      </c>
      <c r="M1145" s="51">
        <v>1</v>
      </c>
      <c r="N1145" s="51">
        <v>1</v>
      </c>
      <c r="O1145" s="55">
        <v>1609.46</v>
      </c>
      <c r="P1145" s="56">
        <f t="shared" si="17"/>
        <v>710.11999999999989</v>
      </c>
      <c r="Q1145" s="49"/>
      <c r="R1145" s="49"/>
    </row>
    <row r="1146" spans="1:18" s="48" customFormat="1" ht="15.2" customHeight="1">
      <c r="A1146" s="54" t="s">
        <v>539</v>
      </c>
      <c r="B1146" s="54" t="s">
        <v>580</v>
      </c>
      <c r="C1146" s="54" t="s">
        <v>145</v>
      </c>
      <c r="D1146" s="54" t="s">
        <v>145</v>
      </c>
      <c r="E1146" s="54" t="s">
        <v>13</v>
      </c>
      <c r="F1146" s="54"/>
      <c r="G1146" s="54" t="s">
        <v>389</v>
      </c>
      <c r="H1146" s="54" t="s">
        <v>390</v>
      </c>
      <c r="I1146" s="51">
        <v>227.18</v>
      </c>
      <c r="J1146" s="51">
        <v>227.18</v>
      </c>
      <c r="K1146" s="51">
        <v>242.13</v>
      </c>
      <c r="L1146" s="51">
        <v>242.13</v>
      </c>
      <c r="M1146" s="51">
        <v>1</v>
      </c>
      <c r="N1146" s="51">
        <v>1</v>
      </c>
      <c r="O1146" s="55">
        <v>14.95</v>
      </c>
      <c r="P1146" s="56">
        <f t="shared" si="17"/>
        <v>227.18</v>
      </c>
      <c r="Q1146" s="49"/>
      <c r="R1146" s="49"/>
    </row>
    <row r="1147" spans="1:18" s="48" customFormat="1" ht="15.2" customHeight="1">
      <c r="A1147" s="54" t="s">
        <v>539</v>
      </c>
      <c r="B1147" s="54" t="s">
        <v>580</v>
      </c>
      <c r="C1147" s="54" t="s">
        <v>145</v>
      </c>
      <c r="D1147" s="54" t="s">
        <v>145</v>
      </c>
      <c r="E1147" s="54" t="s">
        <v>13</v>
      </c>
      <c r="F1147" s="54"/>
      <c r="G1147" s="54" t="s">
        <v>393</v>
      </c>
      <c r="H1147" s="54" t="s">
        <v>25</v>
      </c>
      <c r="I1147" s="51" t="s">
        <v>510</v>
      </c>
      <c r="J1147" s="51" t="s">
        <v>510</v>
      </c>
      <c r="K1147" s="51">
        <v>0</v>
      </c>
      <c r="L1147" s="51">
        <v>0</v>
      </c>
      <c r="M1147" s="51">
        <v>1</v>
      </c>
      <c r="N1147" s="51">
        <v>1</v>
      </c>
      <c r="O1147" s="55">
        <v>0</v>
      </c>
      <c r="P1147" s="56">
        <f t="shared" si="17"/>
        <v>0</v>
      </c>
      <c r="Q1147" s="49"/>
      <c r="R1147" s="49"/>
    </row>
    <row r="1148" spans="1:18" s="48" customFormat="1" ht="15.2" customHeight="1">
      <c r="A1148" s="54" t="s">
        <v>539</v>
      </c>
      <c r="B1148" s="54" t="s">
        <v>580</v>
      </c>
      <c r="C1148" s="54" t="s">
        <v>145</v>
      </c>
      <c r="D1148" s="54" t="s">
        <v>145</v>
      </c>
      <c r="E1148" s="54" t="s">
        <v>13</v>
      </c>
      <c r="F1148" s="54"/>
      <c r="G1148" s="54" t="s">
        <v>376</v>
      </c>
      <c r="H1148" s="54" t="s">
        <v>377</v>
      </c>
      <c r="I1148" s="51" t="s">
        <v>510</v>
      </c>
      <c r="J1148" s="51" t="s">
        <v>510</v>
      </c>
      <c r="K1148" s="51">
        <v>0</v>
      </c>
      <c r="L1148" s="51">
        <v>0</v>
      </c>
      <c r="M1148" s="51">
        <v>1</v>
      </c>
      <c r="N1148" s="51">
        <v>1</v>
      </c>
      <c r="O1148" s="55">
        <v>0</v>
      </c>
      <c r="P1148" s="56">
        <f t="shared" si="17"/>
        <v>0</v>
      </c>
      <c r="Q1148" s="49"/>
      <c r="R1148" s="49"/>
    </row>
    <row r="1149" spans="1:18" s="48" customFormat="1" ht="15.2" customHeight="1">
      <c r="A1149" s="54" t="s">
        <v>539</v>
      </c>
      <c r="B1149" s="54" t="s">
        <v>580</v>
      </c>
      <c r="C1149" s="54" t="s">
        <v>145</v>
      </c>
      <c r="D1149" s="54" t="s">
        <v>145</v>
      </c>
      <c r="E1149" s="54" t="s">
        <v>13</v>
      </c>
      <c r="F1149" s="54"/>
      <c r="G1149" s="54" t="s">
        <v>378</v>
      </c>
      <c r="H1149" s="54" t="s">
        <v>379</v>
      </c>
      <c r="I1149" s="51" t="s">
        <v>510</v>
      </c>
      <c r="J1149" s="51" t="s">
        <v>510</v>
      </c>
      <c r="K1149" s="51">
        <v>17677</v>
      </c>
      <c r="L1149" s="51">
        <v>17677</v>
      </c>
      <c r="M1149" s="51">
        <v>1</v>
      </c>
      <c r="N1149" s="51">
        <v>1</v>
      </c>
      <c r="O1149" s="55">
        <v>17677</v>
      </c>
      <c r="P1149" s="56">
        <f t="shared" si="17"/>
        <v>0</v>
      </c>
      <c r="Q1149" s="49"/>
      <c r="R1149" s="49"/>
    </row>
    <row r="1150" spans="1:18" s="48" customFormat="1" ht="15.2" customHeight="1">
      <c r="A1150" s="54" t="s">
        <v>539</v>
      </c>
      <c r="B1150" s="54" t="s">
        <v>580</v>
      </c>
      <c r="C1150" s="54" t="s">
        <v>145</v>
      </c>
      <c r="D1150" s="54" t="s">
        <v>145</v>
      </c>
      <c r="E1150" s="54" t="s">
        <v>13</v>
      </c>
      <c r="F1150" s="54"/>
      <c r="G1150" s="54" t="s">
        <v>380</v>
      </c>
      <c r="H1150" s="54" t="s">
        <v>17</v>
      </c>
      <c r="I1150" s="51">
        <v>361.4</v>
      </c>
      <c r="J1150" s="51">
        <v>361.4</v>
      </c>
      <c r="K1150" s="51">
        <v>483.72</v>
      </c>
      <c r="L1150" s="51">
        <v>483.72</v>
      </c>
      <c r="M1150" s="51">
        <v>1</v>
      </c>
      <c r="N1150" s="51">
        <v>1</v>
      </c>
      <c r="O1150" s="55">
        <v>122.32</v>
      </c>
      <c r="P1150" s="56">
        <f t="shared" si="17"/>
        <v>361.40000000000003</v>
      </c>
      <c r="Q1150" s="49"/>
      <c r="R1150" s="49"/>
    </row>
    <row r="1151" spans="1:18" s="48" customFormat="1" ht="15.2" customHeight="1">
      <c r="A1151" s="54" t="s">
        <v>539</v>
      </c>
      <c r="B1151" s="54" t="s">
        <v>580</v>
      </c>
      <c r="C1151" s="54" t="s">
        <v>145</v>
      </c>
      <c r="D1151" s="54" t="s">
        <v>145</v>
      </c>
      <c r="E1151" s="54" t="s">
        <v>13</v>
      </c>
      <c r="F1151" s="54"/>
      <c r="G1151" s="54" t="s">
        <v>381</v>
      </c>
      <c r="H1151" s="54" t="s">
        <v>382</v>
      </c>
      <c r="I1151" s="51">
        <v>629.45000000000005</v>
      </c>
      <c r="J1151" s="51">
        <v>629.45000000000005</v>
      </c>
      <c r="K1151" s="51">
        <v>1258.9000000000001</v>
      </c>
      <c r="L1151" s="51">
        <v>1258.9000000000001</v>
      </c>
      <c r="M1151" s="51">
        <v>1</v>
      </c>
      <c r="N1151" s="51">
        <v>1</v>
      </c>
      <c r="O1151" s="55">
        <v>629.45000000000005</v>
      </c>
      <c r="P1151" s="56">
        <f t="shared" si="17"/>
        <v>629.45000000000005</v>
      </c>
      <c r="Q1151" s="49"/>
      <c r="R1151" s="49"/>
    </row>
    <row r="1152" spans="1:18" s="48" customFormat="1" ht="15.2" customHeight="1">
      <c r="A1152" s="54" t="s">
        <v>539</v>
      </c>
      <c r="B1152" s="54" t="s">
        <v>580</v>
      </c>
      <c r="C1152" s="54" t="s">
        <v>145</v>
      </c>
      <c r="D1152" s="54" t="s">
        <v>145</v>
      </c>
      <c r="E1152" s="54" t="s">
        <v>13</v>
      </c>
      <c r="F1152" s="54"/>
      <c r="G1152" s="54" t="s">
        <v>146</v>
      </c>
      <c r="H1152" s="54" t="s">
        <v>474</v>
      </c>
      <c r="I1152" s="51" t="s">
        <v>510</v>
      </c>
      <c r="J1152" s="51" t="s">
        <v>510</v>
      </c>
      <c r="K1152" s="51">
        <v>0</v>
      </c>
      <c r="L1152" s="51">
        <v>0</v>
      </c>
      <c r="M1152" s="51">
        <v>1</v>
      </c>
      <c r="N1152" s="51">
        <v>1</v>
      </c>
      <c r="O1152" s="55">
        <v>0</v>
      </c>
      <c r="P1152" s="56">
        <f t="shared" si="17"/>
        <v>0</v>
      </c>
      <c r="Q1152" s="49"/>
      <c r="R1152" s="49"/>
    </row>
    <row r="1153" spans="1:18" s="48" customFormat="1" ht="15.2" customHeight="1">
      <c r="A1153" s="54" t="s">
        <v>539</v>
      </c>
      <c r="B1153" s="54" t="s">
        <v>580</v>
      </c>
      <c r="C1153" s="54" t="s">
        <v>145</v>
      </c>
      <c r="D1153" s="54" t="s">
        <v>145</v>
      </c>
      <c r="E1153" s="54" t="s">
        <v>13</v>
      </c>
      <c r="F1153" s="54"/>
      <c r="G1153" s="54" t="s">
        <v>396</v>
      </c>
      <c r="H1153" s="54" t="s">
        <v>245</v>
      </c>
      <c r="I1153" s="51" t="s">
        <v>510</v>
      </c>
      <c r="J1153" s="51" t="s">
        <v>510</v>
      </c>
      <c r="K1153" s="51">
        <v>0</v>
      </c>
      <c r="L1153" s="51">
        <v>0</v>
      </c>
      <c r="M1153" s="51">
        <v>1</v>
      </c>
      <c r="N1153" s="51">
        <v>1</v>
      </c>
      <c r="O1153" s="55">
        <v>0</v>
      </c>
      <c r="P1153" s="56">
        <f t="shared" si="17"/>
        <v>0</v>
      </c>
      <c r="Q1153" s="49"/>
      <c r="R1153" s="49"/>
    </row>
    <row r="1154" spans="1:18" s="48" customFormat="1" ht="15.2" customHeight="1">
      <c r="A1154" s="54" t="s">
        <v>539</v>
      </c>
      <c r="B1154" s="54" t="s">
        <v>580</v>
      </c>
      <c r="C1154" s="54" t="s">
        <v>145</v>
      </c>
      <c r="D1154" s="54" t="s">
        <v>145</v>
      </c>
      <c r="E1154" s="54" t="s">
        <v>13</v>
      </c>
      <c r="F1154" s="54"/>
      <c r="G1154" s="54" t="s">
        <v>464</v>
      </c>
      <c r="H1154" s="54" t="s">
        <v>465</v>
      </c>
      <c r="I1154" s="51" t="s">
        <v>510</v>
      </c>
      <c r="J1154" s="51" t="s">
        <v>510</v>
      </c>
      <c r="K1154" s="51">
        <v>0</v>
      </c>
      <c r="L1154" s="51">
        <v>0</v>
      </c>
      <c r="M1154" s="51">
        <v>1</v>
      </c>
      <c r="N1154" s="51">
        <v>1</v>
      </c>
      <c r="O1154" s="55">
        <v>0</v>
      </c>
      <c r="P1154" s="56">
        <f t="shared" si="17"/>
        <v>0</v>
      </c>
      <c r="Q1154" s="49"/>
      <c r="R1154" s="49"/>
    </row>
    <row r="1155" spans="1:18" s="48" customFormat="1" ht="15.2" customHeight="1">
      <c r="A1155" s="54" t="s">
        <v>539</v>
      </c>
      <c r="B1155" s="54" t="s">
        <v>580</v>
      </c>
      <c r="C1155" s="54" t="s">
        <v>148</v>
      </c>
      <c r="D1155" s="54" t="s">
        <v>148</v>
      </c>
      <c r="E1155" s="54" t="s">
        <v>13</v>
      </c>
      <c r="F1155" s="54"/>
      <c r="G1155" s="54" t="s">
        <v>366</v>
      </c>
      <c r="H1155" s="54" t="s">
        <v>367</v>
      </c>
      <c r="I1155" s="51">
        <v>489.82</v>
      </c>
      <c r="J1155" s="51">
        <v>489.82</v>
      </c>
      <c r="K1155" s="51">
        <v>40383.5</v>
      </c>
      <c r="L1155" s="51">
        <v>40383.5</v>
      </c>
      <c r="M1155" s="51">
        <v>1</v>
      </c>
      <c r="N1155" s="51">
        <v>1</v>
      </c>
      <c r="O1155" s="55">
        <v>39893.68</v>
      </c>
      <c r="P1155" s="56">
        <f t="shared" ref="P1155:P1218" si="18">L1155-O1155</f>
        <v>489.81999999999971</v>
      </c>
      <c r="Q1155" s="49"/>
      <c r="R1155" s="49"/>
    </row>
    <row r="1156" spans="1:18" s="48" customFormat="1" ht="15.2" customHeight="1">
      <c r="A1156" s="54" t="s">
        <v>539</v>
      </c>
      <c r="B1156" s="54" t="s">
        <v>580</v>
      </c>
      <c r="C1156" s="54" t="s">
        <v>148</v>
      </c>
      <c r="D1156" s="54" t="s">
        <v>148</v>
      </c>
      <c r="E1156" s="54" t="s">
        <v>13</v>
      </c>
      <c r="F1156" s="54"/>
      <c r="G1156" s="54" t="s">
        <v>368</v>
      </c>
      <c r="H1156" s="54" t="s">
        <v>369</v>
      </c>
      <c r="I1156" s="51">
        <v>3.7</v>
      </c>
      <c r="J1156" s="51">
        <v>3.7</v>
      </c>
      <c r="K1156" s="51">
        <v>2385.2399999999998</v>
      </c>
      <c r="L1156" s="51">
        <v>2385.2399999999998</v>
      </c>
      <c r="M1156" s="51">
        <v>1</v>
      </c>
      <c r="N1156" s="51">
        <v>1</v>
      </c>
      <c r="O1156" s="55">
        <v>2381.54</v>
      </c>
      <c r="P1156" s="56">
        <f t="shared" si="18"/>
        <v>3.6999999999998181</v>
      </c>
      <c r="Q1156" s="49"/>
      <c r="R1156" s="49"/>
    </row>
    <row r="1157" spans="1:18" s="48" customFormat="1" ht="15.2" customHeight="1">
      <c r="A1157" s="54" t="s">
        <v>539</v>
      </c>
      <c r="B1157" s="54" t="s">
        <v>580</v>
      </c>
      <c r="C1157" s="54" t="s">
        <v>148</v>
      </c>
      <c r="D1157" s="54" t="s">
        <v>148</v>
      </c>
      <c r="E1157" s="54" t="s">
        <v>13</v>
      </c>
      <c r="F1157" s="54"/>
      <c r="G1157" s="54" t="s">
        <v>370</v>
      </c>
      <c r="H1157" s="54" t="s">
        <v>371</v>
      </c>
      <c r="I1157" s="51">
        <v>741.06</v>
      </c>
      <c r="J1157" s="51">
        <v>741.06</v>
      </c>
      <c r="K1157" s="51">
        <v>741.06</v>
      </c>
      <c r="L1157" s="51">
        <v>741.06</v>
      </c>
      <c r="M1157" s="51">
        <v>1</v>
      </c>
      <c r="N1157" s="51">
        <v>1</v>
      </c>
      <c r="O1157" s="55">
        <v>0</v>
      </c>
      <c r="P1157" s="56">
        <f t="shared" si="18"/>
        <v>741.06</v>
      </c>
      <c r="Q1157" s="49"/>
      <c r="R1157" s="49"/>
    </row>
    <row r="1158" spans="1:18" s="48" customFormat="1" ht="15.2" customHeight="1">
      <c r="A1158" s="54" t="s">
        <v>539</v>
      </c>
      <c r="B1158" s="54" t="s">
        <v>580</v>
      </c>
      <c r="C1158" s="54" t="s">
        <v>148</v>
      </c>
      <c r="D1158" s="54" t="s">
        <v>148</v>
      </c>
      <c r="E1158" s="54" t="s">
        <v>13</v>
      </c>
      <c r="F1158" s="54"/>
      <c r="G1158" s="54" t="s">
        <v>372</v>
      </c>
      <c r="H1158" s="54" t="s">
        <v>373</v>
      </c>
      <c r="I1158" s="51">
        <v>32.61</v>
      </c>
      <c r="J1158" s="51">
        <v>32.61</v>
      </c>
      <c r="K1158" s="51">
        <v>68.19</v>
      </c>
      <c r="L1158" s="51">
        <v>68.19</v>
      </c>
      <c r="M1158" s="51">
        <v>1</v>
      </c>
      <c r="N1158" s="51">
        <v>1</v>
      </c>
      <c r="O1158" s="55">
        <v>35.58</v>
      </c>
      <c r="P1158" s="56">
        <f t="shared" si="18"/>
        <v>32.61</v>
      </c>
      <c r="Q1158" s="49"/>
      <c r="R1158" s="49"/>
    </row>
    <row r="1159" spans="1:18" s="48" customFormat="1" ht="15.2" customHeight="1">
      <c r="A1159" s="54" t="s">
        <v>539</v>
      </c>
      <c r="B1159" s="54" t="s">
        <v>580</v>
      </c>
      <c r="C1159" s="54" t="s">
        <v>148</v>
      </c>
      <c r="D1159" s="54" t="s">
        <v>148</v>
      </c>
      <c r="E1159" s="54" t="s">
        <v>13</v>
      </c>
      <c r="F1159" s="54"/>
      <c r="G1159" s="54" t="s">
        <v>374</v>
      </c>
      <c r="H1159" s="54" t="s">
        <v>375</v>
      </c>
      <c r="I1159" s="51">
        <v>184.38</v>
      </c>
      <c r="J1159" s="51">
        <v>184.38</v>
      </c>
      <c r="K1159" s="51">
        <v>591.09</v>
      </c>
      <c r="L1159" s="51">
        <v>591.09</v>
      </c>
      <c r="M1159" s="51">
        <v>1</v>
      </c>
      <c r="N1159" s="51">
        <v>1</v>
      </c>
      <c r="O1159" s="55">
        <v>406.71</v>
      </c>
      <c r="P1159" s="56">
        <f t="shared" si="18"/>
        <v>184.38000000000005</v>
      </c>
      <c r="Q1159" s="49"/>
      <c r="R1159" s="49"/>
    </row>
    <row r="1160" spans="1:18" s="48" customFormat="1" ht="15.2" customHeight="1">
      <c r="A1160" s="54" t="s">
        <v>539</v>
      </c>
      <c r="B1160" s="54" t="s">
        <v>580</v>
      </c>
      <c r="C1160" s="54" t="s">
        <v>148</v>
      </c>
      <c r="D1160" s="54" t="s">
        <v>148</v>
      </c>
      <c r="E1160" s="54" t="s">
        <v>13</v>
      </c>
      <c r="F1160" s="54"/>
      <c r="G1160" s="54" t="s">
        <v>389</v>
      </c>
      <c r="H1160" s="54" t="s">
        <v>390</v>
      </c>
      <c r="I1160" s="51">
        <v>56.82</v>
      </c>
      <c r="J1160" s="51">
        <v>56.82</v>
      </c>
      <c r="K1160" s="51">
        <v>60.49</v>
      </c>
      <c r="L1160" s="51">
        <v>60.49</v>
      </c>
      <c r="M1160" s="51">
        <v>1</v>
      </c>
      <c r="N1160" s="51">
        <v>1</v>
      </c>
      <c r="O1160" s="55">
        <v>3.67</v>
      </c>
      <c r="P1160" s="56">
        <f t="shared" si="18"/>
        <v>56.82</v>
      </c>
      <c r="Q1160" s="49"/>
      <c r="R1160" s="49"/>
    </row>
    <row r="1161" spans="1:18" s="48" customFormat="1" ht="15.2" customHeight="1">
      <c r="A1161" s="54" t="s">
        <v>539</v>
      </c>
      <c r="B1161" s="54" t="s">
        <v>580</v>
      </c>
      <c r="C1161" s="54" t="s">
        <v>148</v>
      </c>
      <c r="D1161" s="54" t="s">
        <v>148</v>
      </c>
      <c r="E1161" s="54" t="s">
        <v>13</v>
      </c>
      <c r="F1161" s="54"/>
      <c r="G1161" s="54" t="s">
        <v>393</v>
      </c>
      <c r="H1161" s="54" t="s">
        <v>25</v>
      </c>
      <c r="I1161" s="51" t="s">
        <v>510</v>
      </c>
      <c r="J1161" s="51" t="s">
        <v>510</v>
      </c>
      <c r="K1161" s="51">
        <v>0</v>
      </c>
      <c r="L1161" s="51">
        <v>0</v>
      </c>
      <c r="M1161" s="51">
        <v>1</v>
      </c>
      <c r="N1161" s="51">
        <v>1</v>
      </c>
      <c r="O1161" s="55">
        <v>0</v>
      </c>
      <c r="P1161" s="56">
        <f t="shared" si="18"/>
        <v>0</v>
      </c>
      <c r="Q1161" s="49"/>
      <c r="R1161" s="49"/>
    </row>
    <row r="1162" spans="1:18" s="48" customFormat="1" ht="15.2" customHeight="1">
      <c r="A1162" s="54" t="s">
        <v>539</v>
      </c>
      <c r="B1162" s="54" t="s">
        <v>580</v>
      </c>
      <c r="C1162" s="54" t="s">
        <v>148</v>
      </c>
      <c r="D1162" s="54" t="s">
        <v>148</v>
      </c>
      <c r="E1162" s="54" t="s">
        <v>13</v>
      </c>
      <c r="F1162" s="54"/>
      <c r="G1162" s="54" t="s">
        <v>376</v>
      </c>
      <c r="H1162" s="54" t="s">
        <v>377</v>
      </c>
      <c r="I1162" s="51" t="s">
        <v>510</v>
      </c>
      <c r="J1162" s="51" t="s">
        <v>510</v>
      </c>
      <c r="K1162" s="51">
        <v>0</v>
      </c>
      <c r="L1162" s="51">
        <v>0</v>
      </c>
      <c r="M1162" s="51">
        <v>1</v>
      </c>
      <c r="N1162" s="51">
        <v>1</v>
      </c>
      <c r="O1162" s="55">
        <v>0</v>
      </c>
      <c r="P1162" s="56">
        <f t="shared" si="18"/>
        <v>0</v>
      </c>
      <c r="Q1162" s="49"/>
      <c r="R1162" s="49"/>
    </row>
    <row r="1163" spans="1:18" s="48" customFormat="1" ht="15.2" customHeight="1">
      <c r="A1163" s="54" t="s">
        <v>539</v>
      </c>
      <c r="B1163" s="54" t="s">
        <v>580</v>
      </c>
      <c r="C1163" s="54" t="s">
        <v>148</v>
      </c>
      <c r="D1163" s="54" t="s">
        <v>148</v>
      </c>
      <c r="E1163" s="54" t="s">
        <v>13</v>
      </c>
      <c r="F1163" s="54"/>
      <c r="G1163" s="54" t="s">
        <v>378</v>
      </c>
      <c r="H1163" s="54" t="s">
        <v>379</v>
      </c>
      <c r="I1163" s="51" t="s">
        <v>510</v>
      </c>
      <c r="J1163" s="51" t="s">
        <v>510</v>
      </c>
      <c r="K1163" s="51">
        <v>0</v>
      </c>
      <c r="L1163" s="51">
        <v>0</v>
      </c>
      <c r="M1163" s="51">
        <v>1</v>
      </c>
      <c r="N1163" s="51">
        <v>1</v>
      </c>
      <c r="O1163" s="55">
        <v>0</v>
      </c>
      <c r="P1163" s="56">
        <f t="shared" si="18"/>
        <v>0</v>
      </c>
      <c r="Q1163" s="49"/>
      <c r="R1163" s="49"/>
    </row>
    <row r="1164" spans="1:18" s="48" customFormat="1" ht="15.2" customHeight="1">
      <c r="A1164" s="54" t="s">
        <v>539</v>
      </c>
      <c r="B1164" s="54" t="s">
        <v>580</v>
      </c>
      <c r="C1164" s="54" t="s">
        <v>148</v>
      </c>
      <c r="D1164" s="54" t="s">
        <v>148</v>
      </c>
      <c r="E1164" s="54" t="s">
        <v>13</v>
      </c>
      <c r="F1164" s="54"/>
      <c r="G1164" s="54" t="s">
        <v>380</v>
      </c>
      <c r="H1164" s="54" t="s">
        <v>17</v>
      </c>
      <c r="I1164" s="51">
        <v>60.64</v>
      </c>
      <c r="J1164" s="51">
        <v>60.64</v>
      </c>
      <c r="K1164" s="51">
        <v>80.44</v>
      </c>
      <c r="L1164" s="51">
        <v>80.44</v>
      </c>
      <c r="M1164" s="51">
        <v>1</v>
      </c>
      <c r="N1164" s="51">
        <v>1</v>
      </c>
      <c r="O1164" s="55">
        <v>19.8</v>
      </c>
      <c r="P1164" s="56">
        <f t="shared" si="18"/>
        <v>60.64</v>
      </c>
      <c r="Q1164" s="49"/>
      <c r="R1164" s="49"/>
    </row>
    <row r="1165" spans="1:18" s="48" customFormat="1" ht="15.2" customHeight="1">
      <c r="A1165" s="54" t="s">
        <v>539</v>
      </c>
      <c r="B1165" s="54" t="s">
        <v>580</v>
      </c>
      <c r="C1165" s="54" t="s">
        <v>148</v>
      </c>
      <c r="D1165" s="54" t="s">
        <v>148</v>
      </c>
      <c r="E1165" s="54" t="s">
        <v>13</v>
      </c>
      <c r="F1165" s="54"/>
      <c r="G1165" s="54" t="s">
        <v>381</v>
      </c>
      <c r="H1165" s="54" t="s">
        <v>382</v>
      </c>
      <c r="I1165" s="51">
        <v>187.01</v>
      </c>
      <c r="J1165" s="51">
        <v>187.01</v>
      </c>
      <c r="K1165" s="51">
        <v>374.02</v>
      </c>
      <c r="L1165" s="51">
        <v>374.02</v>
      </c>
      <c r="M1165" s="51">
        <v>1</v>
      </c>
      <c r="N1165" s="51">
        <v>1</v>
      </c>
      <c r="O1165" s="55">
        <v>187.01</v>
      </c>
      <c r="P1165" s="56">
        <f t="shared" si="18"/>
        <v>187.01</v>
      </c>
      <c r="Q1165" s="49"/>
      <c r="R1165" s="49"/>
    </row>
    <row r="1166" spans="1:18" s="48" customFormat="1" ht="15.2" customHeight="1">
      <c r="A1166" s="54" t="s">
        <v>539</v>
      </c>
      <c r="B1166" s="54" t="s">
        <v>580</v>
      </c>
      <c r="C1166" s="54" t="s">
        <v>150</v>
      </c>
      <c r="D1166" s="54" t="s">
        <v>150</v>
      </c>
      <c r="E1166" s="54" t="s">
        <v>13</v>
      </c>
      <c r="F1166" s="54"/>
      <c r="G1166" s="54" t="s">
        <v>366</v>
      </c>
      <c r="H1166" s="54" t="s">
        <v>367</v>
      </c>
      <c r="I1166" s="51">
        <v>733.44</v>
      </c>
      <c r="J1166" s="51">
        <v>733.44</v>
      </c>
      <c r="K1166" s="51">
        <v>59816.15</v>
      </c>
      <c r="L1166" s="51">
        <v>59816.15</v>
      </c>
      <c r="M1166" s="51">
        <v>1</v>
      </c>
      <c r="N1166" s="51">
        <v>1</v>
      </c>
      <c r="O1166" s="55">
        <v>59082.71</v>
      </c>
      <c r="P1166" s="56">
        <f t="shared" si="18"/>
        <v>733.44000000000233</v>
      </c>
      <c r="Q1166" s="49"/>
      <c r="R1166" s="49"/>
    </row>
    <row r="1167" spans="1:18" s="48" customFormat="1" ht="15.2" customHeight="1">
      <c r="A1167" s="54" t="s">
        <v>539</v>
      </c>
      <c r="B1167" s="54" t="s">
        <v>580</v>
      </c>
      <c r="C1167" s="54" t="s">
        <v>150</v>
      </c>
      <c r="D1167" s="54" t="s">
        <v>150</v>
      </c>
      <c r="E1167" s="54" t="s">
        <v>13</v>
      </c>
      <c r="F1167" s="54"/>
      <c r="G1167" s="54" t="s">
        <v>387</v>
      </c>
      <c r="H1167" s="54" t="s">
        <v>388</v>
      </c>
      <c r="I1167" s="51" t="s">
        <v>510</v>
      </c>
      <c r="J1167" s="51" t="s">
        <v>510</v>
      </c>
      <c r="K1167" s="51">
        <v>0</v>
      </c>
      <c r="L1167" s="51">
        <v>0</v>
      </c>
      <c r="M1167" s="51">
        <v>1</v>
      </c>
      <c r="N1167" s="51">
        <v>1</v>
      </c>
      <c r="O1167" s="55">
        <v>0</v>
      </c>
      <c r="P1167" s="56">
        <f t="shared" si="18"/>
        <v>0</v>
      </c>
      <c r="Q1167" s="49"/>
      <c r="R1167" s="49"/>
    </row>
    <row r="1168" spans="1:18" s="48" customFormat="1" ht="15.2" customHeight="1">
      <c r="A1168" s="54" t="s">
        <v>539</v>
      </c>
      <c r="B1168" s="54" t="s">
        <v>580</v>
      </c>
      <c r="C1168" s="54" t="s">
        <v>150</v>
      </c>
      <c r="D1168" s="54" t="s">
        <v>150</v>
      </c>
      <c r="E1168" s="54" t="s">
        <v>13</v>
      </c>
      <c r="F1168" s="54"/>
      <c r="G1168" s="54" t="s">
        <v>368</v>
      </c>
      <c r="H1168" s="54" t="s">
        <v>369</v>
      </c>
      <c r="I1168" s="51">
        <v>5.59</v>
      </c>
      <c r="J1168" s="51">
        <v>5.59</v>
      </c>
      <c r="K1168" s="51">
        <v>3606.95</v>
      </c>
      <c r="L1168" s="51">
        <v>3606.95</v>
      </c>
      <c r="M1168" s="51">
        <v>1</v>
      </c>
      <c r="N1168" s="51">
        <v>1</v>
      </c>
      <c r="O1168" s="55">
        <v>3601.36</v>
      </c>
      <c r="P1168" s="56">
        <f t="shared" si="18"/>
        <v>5.5899999999996908</v>
      </c>
      <c r="Q1168" s="49"/>
      <c r="R1168" s="49"/>
    </row>
    <row r="1169" spans="1:18" s="48" customFormat="1" ht="15.2" customHeight="1">
      <c r="A1169" s="54" t="s">
        <v>539</v>
      </c>
      <c r="B1169" s="54" t="s">
        <v>580</v>
      </c>
      <c r="C1169" s="54" t="s">
        <v>150</v>
      </c>
      <c r="D1169" s="54" t="s">
        <v>150</v>
      </c>
      <c r="E1169" s="54" t="s">
        <v>13</v>
      </c>
      <c r="F1169" s="54"/>
      <c r="G1169" s="54" t="s">
        <v>370</v>
      </c>
      <c r="H1169" s="54" t="s">
        <v>371</v>
      </c>
      <c r="I1169" s="51">
        <v>1211.48</v>
      </c>
      <c r="J1169" s="51">
        <v>1211.48</v>
      </c>
      <c r="K1169" s="51">
        <v>1211.48</v>
      </c>
      <c r="L1169" s="51">
        <v>1211.48</v>
      </c>
      <c r="M1169" s="51">
        <v>1</v>
      </c>
      <c r="N1169" s="51">
        <v>1</v>
      </c>
      <c r="O1169" s="55">
        <v>0</v>
      </c>
      <c r="P1169" s="56">
        <f t="shared" si="18"/>
        <v>1211.48</v>
      </c>
      <c r="Q1169" s="49"/>
      <c r="R1169" s="49"/>
    </row>
    <row r="1170" spans="1:18" s="48" customFormat="1" ht="15.2" customHeight="1">
      <c r="A1170" s="54" t="s">
        <v>539</v>
      </c>
      <c r="B1170" s="54" t="s">
        <v>580</v>
      </c>
      <c r="C1170" s="54" t="s">
        <v>150</v>
      </c>
      <c r="D1170" s="54" t="s">
        <v>150</v>
      </c>
      <c r="E1170" s="54" t="s">
        <v>13</v>
      </c>
      <c r="F1170" s="54"/>
      <c r="G1170" s="54" t="s">
        <v>372</v>
      </c>
      <c r="H1170" s="54" t="s">
        <v>373</v>
      </c>
      <c r="I1170" s="51">
        <v>53.32</v>
      </c>
      <c r="J1170" s="51">
        <v>53.32</v>
      </c>
      <c r="K1170" s="51">
        <v>111.48</v>
      </c>
      <c r="L1170" s="51">
        <v>111.47999999999999</v>
      </c>
      <c r="M1170" s="51">
        <v>1</v>
      </c>
      <c r="N1170" s="51">
        <v>1</v>
      </c>
      <c r="O1170" s="55">
        <v>58.16</v>
      </c>
      <c r="P1170" s="56">
        <f t="shared" si="18"/>
        <v>53.319999999999993</v>
      </c>
      <c r="Q1170" s="49"/>
      <c r="R1170" s="49"/>
    </row>
    <row r="1171" spans="1:18" s="48" customFormat="1" ht="15.2" customHeight="1">
      <c r="A1171" s="54" t="s">
        <v>539</v>
      </c>
      <c r="B1171" s="54" t="s">
        <v>580</v>
      </c>
      <c r="C1171" s="54" t="s">
        <v>150</v>
      </c>
      <c r="D1171" s="54" t="s">
        <v>150</v>
      </c>
      <c r="E1171" s="54" t="s">
        <v>13</v>
      </c>
      <c r="F1171" s="54"/>
      <c r="G1171" s="54" t="s">
        <v>16</v>
      </c>
      <c r="H1171" s="54" t="s">
        <v>394</v>
      </c>
      <c r="I1171" s="51" t="s">
        <v>510</v>
      </c>
      <c r="J1171" s="51" t="s">
        <v>510</v>
      </c>
      <c r="K1171" s="51">
        <v>0</v>
      </c>
      <c r="L1171" s="51">
        <v>0</v>
      </c>
      <c r="M1171" s="51">
        <v>1</v>
      </c>
      <c r="N1171" s="51">
        <v>1</v>
      </c>
      <c r="O1171" s="55">
        <v>0</v>
      </c>
      <c r="P1171" s="56">
        <f t="shared" si="18"/>
        <v>0</v>
      </c>
      <c r="Q1171" s="49"/>
      <c r="R1171" s="49"/>
    </row>
    <row r="1172" spans="1:18" s="48" customFormat="1" ht="15.2" customHeight="1">
      <c r="A1172" s="54" t="s">
        <v>539</v>
      </c>
      <c r="B1172" s="54" t="s">
        <v>580</v>
      </c>
      <c r="C1172" s="54" t="s">
        <v>150</v>
      </c>
      <c r="D1172" s="54" t="s">
        <v>150</v>
      </c>
      <c r="E1172" s="54" t="s">
        <v>13</v>
      </c>
      <c r="F1172" s="54"/>
      <c r="G1172" s="54" t="s">
        <v>374</v>
      </c>
      <c r="H1172" s="54" t="s">
        <v>375</v>
      </c>
      <c r="I1172" s="51">
        <v>309.11</v>
      </c>
      <c r="J1172" s="51">
        <v>309.11</v>
      </c>
      <c r="K1172" s="51">
        <v>1008.66</v>
      </c>
      <c r="L1172" s="51">
        <v>1008.66</v>
      </c>
      <c r="M1172" s="51">
        <v>1</v>
      </c>
      <c r="N1172" s="51">
        <v>1</v>
      </c>
      <c r="O1172" s="55">
        <v>699.55</v>
      </c>
      <c r="P1172" s="56">
        <f t="shared" si="18"/>
        <v>309.11</v>
      </c>
      <c r="Q1172" s="49"/>
      <c r="R1172" s="49"/>
    </row>
    <row r="1173" spans="1:18" s="48" customFormat="1" ht="15.2" customHeight="1">
      <c r="A1173" s="54" t="s">
        <v>539</v>
      </c>
      <c r="B1173" s="54" t="s">
        <v>580</v>
      </c>
      <c r="C1173" s="54" t="s">
        <v>150</v>
      </c>
      <c r="D1173" s="54" t="s">
        <v>150</v>
      </c>
      <c r="E1173" s="54" t="s">
        <v>13</v>
      </c>
      <c r="F1173" s="54"/>
      <c r="G1173" s="54" t="s">
        <v>389</v>
      </c>
      <c r="H1173" s="54" t="s">
        <v>390</v>
      </c>
      <c r="I1173" s="51">
        <v>99.14</v>
      </c>
      <c r="J1173" s="51">
        <v>99.14</v>
      </c>
      <c r="K1173" s="51">
        <v>105.61</v>
      </c>
      <c r="L1173" s="51">
        <v>105.61</v>
      </c>
      <c r="M1173" s="51">
        <v>1</v>
      </c>
      <c r="N1173" s="51">
        <v>1</v>
      </c>
      <c r="O1173" s="55">
        <v>6.47</v>
      </c>
      <c r="P1173" s="56">
        <f t="shared" si="18"/>
        <v>99.14</v>
      </c>
      <c r="Q1173" s="49"/>
      <c r="R1173" s="49"/>
    </row>
    <row r="1174" spans="1:18" s="48" customFormat="1" ht="15.2" customHeight="1">
      <c r="A1174" s="54" t="s">
        <v>539</v>
      </c>
      <c r="B1174" s="54" t="s">
        <v>580</v>
      </c>
      <c r="C1174" s="54" t="s">
        <v>150</v>
      </c>
      <c r="D1174" s="54" t="s">
        <v>150</v>
      </c>
      <c r="E1174" s="54" t="s">
        <v>13</v>
      </c>
      <c r="F1174" s="54"/>
      <c r="G1174" s="54" t="s">
        <v>393</v>
      </c>
      <c r="H1174" s="54" t="s">
        <v>25</v>
      </c>
      <c r="I1174" s="51" t="s">
        <v>510</v>
      </c>
      <c r="J1174" s="51" t="s">
        <v>510</v>
      </c>
      <c r="K1174" s="51">
        <v>0</v>
      </c>
      <c r="L1174" s="51">
        <v>0</v>
      </c>
      <c r="M1174" s="51">
        <v>1</v>
      </c>
      <c r="N1174" s="51">
        <v>1</v>
      </c>
      <c r="O1174" s="55">
        <v>0</v>
      </c>
      <c r="P1174" s="56">
        <f t="shared" si="18"/>
        <v>0</v>
      </c>
      <c r="Q1174" s="49"/>
      <c r="R1174" s="49"/>
    </row>
    <row r="1175" spans="1:18" s="48" customFormat="1" ht="15.2" customHeight="1">
      <c r="A1175" s="54" t="s">
        <v>539</v>
      </c>
      <c r="B1175" s="54" t="s">
        <v>580</v>
      </c>
      <c r="C1175" s="54" t="s">
        <v>150</v>
      </c>
      <c r="D1175" s="54" t="s">
        <v>150</v>
      </c>
      <c r="E1175" s="54" t="s">
        <v>13</v>
      </c>
      <c r="F1175" s="54"/>
      <c r="G1175" s="54" t="s">
        <v>376</v>
      </c>
      <c r="H1175" s="54" t="s">
        <v>377</v>
      </c>
      <c r="I1175" s="51" t="s">
        <v>510</v>
      </c>
      <c r="J1175" s="51" t="s">
        <v>510</v>
      </c>
      <c r="K1175" s="51">
        <v>0</v>
      </c>
      <c r="L1175" s="51">
        <v>0</v>
      </c>
      <c r="M1175" s="51">
        <v>1</v>
      </c>
      <c r="N1175" s="51">
        <v>1</v>
      </c>
      <c r="O1175" s="55">
        <v>0</v>
      </c>
      <c r="P1175" s="56">
        <f t="shared" si="18"/>
        <v>0</v>
      </c>
      <c r="Q1175" s="49"/>
      <c r="R1175" s="49"/>
    </row>
    <row r="1176" spans="1:18" s="48" customFormat="1" ht="15.2" customHeight="1">
      <c r="A1176" s="54" t="s">
        <v>539</v>
      </c>
      <c r="B1176" s="54" t="s">
        <v>580</v>
      </c>
      <c r="C1176" s="54" t="s">
        <v>150</v>
      </c>
      <c r="D1176" s="54" t="s">
        <v>150</v>
      </c>
      <c r="E1176" s="54" t="s">
        <v>13</v>
      </c>
      <c r="F1176" s="54"/>
      <c r="G1176" s="54" t="s">
        <v>378</v>
      </c>
      <c r="H1176" s="54" t="s">
        <v>379</v>
      </c>
      <c r="I1176" s="51" t="s">
        <v>510</v>
      </c>
      <c r="J1176" s="51" t="s">
        <v>510</v>
      </c>
      <c r="K1176" s="51">
        <v>5187</v>
      </c>
      <c r="L1176" s="51">
        <v>5187</v>
      </c>
      <c r="M1176" s="51">
        <v>1</v>
      </c>
      <c r="N1176" s="51">
        <v>1</v>
      </c>
      <c r="O1176" s="55">
        <v>5187</v>
      </c>
      <c r="P1176" s="56">
        <f t="shared" si="18"/>
        <v>0</v>
      </c>
      <c r="Q1176" s="49"/>
      <c r="R1176" s="49"/>
    </row>
    <row r="1177" spans="1:18" s="48" customFormat="1" ht="15.2" customHeight="1">
      <c r="A1177" s="54" t="s">
        <v>539</v>
      </c>
      <c r="B1177" s="54" t="s">
        <v>580</v>
      </c>
      <c r="C1177" s="54" t="s">
        <v>150</v>
      </c>
      <c r="D1177" s="54" t="s">
        <v>150</v>
      </c>
      <c r="E1177" s="54" t="s">
        <v>13</v>
      </c>
      <c r="F1177" s="54"/>
      <c r="G1177" s="54" t="s">
        <v>380</v>
      </c>
      <c r="H1177" s="54" t="s">
        <v>17</v>
      </c>
      <c r="I1177" s="51">
        <v>86.06</v>
      </c>
      <c r="J1177" s="51">
        <v>86.06</v>
      </c>
      <c r="K1177" s="51">
        <v>108.99</v>
      </c>
      <c r="L1177" s="51">
        <v>108.99</v>
      </c>
      <c r="M1177" s="51">
        <v>1</v>
      </c>
      <c r="N1177" s="51">
        <v>1</v>
      </c>
      <c r="O1177" s="55">
        <v>22.93</v>
      </c>
      <c r="P1177" s="56">
        <f t="shared" si="18"/>
        <v>86.06</v>
      </c>
      <c r="Q1177" s="49"/>
      <c r="R1177" s="49"/>
    </row>
    <row r="1178" spans="1:18" s="48" customFormat="1" ht="15.2" customHeight="1">
      <c r="A1178" s="54" t="s">
        <v>539</v>
      </c>
      <c r="B1178" s="54" t="s">
        <v>580</v>
      </c>
      <c r="C1178" s="54" t="s">
        <v>150</v>
      </c>
      <c r="D1178" s="54" t="s">
        <v>150</v>
      </c>
      <c r="E1178" s="54" t="s">
        <v>13</v>
      </c>
      <c r="F1178" s="54"/>
      <c r="G1178" s="54" t="s">
        <v>381</v>
      </c>
      <c r="H1178" s="54" t="s">
        <v>382</v>
      </c>
      <c r="I1178" s="51">
        <v>282.8</v>
      </c>
      <c r="J1178" s="51">
        <v>282.8</v>
      </c>
      <c r="K1178" s="51">
        <v>565.6</v>
      </c>
      <c r="L1178" s="51">
        <v>565.6</v>
      </c>
      <c r="M1178" s="51">
        <v>1</v>
      </c>
      <c r="N1178" s="51">
        <v>1</v>
      </c>
      <c r="O1178" s="55">
        <v>282.8</v>
      </c>
      <c r="P1178" s="56">
        <f t="shared" si="18"/>
        <v>282.8</v>
      </c>
      <c r="Q1178" s="49"/>
      <c r="R1178" s="49"/>
    </row>
    <row r="1179" spans="1:18" s="48" customFormat="1" ht="15.2" customHeight="1">
      <c r="A1179" s="54" t="s">
        <v>539</v>
      </c>
      <c r="B1179" s="54" t="s">
        <v>580</v>
      </c>
      <c r="C1179" s="54" t="s">
        <v>150</v>
      </c>
      <c r="D1179" s="54" t="s">
        <v>150</v>
      </c>
      <c r="E1179" s="54" t="s">
        <v>13</v>
      </c>
      <c r="F1179" s="54"/>
      <c r="G1179" s="54" t="s">
        <v>396</v>
      </c>
      <c r="H1179" s="54" t="s">
        <v>245</v>
      </c>
      <c r="I1179" s="51" t="s">
        <v>510</v>
      </c>
      <c r="J1179" s="51" t="s">
        <v>510</v>
      </c>
      <c r="K1179" s="51">
        <v>0</v>
      </c>
      <c r="L1179" s="51">
        <v>0</v>
      </c>
      <c r="M1179" s="51">
        <v>1</v>
      </c>
      <c r="N1179" s="51">
        <v>1</v>
      </c>
      <c r="O1179" s="55">
        <v>0</v>
      </c>
      <c r="P1179" s="56">
        <f t="shared" si="18"/>
        <v>0</v>
      </c>
      <c r="Q1179" s="49"/>
      <c r="R1179" s="49"/>
    </row>
    <row r="1180" spans="1:18" s="48" customFormat="1" ht="15.2" customHeight="1">
      <c r="A1180" s="54" t="s">
        <v>539</v>
      </c>
      <c r="B1180" s="54" t="s">
        <v>580</v>
      </c>
      <c r="C1180" s="54" t="s">
        <v>152</v>
      </c>
      <c r="D1180" s="54" t="s">
        <v>152</v>
      </c>
      <c r="E1180" s="54" t="s">
        <v>13</v>
      </c>
      <c r="F1180" s="54"/>
      <c r="G1180" s="54" t="s">
        <v>366</v>
      </c>
      <c r="H1180" s="54" t="s">
        <v>367</v>
      </c>
      <c r="I1180" s="51">
        <v>5894.48</v>
      </c>
      <c r="J1180" s="51">
        <v>5894.48</v>
      </c>
      <c r="K1180" s="51">
        <v>482751.41</v>
      </c>
      <c r="L1180" s="51">
        <v>482751.41</v>
      </c>
      <c r="M1180" s="51">
        <v>1</v>
      </c>
      <c r="N1180" s="51">
        <v>1</v>
      </c>
      <c r="O1180" s="55">
        <v>476856.93</v>
      </c>
      <c r="P1180" s="56">
        <f t="shared" si="18"/>
        <v>5894.4799999999814</v>
      </c>
      <c r="Q1180" s="49"/>
      <c r="R1180" s="49"/>
    </row>
    <row r="1181" spans="1:18" s="48" customFormat="1" ht="15.2" customHeight="1">
      <c r="A1181" s="54" t="s">
        <v>539</v>
      </c>
      <c r="B1181" s="54" t="s">
        <v>580</v>
      </c>
      <c r="C1181" s="54" t="s">
        <v>152</v>
      </c>
      <c r="D1181" s="54" t="s">
        <v>152</v>
      </c>
      <c r="E1181" s="54" t="s">
        <v>13</v>
      </c>
      <c r="F1181" s="54"/>
      <c r="G1181" s="54" t="s">
        <v>368</v>
      </c>
      <c r="H1181" s="54" t="s">
        <v>369</v>
      </c>
      <c r="I1181" s="51">
        <v>44.48</v>
      </c>
      <c r="J1181" s="51">
        <v>44.48</v>
      </c>
      <c r="K1181" s="51">
        <v>28700.46</v>
      </c>
      <c r="L1181" s="51">
        <v>28700.46</v>
      </c>
      <c r="M1181" s="51">
        <v>1</v>
      </c>
      <c r="N1181" s="51">
        <v>1</v>
      </c>
      <c r="O1181" s="55">
        <v>28655.98</v>
      </c>
      <c r="P1181" s="56">
        <f t="shared" si="18"/>
        <v>44.479999999999563</v>
      </c>
      <c r="Q1181" s="49"/>
      <c r="R1181" s="49"/>
    </row>
    <row r="1182" spans="1:18" s="48" customFormat="1" ht="15.2" customHeight="1">
      <c r="A1182" s="54" t="s">
        <v>539</v>
      </c>
      <c r="B1182" s="54" t="s">
        <v>580</v>
      </c>
      <c r="C1182" s="54" t="s">
        <v>152</v>
      </c>
      <c r="D1182" s="54" t="s">
        <v>152</v>
      </c>
      <c r="E1182" s="54" t="s">
        <v>13</v>
      </c>
      <c r="F1182" s="54"/>
      <c r="G1182" s="54" t="s">
        <v>370</v>
      </c>
      <c r="H1182" s="54" t="s">
        <v>371</v>
      </c>
      <c r="I1182" s="51">
        <v>9556.51</v>
      </c>
      <c r="J1182" s="51">
        <v>9556.51</v>
      </c>
      <c r="K1182" s="51">
        <v>9556.51</v>
      </c>
      <c r="L1182" s="51">
        <v>9556.51</v>
      </c>
      <c r="M1182" s="51">
        <v>1</v>
      </c>
      <c r="N1182" s="51">
        <v>1</v>
      </c>
      <c r="O1182" s="55">
        <v>0</v>
      </c>
      <c r="P1182" s="56">
        <f t="shared" si="18"/>
        <v>9556.51</v>
      </c>
      <c r="Q1182" s="49"/>
      <c r="R1182" s="49"/>
    </row>
    <row r="1183" spans="1:18" s="48" customFormat="1" ht="15.2" customHeight="1">
      <c r="A1183" s="54" t="s">
        <v>539</v>
      </c>
      <c r="B1183" s="54" t="s">
        <v>580</v>
      </c>
      <c r="C1183" s="54" t="s">
        <v>152</v>
      </c>
      <c r="D1183" s="54" t="s">
        <v>152</v>
      </c>
      <c r="E1183" s="54" t="s">
        <v>13</v>
      </c>
      <c r="F1183" s="54"/>
      <c r="G1183" s="54" t="s">
        <v>372</v>
      </c>
      <c r="H1183" s="54" t="s">
        <v>373</v>
      </c>
      <c r="I1183" s="51">
        <v>420.6</v>
      </c>
      <c r="J1183" s="51">
        <v>420.6</v>
      </c>
      <c r="K1183" s="51">
        <v>879.41</v>
      </c>
      <c r="L1183" s="51">
        <v>879.41</v>
      </c>
      <c r="M1183" s="51">
        <v>1</v>
      </c>
      <c r="N1183" s="51">
        <v>1</v>
      </c>
      <c r="O1183" s="55">
        <v>458.80999999999995</v>
      </c>
      <c r="P1183" s="56">
        <f t="shared" si="18"/>
        <v>420.6</v>
      </c>
      <c r="Q1183" s="49"/>
      <c r="R1183" s="49"/>
    </row>
    <row r="1184" spans="1:18" s="48" customFormat="1" ht="15.2" customHeight="1">
      <c r="A1184" s="54" t="s">
        <v>539</v>
      </c>
      <c r="B1184" s="54" t="s">
        <v>580</v>
      </c>
      <c r="C1184" s="54" t="s">
        <v>152</v>
      </c>
      <c r="D1184" s="54" t="s">
        <v>152</v>
      </c>
      <c r="E1184" s="54" t="s">
        <v>13</v>
      </c>
      <c r="F1184" s="54"/>
      <c r="G1184" s="54" t="s">
        <v>374</v>
      </c>
      <c r="H1184" s="54" t="s">
        <v>375</v>
      </c>
      <c r="I1184" s="51">
        <v>3063.87</v>
      </c>
      <c r="J1184" s="51">
        <v>3063.87</v>
      </c>
      <c r="K1184" s="51">
        <v>9991.4599999999991</v>
      </c>
      <c r="L1184" s="51">
        <v>9991.4599999999991</v>
      </c>
      <c r="M1184" s="51">
        <v>1</v>
      </c>
      <c r="N1184" s="51">
        <v>1</v>
      </c>
      <c r="O1184" s="55">
        <v>6927.59</v>
      </c>
      <c r="P1184" s="56">
        <f t="shared" si="18"/>
        <v>3063.869999999999</v>
      </c>
      <c r="Q1184" s="49"/>
      <c r="R1184" s="49"/>
    </row>
    <row r="1185" spans="1:18" s="48" customFormat="1" ht="15.2" customHeight="1">
      <c r="A1185" s="54" t="s">
        <v>539</v>
      </c>
      <c r="B1185" s="54" t="s">
        <v>580</v>
      </c>
      <c r="C1185" s="54" t="s">
        <v>152</v>
      </c>
      <c r="D1185" s="54" t="s">
        <v>152</v>
      </c>
      <c r="E1185" s="54" t="s">
        <v>13</v>
      </c>
      <c r="F1185" s="54"/>
      <c r="G1185" s="54" t="s">
        <v>389</v>
      </c>
      <c r="H1185" s="54" t="s">
        <v>390</v>
      </c>
      <c r="I1185" s="51">
        <v>996.69</v>
      </c>
      <c r="J1185" s="51">
        <v>996.69</v>
      </c>
      <c r="K1185" s="51">
        <v>1061.9000000000001</v>
      </c>
      <c r="L1185" s="51">
        <v>1061.9000000000001</v>
      </c>
      <c r="M1185" s="51">
        <v>1</v>
      </c>
      <c r="N1185" s="51">
        <v>1</v>
      </c>
      <c r="O1185" s="55">
        <v>65.210000000000008</v>
      </c>
      <c r="P1185" s="56">
        <f t="shared" si="18"/>
        <v>996.69</v>
      </c>
      <c r="Q1185" s="49"/>
      <c r="R1185" s="49"/>
    </row>
    <row r="1186" spans="1:18" s="48" customFormat="1" ht="15.2" customHeight="1">
      <c r="A1186" s="54" t="s">
        <v>539</v>
      </c>
      <c r="B1186" s="54" t="s">
        <v>580</v>
      </c>
      <c r="C1186" s="54" t="s">
        <v>152</v>
      </c>
      <c r="D1186" s="54" t="s">
        <v>152</v>
      </c>
      <c r="E1186" s="54" t="s">
        <v>13</v>
      </c>
      <c r="F1186" s="54"/>
      <c r="G1186" s="54" t="s">
        <v>393</v>
      </c>
      <c r="H1186" s="54" t="s">
        <v>25</v>
      </c>
      <c r="I1186" s="51" t="s">
        <v>510</v>
      </c>
      <c r="J1186" s="51" t="s">
        <v>510</v>
      </c>
      <c r="K1186" s="51">
        <v>0</v>
      </c>
      <c r="L1186" s="51">
        <v>0</v>
      </c>
      <c r="M1186" s="51">
        <v>1</v>
      </c>
      <c r="N1186" s="51">
        <v>1</v>
      </c>
      <c r="O1186" s="55">
        <v>0</v>
      </c>
      <c r="P1186" s="56">
        <f t="shared" si="18"/>
        <v>0</v>
      </c>
      <c r="Q1186" s="49"/>
      <c r="R1186" s="49"/>
    </row>
    <row r="1187" spans="1:18" s="48" customFormat="1" ht="15.2" customHeight="1">
      <c r="A1187" s="54" t="s">
        <v>539</v>
      </c>
      <c r="B1187" s="54" t="s">
        <v>580</v>
      </c>
      <c r="C1187" s="54" t="s">
        <v>152</v>
      </c>
      <c r="D1187" s="54" t="s">
        <v>152</v>
      </c>
      <c r="E1187" s="54" t="s">
        <v>13</v>
      </c>
      <c r="F1187" s="54"/>
      <c r="G1187" s="54" t="s">
        <v>376</v>
      </c>
      <c r="H1187" s="54" t="s">
        <v>377</v>
      </c>
      <c r="I1187" s="51" t="s">
        <v>510</v>
      </c>
      <c r="J1187" s="51" t="s">
        <v>510</v>
      </c>
      <c r="K1187" s="51">
        <v>0</v>
      </c>
      <c r="L1187" s="51">
        <v>0</v>
      </c>
      <c r="M1187" s="51">
        <v>1</v>
      </c>
      <c r="N1187" s="51">
        <v>1</v>
      </c>
      <c r="O1187" s="55">
        <v>0</v>
      </c>
      <c r="P1187" s="56">
        <f t="shared" si="18"/>
        <v>0</v>
      </c>
      <c r="Q1187" s="49"/>
      <c r="R1187" s="49"/>
    </row>
    <row r="1188" spans="1:18" s="48" customFormat="1" ht="15.2" customHeight="1">
      <c r="A1188" s="54" t="s">
        <v>539</v>
      </c>
      <c r="B1188" s="54" t="s">
        <v>580</v>
      </c>
      <c r="C1188" s="54" t="s">
        <v>152</v>
      </c>
      <c r="D1188" s="54" t="s">
        <v>152</v>
      </c>
      <c r="E1188" s="54" t="s">
        <v>13</v>
      </c>
      <c r="F1188" s="54"/>
      <c r="G1188" s="54" t="s">
        <v>378</v>
      </c>
      <c r="H1188" s="54" t="s">
        <v>379</v>
      </c>
      <c r="I1188" s="51" t="s">
        <v>510</v>
      </c>
      <c r="J1188" s="51" t="s">
        <v>510</v>
      </c>
      <c r="K1188" s="51">
        <v>26482</v>
      </c>
      <c r="L1188" s="51">
        <v>26482</v>
      </c>
      <c r="M1188" s="51">
        <v>1</v>
      </c>
      <c r="N1188" s="51">
        <v>1</v>
      </c>
      <c r="O1188" s="55">
        <v>26482</v>
      </c>
      <c r="P1188" s="56">
        <f t="shared" si="18"/>
        <v>0</v>
      </c>
      <c r="Q1188" s="49"/>
      <c r="R1188" s="49"/>
    </row>
    <row r="1189" spans="1:18" s="48" customFormat="1" ht="15.2" customHeight="1">
      <c r="A1189" s="54" t="s">
        <v>539</v>
      </c>
      <c r="B1189" s="54" t="s">
        <v>580</v>
      </c>
      <c r="C1189" s="54" t="s">
        <v>152</v>
      </c>
      <c r="D1189" s="54" t="s">
        <v>152</v>
      </c>
      <c r="E1189" s="54" t="s">
        <v>13</v>
      </c>
      <c r="F1189" s="54"/>
      <c r="G1189" s="54" t="s">
        <v>489</v>
      </c>
      <c r="H1189" s="54" t="s">
        <v>490</v>
      </c>
      <c r="I1189" s="51" t="s">
        <v>510</v>
      </c>
      <c r="J1189" s="51" t="s">
        <v>510</v>
      </c>
      <c r="K1189" s="51">
        <v>0</v>
      </c>
      <c r="L1189" s="51">
        <v>0</v>
      </c>
      <c r="M1189" s="51">
        <v>1</v>
      </c>
      <c r="N1189" s="51">
        <v>1</v>
      </c>
      <c r="O1189" s="55">
        <v>0</v>
      </c>
      <c r="P1189" s="56">
        <f t="shared" si="18"/>
        <v>0</v>
      </c>
      <c r="Q1189" s="49"/>
      <c r="R1189" s="49"/>
    </row>
    <row r="1190" spans="1:18" s="48" customFormat="1" ht="15.2" customHeight="1">
      <c r="A1190" s="54" t="s">
        <v>539</v>
      </c>
      <c r="B1190" s="54" t="s">
        <v>580</v>
      </c>
      <c r="C1190" s="54" t="s">
        <v>152</v>
      </c>
      <c r="D1190" s="54" t="s">
        <v>152</v>
      </c>
      <c r="E1190" s="54" t="s">
        <v>13</v>
      </c>
      <c r="F1190" s="54"/>
      <c r="G1190" s="54" t="s">
        <v>485</v>
      </c>
      <c r="H1190" s="54" t="s">
        <v>531</v>
      </c>
      <c r="I1190" s="51">
        <v>2968.02</v>
      </c>
      <c r="J1190" s="51">
        <v>2968.02</v>
      </c>
      <c r="K1190" s="51">
        <v>18636.75</v>
      </c>
      <c r="L1190" s="51">
        <v>18636.75</v>
      </c>
      <c r="M1190" s="51">
        <v>0</v>
      </c>
      <c r="N1190" s="51">
        <v>0</v>
      </c>
      <c r="O1190" s="55">
        <v>15668.73</v>
      </c>
      <c r="P1190" s="56">
        <f t="shared" si="18"/>
        <v>2968.0200000000004</v>
      </c>
      <c r="Q1190" s="49"/>
      <c r="R1190" s="49"/>
    </row>
    <row r="1191" spans="1:18" s="48" customFormat="1" ht="15.2" customHeight="1">
      <c r="A1191" s="54" t="s">
        <v>539</v>
      </c>
      <c r="B1191" s="54" t="s">
        <v>580</v>
      </c>
      <c r="C1191" s="54" t="s">
        <v>152</v>
      </c>
      <c r="D1191" s="54" t="s">
        <v>152</v>
      </c>
      <c r="E1191" s="54" t="s">
        <v>13</v>
      </c>
      <c r="F1191" s="54"/>
      <c r="G1191" s="54" t="s">
        <v>380</v>
      </c>
      <c r="H1191" s="54" t="s">
        <v>17</v>
      </c>
      <c r="I1191" s="51">
        <v>9135.4699999999993</v>
      </c>
      <c r="J1191" s="51">
        <v>9135.4699999999993</v>
      </c>
      <c r="K1191" s="51">
        <v>30150.48</v>
      </c>
      <c r="L1191" s="51">
        <v>30150.480000000003</v>
      </c>
      <c r="M1191" s="51">
        <v>1</v>
      </c>
      <c r="N1191" s="51">
        <v>1</v>
      </c>
      <c r="O1191" s="55">
        <v>21015.01</v>
      </c>
      <c r="P1191" s="56">
        <f t="shared" si="18"/>
        <v>9135.4700000000048</v>
      </c>
      <c r="Q1191" s="49"/>
      <c r="R1191" s="49"/>
    </row>
    <row r="1192" spans="1:18" s="48" customFormat="1" ht="15.2" customHeight="1">
      <c r="A1192" s="54" t="s">
        <v>539</v>
      </c>
      <c r="B1192" s="54" t="s">
        <v>580</v>
      </c>
      <c r="C1192" s="54" t="s">
        <v>152</v>
      </c>
      <c r="D1192" s="54" t="s">
        <v>152</v>
      </c>
      <c r="E1192" s="54" t="s">
        <v>13</v>
      </c>
      <c r="F1192" s="54"/>
      <c r="G1192" s="54" t="s">
        <v>381</v>
      </c>
      <c r="H1192" s="54" t="s">
        <v>382</v>
      </c>
      <c r="I1192" s="51">
        <v>2259.33</v>
      </c>
      <c r="J1192" s="51">
        <v>2259.33</v>
      </c>
      <c r="K1192" s="51">
        <v>4518.66</v>
      </c>
      <c r="L1192" s="51">
        <v>4518.66</v>
      </c>
      <c r="M1192" s="51">
        <v>1</v>
      </c>
      <c r="N1192" s="51">
        <v>1</v>
      </c>
      <c r="O1192" s="55">
        <v>2259.33</v>
      </c>
      <c r="P1192" s="56">
        <f t="shared" si="18"/>
        <v>2259.33</v>
      </c>
      <c r="Q1192" s="49"/>
      <c r="R1192" s="49"/>
    </row>
    <row r="1193" spans="1:18" s="48" customFormat="1" ht="15.2" customHeight="1">
      <c r="A1193" s="54" t="s">
        <v>539</v>
      </c>
      <c r="B1193" s="54" t="s">
        <v>580</v>
      </c>
      <c r="C1193" s="54" t="s">
        <v>154</v>
      </c>
      <c r="D1193" s="54" t="s">
        <v>154</v>
      </c>
      <c r="E1193" s="54" t="s">
        <v>13</v>
      </c>
      <c r="F1193" s="54"/>
      <c r="G1193" s="54" t="s">
        <v>366</v>
      </c>
      <c r="H1193" s="54" t="s">
        <v>367</v>
      </c>
      <c r="I1193" s="51">
        <v>1880.52</v>
      </c>
      <c r="J1193" s="51">
        <v>1880.52</v>
      </c>
      <c r="K1193" s="51">
        <v>153781.57999999999</v>
      </c>
      <c r="L1193" s="51">
        <v>153781.57999999999</v>
      </c>
      <c r="M1193" s="51">
        <v>1</v>
      </c>
      <c r="N1193" s="51">
        <v>1</v>
      </c>
      <c r="O1193" s="55">
        <v>151901.06</v>
      </c>
      <c r="P1193" s="56">
        <f t="shared" si="18"/>
        <v>1880.5199999999895</v>
      </c>
      <c r="Q1193" s="49"/>
      <c r="R1193" s="49"/>
    </row>
    <row r="1194" spans="1:18" s="48" customFormat="1" ht="15.2" customHeight="1">
      <c r="A1194" s="54" t="s">
        <v>539</v>
      </c>
      <c r="B1194" s="54" t="s">
        <v>580</v>
      </c>
      <c r="C1194" s="54" t="s">
        <v>154</v>
      </c>
      <c r="D1194" s="54" t="s">
        <v>154</v>
      </c>
      <c r="E1194" s="54" t="s">
        <v>13</v>
      </c>
      <c r="F1194" s="54"/>
      <c r="G1194" s="54" t="s">
        <v>387</v>
      </c>
      <c r="H1194" s="54" t="s">
        <v>388</v>
      </c>
      <c r="I1194" s="51" t="s">
        <v>510</v>
      </c>
      <c r="J1194" s="51" t="s">
        <v>510</v>
      </c>
      <c r="K1194" s="51">
        <v>0</v>
      </c>
      <c r="L1194" s="51">
        <v>0</v>
      </c>
      <c r="M1194" s="51">
        <v>1</v>
      </c>
      <c r="N1194" s="51">
        <v>1</v>
      </c>
      <c r="O1194" s="55">
        <v>0</v>
      </c>
      <c r="P1194" s="56">
        <f t="shared" si="18"/>
        <v>0</v>
      </c>
      <c r="Q1194" s="49"/>
      <c r="R1194" s="49"/>
    </row>
    <row r="1195" spans="1:18" s="48" customFormat="1" ht="15.2" customHeight="1">
      <c r="A1195" s="54" t="s">
        <v>539</v>
      </c>
      <c r="B1195" s="54" t="s">
        <v>580</v>
      </c>
      <c r="C1195" s="54" t="s">
        <v>154</v>
      </c>
      <c r="D1195" s="54" t="s">
        <v>154</v>
      </c>
      <c r="E1195" s="54" t="s">
        <v>13</v>
      </c>
      <c r="F1195" s="54"/>
      <c r="G1195" s="54" t="s">
        <v>368</v>
      </c>
      <c r="H1195" s="54" t="s">
        <v>369</v>
      </c>
      <c r="I1195" s="51">
        <v>14.12</v>
      </c>
      <c r="J1195" s="51">
        <v>14.12</v>
      </c>
      <c r="K1195" s="51">
        <v>9114.33</v>
      </c>
      <c r="L1195" s="51">
        <v>9114.3300000000017</v>
      </c>
      <c r="M1195" s="51">
        <v>1</v>
      </c>
      <c r="N1195" s="51">
        <v>1</v>
      </c>
      <c r="O1195" s="55">
        <v>9100.2100000000028</v>
      </c>
      <c r="P1195" s="56">
        <f t="shared" si="18"/>
        <v>14.119999999998981</v>
      </c>
      <c r="Q1195" s="49"/>
      <c r="R1195" s="49"/>
    </row>
    <row r="1196" spans="1:18" s="48" customFormat="1" ht="15.2" customHeight="1">
      <c r="A1196" s="54" t="s">
        <v>539</v>
      </c>
      <c r="B1196" s="54" t="s">
        <v>580</v>
      </c>
      <c r="C1196" s="54" t="s">
        <v>154</v>
      </c>
      <c r="D1196" s="54" t="s">
        <v>154</v>
      </c>
      <c r="E1196" s="54" t="s">
        <v>13</v>
      </c>
      <c r="F1196" s="54"/>
      <c r="G1196" s="54" t="s">
        <v>370</v>
      </c>
      <c r="H1196" s="54" t="s">
        <v>371</v>
      </c>
      <c r="I1196" s="51">
        <v>3170.42</v>
      </c>
      <c r="J1196" s="51">
        <v>3170.42</v>
      </c>
      <c r="K1196" s="51">
        <v>3170.42</v>
      </c>
      <c r="L1196" s="51">
        <v>3170.42</v>
      </c>
      <c r="M1196" s="51">
        <v>1</v>
      </c>
      <c r="N1196" s="51">
        <v>1</v>
      </c>
      <c r="O1196" s="55">
        <v>0</v>
      </c>
      <c r="P1196" s="56">
        <f t="shared" si="18"/>
        <v>3170.42</v>
      </c>
      <c r="Q1196" s="49"/>
      <c r="R1196" s="49"/>
    </row>
    <row r="1197" spans="1:18" s="48" customFormat="1" ht="15.2" customHeight="1">
      <c r="A1197" s="54" t="s">
        <v>539</v>
      </c>
      <c r="B1197" s="54" t="s">
        <v>580</v>
      </c>
      <c r="C1197" s="54" t="s">
        <v>154</v>
      </c>
      <c r="D1197" s="54" t="s">
        <v>154</v>
      </c>
      <c r="E1197" s="54" t="s">
        <v>13</v>
      </c>
      <c r="F1197" s="54"/>
      <c r="G1197" s="54" t="s">
        <v>372</v>
      </c>
      <c r="H1197" s="54" t="s">
        <v>373</v>
      </c>
      <c r="I1197" s="51">
        <v>136.97999999999999</v>
      </c>
      <c r="J1197" s="51">
        <v>136.97999999999999</v>
      </c>
      <c r="K1197" s="51">
        <v>286.41000000000003</v>
      </c>
      <c r="L1197" s="51">
        <v>286.40999999999997</v>
      </c>
      <c r="M1197" s="51">
        <v>1</v>
      </c>
      <c r="N1197" s="51">
        <v>1</v>
      </c>
      <c r="O1197" s="55">
        <v>149.43</v>
      </c>
      <c r="P1197" s="56">
        <f t="shared" si="18"/>
        <v>136.97999999999996</v>
      </c>
      <c r="Q1197" s="49"/>
      <c r="R1197" s="49"/>
    </row>
    <row r="1198" spans="1:18" s="48" customFormat="1" ht="15.2" customHeight="1">
      <c r="A1198" s="54" t="s">
        <v>539</v>
      </c>
      <c r="B1198" s="54" t="s">
        <v>580</v>
      </c>
      <c r="C1198" s="54" t="s">
        <v>154</v>
      </c>
      <c r="D1198" s="54" t="s">
        <v>154</v>
      </c>
      <c r="E1198" s="54" t="s">
        <v>13</v>
      </c>
      <c r="F1198" s="54"/>
      <c r="G1198" s="54" t="s">
        <v>16</v>
      </c>
      <c r="H1198" s="54" t="s">
        <v>394</v>
      </c>
      <c r="I1198" s="51" t="s">
        <v>510</v>
      </c>
      <c r="J1198" s="51" t="s">
        <v>510</v>
      </c>
      <c r="K1198" s="51">
        <v>0</v>
      </c>
      <c r="L1198" s="51">
        <v>0</v>
      </c>
      <c r="M1198" s="51">
        <v>1</v>
      </c>
      <c r="N1198" s="51">
        <v>1</v>
      </c>
      <c r="O1198" s="55">
        <v>0</v>
      </c>
      <c r="P1198" s="56">
        <f t="shared" si="18"/>
        <v>0</v>
      </c>
      <c r="Q1198" s="49"/>
      <c r="R1198" s="49"/>
    </row>
    <row r="1199" spans="1:18" s="48" customFormat="1" ht="15.2" customHeight="1">
      <c r="A1199" s="54" t="s">
        <v>539</v>
      </c>
      <c r="B1199" s="54" t="s">
        <v>580</v>
      </c>
      <c r="C1199" s="54" t="s">
        <v>154</v>
      </c>
      <c r="D1199" s="54" t="s">
        <v>154</v>
      </c>
      <c r="E1199" s="54" t="s">
        <v>13</v>
      </c>
      <c r="F1199" s="54"/>
      <c r="G1199" s="54" t="s">
        <v>374</v>
      </c>
      <c r="H1199" s="54" t="s">
        <v>375</v>
      </c>
      <c r="I1199" s="51">
        <v>741.37</v>
      </c>
      <c r="J1199" s="51">
        <v>741.37</v>
      </c>
      <c r="K1199" s="51">
        <v>2436.2399999999998</v>
      </c>
      <c r="L1199" s="51">
        <v>2436.2399999999998</v>
      </c>
      <c r="M1199" s="51">
        <v>1</v>
      </c>
      <c r="N1199" s="51">
        <v>1</v>
      </c>
      <c r="O1199" s="55">
        <v>1694.87</v>
      </c>
      <c r="P1199" s="56">
        <f t="shared" si="18"/>
        <v>741.36999999999989</v>
      </c>
      <c r="Q1199" s="49"/>
      <c r="R1199" s="49"/>
    </row>
    <row r="1200" spans="1:18" s="48" customFormat="1" ht="15.2" customHeight="1">
      <c r="A1200" s="54" t="s">
        <v>539</v>
      </c>
      <c r="B1200" s="54" t="s">
        <v>580</v>
      </c>
      <c r="C1200" s="54" t="s">
        <v>154</v>
      </c>
      <c r="D1200" s="54" t="s">
        <v>154</v>
      </c>
      <c r="E1200" s="54" t="s">
        <v>13</v>
      </c>
      <c r="F1200" s="54"/>
      <c r="G1200" s="54" t="s">
        <v>389</v>
      </c>
      <c r="H1200" s="54" t="s">
        <v>390</v>
      </c>
      <c r="I1200" s="51">
        <v>254.24</v>
      </c>
      <c r="J1200" s="51">
        <v>254.24</v>
      </c>
      <c r="K1200" s="51">
        <v>270.24</v>
      </c>
      <c r="L1200" s="51">
        <v>270.24</v>
      </c>
      <c r="M1200" s="51">
        <v>1</v>
      </c>
      <c r="N1200" s="51">
        <v>1</v>
      </c>
      <c r="O1200" s="55">
        <v>16</v>
      </c>
      <c r="P1200" s="56">
        <f t="shared" si="18"/>
        <v>254.24</v>
      </c>
      <c r="Q1200" s="49"/>
      <c r="R1200" s="49"/>
    </row>
    <row r="1201" spans="1:18" s="48" customFormat="1" ht="15.2" customHeight="1">
      <c r="A1201" s="54" t="s">
        <v>539</v>
      </c>
      <c r="B1201" s="54" t="s">
        <v>580</v>
      </c>
      <c r="C1201" s="54" t="s">
        <v>154</v>
      </c>
      <c r="D1201" s="54" t="s">
        <v>154</v>
      </c>
      <c r="E1201" s="54" t="s">
        <v>13</v>
      </c>
      <c r="F1201" s="54"/>
      <c r="G1201" s="54" t="s">
        <v>393</v>
      </c>
      <c r="H1201" s="54" t="s">
        <v>25</v>
      </c>
      <c r="I1201" s="51" t="s">
        <v>510</v>
      </c>
      <c r="J1201" s="51" t="s">
        <v>510</v>
      </c>
      <c r="K1201" s="51">
        <v>0</v>
      </c>
      <c r="L1201" s="51">
        <v>0</v>
      </c>
      <c r="M1201" s="51">
        <v>1</v>
      </c>
      <c r="N1201" s="51">
        <v>1</v>
      </c>
      <c r="O1201" s="55">
        <v>0</v>
      </c>
      <c r="P1201" s="56">
        <f t="shared" si="18"/>
        <v>0</v>
      </c>
      <c r="Q1201" s="49"/>
      <c r="R1201" s="49"/>
    </row>
    <row r="1202" spans="1:18" s="48" customFormat="1" ht="15.2" customHeight="1">
      <c r="A1202" s="54" t="s">
        <v>539</v>
      </c>
      <c r="B1202" s="54" t="s">
        <v>580</v>
      </c>
      <c r="C1202" s="54" t="s">
        <v>154</v>
      </c>
      <c r="D1202" s="54" t="s">
        <v>154</v>
      </c>
      <c r="E1202" s="54" t="s">
        <v>13</v>
      </c>
      <c r="F1202" s="54"/>
      <c r="G1202" s="54" t="s">
        <v>376</v>
      </c>
      <c r="H1202" s="54" t="s">
        <v>377</v>
      </c>
      <c r="I1202" s="51" t="s">
        <v>510</v>
      </c>
      <c r="J1202" s="51" t="s">
        <v>510</v>
      </c>
      <c r="K1202" s="51">
        <v>1539</v>
      </c>
      <c r="L1202" s="51">
        <v>1539</v>
      </c>
      <c r="M1202" s="51">
        <v>1</v>
      </c>
      <c r="N1202" s="51">
        <v>1</v>
      </c>
      <c r="O1202" s="55">
        <v>1539</v>
      </c>
      <c r="P1202" s="56">
        <f t="shared" si="18"/>
        <v>0</v>
      </c>
      <c r="Q1202" s="49"/>
      <c r="R1202" s="49"/>
    </row>
    <row r="1203" spans="1:18" s="48" customFormat="1" ht="15.2" customHeight="1">
      <c r="A1203" s="54" t="s">
        <v>539</v>
      </c>
      <c r="B1203" s="54" t="s">
        <v>580</v>
      </c>
      <c r="C1203" s="54" t="s">
        <v>154</v>
      </c>
      <c r="D1203" s="54" t="s">
        <v>154</v>
      </c>
      <c r="E1203" s="54" t="s">
        <v>13</v>
      </c>
      <c r="F1203" s="54"/>
      <c r="G1203" s="54" t="s">
        <v>378</v>
      </c>
      <c r="H1203" s="54" t="s">
        <v>379</v>
      </c>
      <c r="I1203" s="51" t="s">
        <v>510</v>
      </c>
      <c r="J1203" s="51" t="s">
        <v>510</v>
      </c>
      <c r="K1203" s="51">
        <v>629</v>
      </c>
      <c r="L1203" s="51">
        <v>629</v>
      </c>
      <c r="M1203" s="51">
        <v>1</v>
      </c>
      <c r="N1203" s="51">
        <v>1</v>
      </c>
      <c r="O1203" s="55">
        <v>629</v>
      </c>
      <c r="P1203" s="56">
        <f t="shared" si="18"/>
        <v>0</v>
      </c>
      <c r="Q1203" s="49"/>
      <c r="R1203" s="49"/>
    </row>
    <row r="1204" spans="1:18" s="48" customFormat="1" ht="15.2" customHeight="1">
      <c r="A1204" s="54" t="s">
        <v>539</v>
      </c>
      <c r="B1204" s="54" t="s">
        <v>580</v>
      </c>
      <c r="C1204" s="54" t="s">
        <v>154</v>
      </c>
      <c r="D1204" s="54" t="s">
        <v>154</v>
      </c>
      <c r="E1204" s="54" t="s">
        <v>13</v>
      </c>
      <c r="F1204" s="54"/>
      <c r="G1204" s="54" t="s">
        <v>380</v>
      </c>
      <c r="H1204" s="54" t="s">
        <v>17</v>
      </c>
      <c r="I1204" s="51">
        <v>210.92</v>
      </c>
      <c r="J1204" s="51">
        <v>210.92</v>
      </c>
      <c r="K1204" s="51">
        <v>265.58</v>
      </c>
      <c r="L1204" s="51">
        <v>265.58</v>
      </c>
      <c r="M1204" s="51">
        <v>1</v>
      </c>
      <c r="N1204" s="51">
        <v>1</v>
      </c>
      <c r="O1204" s="55">
        <v>54.66</v>
      </c>
      <c r="P1204" s="56">
        <f t="shared" si="18"/>
        <v>210.92</v>
      </c>
      <c r="Q1204" s="49"/>
      <c r="R1204" s="49"/>
    </row>
    <row r="1205" spans="1:18" s="48" customFormat="1" ht="15.2" customHeight="1">
      <c r="A1205" s="54" t="s">
        <v>539</v>
      </c>
      <c r="B1205" s="54" t="s">
        <v>580</v>
      </c>
      <c r="C1205" s="54" t="s">
        <v>154</v>
      </c>
      <c r="D1205" s="54" t="s">
        <v>154</v>
      </c>
      <c r="E1205" s="54" t="s">
        <v>13</v>
      </c>
      <c r="F1205" s="54"/>
      <c r="G1205" s="54" t="s">
        <v>381</v>
      </c>
      <c r="H1205" s="54" t="s">
        <v>382</v>
      </c>
      <c r="I1205" s="51">
        <v>714.59</v>
      </c>
      <c r="J1205" s="51">
        <v>714.59</v>
      </c>
      <c r="K1205" s="51">
        <v>1429.18</v>
      </c>
      <c r="L1205" s="51">
        <v>1429.18</v>
      </c>
      <c r="M1205" s="51">
        <v>1</v>
      </c>
      <c r="N1205" s="51">
        <v>1</v>
      </c>
      <c r="O1205" s="55">
        <v>714.59</v>
      </c>
      <c r="P1205" s="56">
        <f t="shared" si="18"/>
        <v>714.59</v>
      </c>
      <c r="Q1205" s="49"/>
      <c r="R1205" s="49"/>
    </row>
    <row r="1206" spans="1:18" s="48" customFormat="1" ht="15.2" customHeight="1">
      <c r="A1206" s="54" t="s">
        <v>539</v>
      </c>
      <c r="B1206" s="54" t="s">
        <v>580</v>
      </c>
      <c r="C1206" s="54" t="s">
        <v>154</v>
      </c>
      <c r="D1206" s="54" t="s">
        <v>154</v>
      </c>
      <c r="E1206" s="54" t="s">
        <v>13</v>
      </c>
      <c r="F1206" s="54"/>
      <c r="G1206" s="54" t="s">
        <v>401</v>
      </c>
      <c r="H1206" s="54" t="s">
        <v>402</v>
      </c>
      <c r="I1206" s="51" t="s">
        <v>510</v>
      </c>
      <c r="J1206" s="51" t="s">
        <v>510</v>
      </c>
      <c r="K1206" s="51">
        <v>0</v>
      </c>
      <c r="L1206" s="51">
        <v>0</v>
      </c>
      <c r="M1206" s="51">
        <v>1</v>
      </c>
      <c r="N1206" s="51">
        <v>1</v>
      </c>
      <c r="O1206" s="55">
        <v>0</v>
      </c>
      <c r="P1206" s="56">
        <f t="shared" si="18"/>
        <v>0</v>
      </c>
      <c r="Q1206" s="49"/>
      <c r="R1206" s="49"/>
    </row>
    <row r="1207" spans="1:18" s="48" customFormat="1" ht="15.2" customHeight="1">
      <c r="A1207" s="54" t="s">
        <v>539</v>
      </c>
      <c r="B1207" s="54" t="s">
        <v>580</v>
      </c>
      <c r="C1207" s="54" t="s">
        <v>154</v>
      </c>
      <c r="D1207" s="54" t="s">
        <v>154</v>
      </c>
      <c r="E1207" s="54" t="s">
        <v>13</v>
      </c>
      <c r="F1207" s="54"/>
      <c r="G1207" s="54" t="s">
        <v>417</v>
      </c>
      <c r="H1207" s="54" t="s">
        <v>418</v>
      </c>
      <c r="I1207" s="51" t="s">
        <v>510</v>
      </c>
      <c r="J1207" s="51" t="s">
        <v>510</v>
      </c>
      <c r="K1207" s="51">
        <v>0</v>
      </c>
      <c r="L1207" s="51">
        <v>0</v>
      </c>
      <c r="M1207" s="51">
        <v>1</v>
      </c>
      <c r="N1207" s="51">
        <v>1</v>
      </c>
      <c r="O1207" s="55">
        <v>0</v>
      </c>
      <c r="P1207" s="56">
        <f t="shared" si="18"/>
        <v>0</v>
      </c>
      <c r="Q1207" s="49"/>
      <c r="R1207" s="49"/>
    </row>
    <row r="1208" spans="1:18" s="48" customFormat="1" ht="15.2" customHeight="1">
      <c r="A1208" s="54" t="s">
        <v>539</v>
      </c>
      <c r="B1208" s="54" t="s">
        <v>580</v>
      </c>
      <c r="C1208" s="54" t="s">
        <v>154</v>
      </c>
      <c r="D1208" s="54" t="s">
        <v>154</v>
      </c>
      <c r="E1208" s="54" t="s">
        <v>13</v>
      </c>
      <c r="F1208" s="54"/>
      <c r="G1208" s="54" t="s">
        <v>396</v>
      </c>
      <c r="H1208" s="54" t="s">
        <v>245</v>
      </c>
      <c r="I1208" s="51" t="s">
        <v>510</v>
      </c>
      <c r="J1208" s="51" t="s">
        <v>510</v>
      </c>
      <c r="K1208" s="51">
        <v>0</v>
      </c>
      <c r="L1208" s="51">
        <v>0</v>
      </c>
      <c r="M1208" s="51">
        <v>1</v>
      </c>
      <c r="N1208" s="51">
        <v>1</v>
      </c>
      <c r="O1208" s="55">
        <v>0</v>
      </c>
      <c r="P1208" s="56">
        <f t="shared" si="18"/>
        <v>0</v>
      </c>
      <c r="Q1208" s="49"/>
      <c r="R1208" s="49"/>
    </row>
    <row r="1209" spans="1:18" s="48" customFormat="1" ht="15.2" customHeight="1">
      <c r="A1209" s="54" t="s">
        <v>539</v>
      </c>
      <c r="B1209" s="54" t="s">
        <v>580</v>
      </c>
      <c r="C1209" s="54" t="s">
        <v>156</v>
      </c>
      <c r="D1209" s="54" t="s">
        <v>156</v>
      </c>
      <c r="E1209" s="54" t="s">
        <v>13</v>
      </c>
      <c r="F1209" s="54"/>
      <c r="G1209" s="54" t="s">
        <v>366</v>
      </c>
      <c r="H1209" s="54" t="s">
        <v>367</v>
      </c>
      <c r="I1209" s="51">
        <v>3531.1</v>
      </c>
      <c r="J1209" s="51">
        <v>3531.1</v>
      </c>
      <c r="K1209" s="51">
        <v>297966.13</v>
      </c>
      <c r="L1209" s="51">
        <v>297966.13</v>
      </c>
      <c r="M1209" s="51">
        <v>1</v>
      </c>
      <c r="N1209" s="51">
        <v>1</v>
      </c>
      <c r="O1209" s="55">
        <v>294435.03000000003</v>
      </c>
      <c r="P1209" s="56">
        <f t="shared" si="18"/>
        <v>3531.0999999999767</v>
      </c>
      <c r="Q1209" s="49"/>
      <c r="R1209" s="49"/>
    </row>
    <row r="1210" spans="1:18" s="48" customFormat="1" ht="15.2" customHeight="1">
      <c r="A1210" s="54" t="s">
        <v>539</v>
      </c>
      <c r="B1210" s="54" t="s">
        <v>580</v>
      </c>
      <c r="C1210" s="54" t="s">
        <v>156</v>
      </c>
      <c r="D1210" s="54" t="s">
        <v>156</v>
      </c>
      <c r="E1210" s="54" t="s">
        <v>13</v>
      </c>
      <c r="F1210" s="54"/>
      <c r="G1210" s="54" t="s">
        <v>387</v>
      </c>
      <c r="H1210" s="54" t="s">
        <v>388</v>
      </c>
      <c r="I1210" s="51" t="s">
        <v>510</v>
      </c>
      <c r="J1210" s="51" t="s">
        <v>510</v>
      </c>
      <c r="K1210" s="51">
        <v>0</v>
      </c>
      <c r="L1210" s="51">
        <v>0</v>
      </c>
      <c r="M1210" s="51">
        <v>1</v>
      </c>
      <c r="N1210" s="51">
        <v>1</v>
      </c>
      <c r="O1210" s="55">
        <v>0</v>
      </c>
      <c r="P1210" s="56">
        <f t="shared" si="18"/>
        <v>0</v>
      </c>
      <c r="Q1210" s="49"/>
      <c r="R1210" s="49"/>
    </row>
    <row r="1211" spans="1:18" s="48" customFormat="1" ht="15.2" customHeight="1">
      <c r="A1211" s="54" t="s">
        <v>539</v>
      </c>
      <c r="B1211" s="54" t="s">
        <v>580</v>
      </c>
      <c r="C1211" s="54" t="s">
        <v>156</v>
      </c>
      <c r="D1211" s="54" t="s">
        <v>156</v>
      </c>
      <c r="E1211" s="54" t="s">
        <v>13</v>
      </c>
      <c r="F1211" s="54"/>
      <c r="G1211" s="54" t="s">
        <v>368</v>
      </c>
      <c r="H1211" s="54" t="s">
        <v>369</v>
      </c>
      <c r="I1211" s="51">
        <v>25.85</v>
      </c>
      <c r="J1211" s="51">
        <v>25.85</v>
      </c>
      <c r="K1211" s="51">
        <v>16677.3</v>
      </c>
      <c r="L1211" s="51">
        <v>16677.3</v>
      </c>
      <c r="M1211" s="51">
        <v>1</v>
      </c>
      <c r="N1211" s="51">
        <v>1</v>
      </c>
      <c r="O1211" s="55">
        <v>16651.45</v>
      </c>
      <c r="P1211" s="56">
        <f t="shared" si="18"/>
        <v>25.849999999998545</v>
      </c>
      <c r="Q1211" s="49"/>
      <c r="R1211" s="49"/>
    </row>
    <row r="1212" spans="1:18" s="48" customFormat="1" ht="15.2" customHeight="1">
      <c r="A1212" s="54" t="s">
        <v>539</v>
      </c>
      <c r="B1212" s="54" t="s">
        <v>580</v>
      </c>
      <c r="C1212" s="54" t="s">
        <v>156</v>
      </c>
      <c r="D1212" s="54" t="s">
        <v>156</v>
      </c>
      <c r="E1212" s="54" t="s">
        <v>13</v>
      </c>
      <c r="F1212" s="54"/>
      <c r="G1212" s="54" t="s">
        <v>370</v>
      </c>
      <c r="H1212" s="54" t="s">
        <v>371</v>
      </c>
      <c r="I1212" s="51">
        <v>5670.75</v>
      </c>
      <c r="J1212" s="51">
        <v>5670.75</v>
      </c>
      <c r="K1212" s="51">
        <v>5670.75</v>
      </c>
      <c r="L1212" s="51">
        <v>5670.75</v>
      </c>
      <c r="M1212" s="51">
        <v>1</v>
      </c>
      <c r="N1212" s="51">
        <v>1</v>
      </c>
      <c r="O1212" s="55">
        <v>0</v>
      </c>
      <c r="P1212" s="56">
        <f t="shared" si="18"/>
        <v>5670.75</v>
      </c>
      <c r="Q1212" s="49"/>
      <c r="R1212" s="49"/>
    </row>
    <row r="1213" spans="1:18" s="48" customFormat="1" ht="15.2" customHeight="1">
      <c r="A1213" s="54" t="s">
        <v>539</v>
      </c>
      <c r="B1213" s="54" t="s">
        <v>580</v>
      </c>
      <c r="C1213" s="54" t="s">
        <v>156</v>
      </c>
      <c r="D1213" s="54" t="s">
        <v>156</v>
      </c>
      <c r="E1213" s="54" t="s">
        <v>13</v>
      </c>
      <c r="F1213" s="54"/>
      <c r="G1213" s="54" t="s">
        <v>372</v>
      </c>
      <c r="H1213" s="54" t="s">
        <v>373</v>
      </c>
      <c r="I1213" s="51">
        <v>249.58</v>
      </c>
      <c r="J1213" s="51">
        <v>249.58</v>
      </c>
      <c r="K1213" s="51">
        <v>521.83000000000004</v>
      </c>
      <c r="L1213" s="51">
        <v>521.83000000000004</v>
      </c>
      <c r="M1213" s="51">
        <v>1</v>
      </c>
      <c r="N1213" s="51">
        <v>1</v>
      </c>
      <c r="O1213" s="55">
        <v>272.25</v>
      </c>
      <c r="P1213" s="56">
        <f t="shared" si="18"/>
        <v>249.58000000000004</v>
      </c>
      <c r="Q1213" s="49"/>
      <c r="R1213" s="49"/>
    </row>
    <row r="1214" spans="1:18" s="48" customFormat="1" ht="15.2" customHeight="1">
      <c r="A1214" s="54" t="s">
        <v>539</v>
      </c>
      <c r="B1214" s="54" t="s">
        <v>580</v>
      </c>
      <c r="C1214" s="54" t="s">
        <v>156</v>
      </c>
      <c r="D1214" s="54" t="s">
        <v>156</v>
      </c>
      <c r="E1214" s="54" t="s">
        <v>13</v>
      </c>
      <c r="F1214" s="54"/>
      <c r="G1214" s="54" t="s">
        <v>385</v>
      </c>
      <c r="H1214" s="54" t="s">
        <v>386</v>
      </c>
      <c r="I1214" s="51" t="s">
        <v>510</v>
      </c>
      <c r="J1214" s="51" t="s">
        <v>510</v>
      </c>
      <c r="K1214" s="51">
        <v>1042940</v>
      </c>
      <c r="L1214" s="51">
        <v>1042940</v>
      </c>
      <c r="M1214" s="51">
        <v>1</v>
      </c>
      <c r="N1214" s="51">
        <v>1</v>
      </c>
      <c r="O1214" s="55">
        <v>1042940</v>
      </c>
      <c r="P1214" s="56">
        <f t="shared" si="18"/>
        <v>0</v>
      </c>
      <c r="Q1214" s="49"/>
      <c r="R1214" s="49"/>
    </row>
    <row r="1215" spans="1:18" s="48" customFormat="1" ht="15.2" customHeight="1">
      <c r="A1215" s="54" t="s">
        <v>539</v>
      </c>
      <c r="B1215" s="54" t="s">
        <v>580</v>
      </c>
      <c r="C1215" s="54" t="s">
        <v>156</v>
      </c>
      <c r="D1215" s="54" t="s">
        <v>156</v>
      </c>
      <c r="E1215" s="54" t="s">
        <v>13</v>
      </c>
      <c r="F1215" s="54"/>
      <c r="G1215" s="54" t="s">
        <v>374</v>
      </c>
      <c r="H1215" s="54" t="s">
        <v>375</v>
      </c>
      <c r="I1215" s="51">
        <v>3090.68</v>
      </c>
      <c r="J1215" s="51">
        <v>3090.68</v>
      </c>
      <c r="K1215" s="51">
        <v>10080.82</v>
      </c>
      <c r="L1215" s="51">
        <v>10080.82</v>
      </c>
      <c r="M1215" s="51">
        <v>1</v>
      </c>
      <c r="N1215" s="51">
        <v>1</v>
      </c>
      <c r="O1215" s="55">
        <v>6990.14</v>
      </c>
      <c r="P1215" s="56">
        <f t="shared" si="18"/>
        <v>3090.6799999999994</v>
      </c>
      <c r="Q1215" s="49"/>
      <c r="R1215" s="49"/>
    </row>
    <row r="1216" spans="1:18" s="48" customFormat="1" ht="15.2" customHeight="1">
      <c r="A1216" s="54" t="s">
        <v>539</v>
      </c>
      <c r="B1216" s="54" t="s">
        <v>580</v>
      </c>
      <c r="C1216" s="54" t="s">
        <v>156</v>
      </c>
      <c r="D1216" s="54" t="s">
        <v>156</v>
      </c>
      <c r="E1216" s="54" t="s">
        <v>13</v>
      </c>
      <c r="F1216" s="54"/>
      <c r="G1216" s="54" t="s">
        <v>389</v>
      </c>
      <c r="H1216" s="54" t="s">
        <v>390</v>
      </c>
      <c r="I1216" s="51">
        <v>999.36</v>
      </c>
      <c r="J1216" s="51">
        <v>999.36</v>
      </c>
      <c r="K1216" s="51">
        <v>1065.4100000000001</v>
      </c>
      <c r="L1216" s="51">
        <v>1065.4100000000001</v>
      </c>
      <c r="M1216" s="51">
        <v>1</v>
      </c>
      <c r="N1216" s="51">
        <v>1</v>
      </c>
      <c r="O1216" s="55">
        <v>66.05</v>
      </c>
      <c r="P1216" s="56">
        <f t="shared" si="18"/>
        <v>999.36000000000013</v>
      </c>
      <c r="Q1216" s="49"/>
      <c r="R1216" s="49"/>
    </row>
    <row r="1217" spans="1:18" s="48" customFormat="1" ht="15.2" customHeight="1">
      <c r="A1217" s="54" t="s">
        <v>539</v>
      </c>
      <c r="B1217" s="54" t="s">
        <v>580</v>
      </c>
      <c r="C1217" s="54" t="s">
        <v>156</v>
      </c>
      <c r="D1217" s="54" t="s">
        <v>156</v>
      </c>
      <c r="E1217" s="54" t="s">
        <v>13</v>
      </c>
      <c r="F1217" s="54"/>
      <c r="G1217" s="54" t="s">
        <v>383</v>
      </c>
      <c r="H1217" s="54" t="s">
        <v>384</v>
      </c>
      <c r="I1217" s="51" t="s">
        <v>510</v>
      </c>
      <c r="J1217" s="51" t="s">
        <v>510</v>
      </c>
      <c r="K1217" s="51">
        <v>0</v>
      </c>
      <c r="L1217" s="51">
        <v>0</v>
      </c>
      <c r="M1217" s="51">
        <v>1</v>
      </c>
      <c r="N1217" s="51">
        <v>1</v>
      </c>
      <c r="O1217" s="55">
        <v>0</v>
      </c>
      <c r="P1217" s="56">
        <f t="shared" si="18"/>
        <v>0</v>
      </c>
      <c r="Q1217" s="49"/>
      <c r="R1217" s="49"/>
    </row>
    <row r="1218" spans="1:18" s="48" customFormat="1" ht="15.2" customHeight="1">
      <c r="A1218" s="54" t="s">
        <v>539</v>
      </c>
      <c r="B1218" s="54" t="s">
        <v>580</v>
      </c>
      <c r="C1218" s="54" t="s">
        <v>156</v>
      </c>
      <c r="D1218" s="54" t="s">
        <v>156</v>
      </c>
      <c r="E1218" s="54" t="s">
        <v>13</v>
      </c>
      <c r="F1218" s="54"/>
      <c r="G1218" s="54" t="s">
        <v>423</v>
      </c>
      <c r="H1218" s="54" t="s">
        <v>424</v>
      </c>
      <c r="I1218" s="51" t="s">
        <v>510</v>
      </c>
      <c r="J1218" s="51" t="s">
        <v>510</v>
      </c>
      <c r="K1218" s="51">
        <v>0</v>
      </c>
      <c r="L1218" s="51">
        <v>0</v>
      </c>
      <c r="M1218" s="51">
        <v>1</v>
      </c>
      <c r="N1218" s="51">
        <v>1</v>
      </c>
      <c r="O1218" s="55">
        <v>0</v>
      </c>
      <c r="P1218" s="56">
        <f t="shared" si="18"/>
        <v>0</v>
      </c>
      <c r="Q1218" s="49"/>
      <c r="R1218" s="49"/>
    </row>
    <row r="1219" spans="1:18" s="48" customFormat="1" ht="15.2" customHeight="1">
      <c r="A1219" s="54" t="s">
        <v>539</v>
      </c>
      <c r="B1219" s="54" t="s">
        <v>580</v>
      </c>
      <c r="C1219" s="54" t="s">
        <v>156</v>
      </c>
      <c r="D1219" s="54" t="s">
        <v>156</v>
      </c>
      <c r="E1219" s="54" t="s">
        <v>13</v>
      </c>
      <c r="F1219" s="54"/>
      <c r="G1219" s="54" t="s">
        <v>425</v>
      </c>
      <c r="H1219" s="54" t="s">
        <v>426</v>
      </c>
      <c r="I1219" s="51" t="s">
        <v>510</v>
      </c>
      <c r="J1219" s="51" t="s">
        <v>510</v>
      </c>
      <c r="K1219" s="51">
        <v>0</v>
      </c>
      <c r="L1219" s="51">
        <v>0</v>
      </c>
      <c r="M1219" s="51">
        <v>1</v>
      </c>
      <c r="N1219" s="51">
        <v>1</v>
      </c>
      <c r="O1219" s="55">
        <v>0</v>
      </c>
      <c r="P1219" s="56">
        <f t="shared" ref="P1219:P1282" si="19">L1219-O1219</f>
        <v>0</v>
      </c>
      <c r="Q1219" s="49"/>
      <c r="R1219" s="49"/>
    </row>
    <row r="1220" spans="1:18" s="48" customFormat="1" ht="15.2" customHeight="1">
      <c r="A1220" s="54" t="s">
        <v>539</v>
      </c>
      <c r="B1220" s="54" t="s">
        <v>580</v>
      </c>
      <c r="C1220" s="54" t="s">
        <v>156</v>
      </c>
      <c r="D1220" s="54" t="s">
        <v>156</v>
      </c>
      <c r="E1220" s="54" t="s">
        <v>13</v>
      </c>
      <c r="F1220" s="54"/>
      <c r="G1220" s="54" t="s">
        <v>429</v>
      </c>
      <c r="H1220" s="54" t="s">
        <v>430</v>
      </c>
      <c r="I1220" s="51" t="s">
        <v>510</v>
      </c>
      <c r="J1220" s="51" t="s">
        <v>510</v>
      </c>
      <c r="K1220" s="51">
        <v>130724</v>
      </c>
      <c r="L1220" s="51">
        <v>130724</v>
      </c>
      <c r="M1220" s="51">
        <v>1</v>
      </c>
      <c r="N1220" s="51">
        <v>1</v>
      </c>
      <c r="O1220" s="55">
        <v>130724</v>
      </c>
      <c r="P1220" s="56">
        <f t="shared" si="19"/>
        <v>0</v>
      </c>
      <c r="Q1220" s="49"/>
      <c r="R1220" s="49"/>
    </row>
    <row r="1221" spans="1:18" s="48" customFormat="1" ht="15.2" customHeight="1">
      <c r="A1221" s="54" t="s">
        <v>539</v>
      </c>
      <c r="B1221" s="54" t="s">
        <v>580</v>
      </c>
      <c r="C1221" s="54" t="s">
        <v>156</v>
      </c>
      <c r="D1221" s="54" t="s">
        <v>156</v>
      </c>
      <c r="E1221" s="54" t="s">
        <v>13</v>
      </c>
      <c r="F1221" s="54"/>
      <c r="G1221" s="54" t="s">
        <v>393</v>
      </c>
      <c r="H1221" s="54" t="s">
        <v>25</v>
      </c>
      <c r="I1221" s="51" t="s">
        <v>510</v>
      </c>
      <c r="J1221" s="51" t="s">
        <v>510</v>
      </c>
      <c r="K1221" s="51">
        <v>0</v>
      </c>
      <c r="L1221" s="51">
        <v>0</v>
      </c>
      <c r="M1221" s="51">
        <v>1</v>
      </c>
      <c r="N1221" s="51">
        <v>1</v>
      </c>
      <c r="O1221" s="55">
        <v>0</v>
      </c>
      <c r="P1221" s="56">
        <f t="shared" si="19"/>
        <v>0</v>
      </c>
      <c r="Q1221" s="49"/>
      <c r="R1221" s="49"/>
    </row>
    <row r="1222" spans="1:18" s="48" customFormat="1" ht="15.2" customHeight="1">
      <c r="A1222" s="54" t="s">
        <v>539</v>
      </c>
      <c r="B1222" s="54" t="s">
        <v>580</v>
      </c>
      <c r="C1222" s="54" t="s">
        <v>156</v>
      </c>
      <c r="D1222" s="54" t="s">
        <v>156</v>
      </c>
      <c r="E1222" s="54" t="s">
        <v>13</v>
      </c>
      <c r="F1222" s="54"/>
      <c r="G1222" s="54" t="s">
        <v>431</v>
      </c>
      <c r="H1222" s="54" t="s">
        <v>432</v>
      </c>
      <c r="I1222" s="51">
        <v>2381.48</v>
      </c>
      <c r="J1222" s="51">
        <v>2381.48</v>
      </c>
      <c r="K1222" s="51">
        <v>15865.45</v>
      </c>
      <c r="L1222" s="51">
        <v>15865.45</v>
      </c>
      <c r="M1222" s="51">
        <v>1</v>
      </c>
      <c r="N1222" s="51">
        <v>1</v>
      </c>
      <c r="O1222" s="55">
        <v>13620.380000000001</v>
      </c>
      <c r="P1222" s="56">
        <f>L1222-O1222+942.69</f>
        <v>3187.7599999999998</v>
      </c>
      <c r="Q1222" s="49"/>
      <c r="R1222" s="49"/>
    </row>
    <row r="1223" spans="1:18" s="48" customFormat="1" ht="15.2" customHeight="1">
      <c r="A1223" s="54" t="s">
        <v>539</v>
      </c>
      <c r="B1223" s="54" t="s">
        <v>580</v>
      </c>
      <c r="C1223" s="54" t="s">
        <v>156</v>
      </c>
      <c r="D1223" s="54" t="s">
        <v>156</v>
      </c>
      <c r="E1223" s="54" t="s">
        <v>13</v>
      </c>
      <c r="F1223" s="54"/>
      <c r="G1223" s="54" t="s">
        <v>397</v>
      </c>
      <c r="H1223" s="54" t="s">
        <v>35</v>
      </c>
      <c r="I1223" s="51" t="s">
        <v>510</v>
      </c>
      <c r="J1223" s="51" t="s">
        <v>510</v>
      </c>
      <c r="K1223" s="51">
        <v>0</v>
      </c>
      <c r="L1223" s="51">
        <v>0</v>
      </c>
      <c r="M1223" s="51">
        <v>1</v>
      </c>
      <c r="N1223" s="51">
        <v>1</v>
      </c>
      <c r="O1223" s="55">
        <v>0</v>
      </c>
      <c r="P1223" s="56">
        <f t="shared" si="19"/>
        <v>0</v>
      </c>
      <c r="Q1223" s="49"/>
      <c r="R1223" s="49"/>
    </row>
    <row r="1224" spans="1:18" s="48" customFormat="1" ht="15.2" customHeight="1">
      <c r="A1224" s="54" t="s">
        <v>539</v>
      </c>
      <c r="B1224" s="54" t="s">
        <v>580</v>
      </c>
      <c r="C1224" s="54" t="s">
        <v>156</v>
      </c>
      <c r="D1224" s="54" t="s">
        <v>156</v>
      </c>
      <c r="E1224" s="54" t="s">
        <v>13</v>
      </c>
      <c r="F1224" s="54"/>
      <c r="G1224" s="54" t="s">
        <v>376</v>
      </c>
      <c r="H1224" s="54" t="s">
        <v>377</v>
      </c>
      <c r="I1224" s="51" t="s">
        <v>510</v>
      </c>
      <c r="J1224" s="51" t="s">
        <v>510</v>
      </c>
      <c r="K1224" s="51">
        <v>0</v>
      </c>
      <c r="L1224" s="51">
        <v>0</v>
      </c>
      <c r="M1224" s="51">
        <v>1</v>
      </c>
      <c r="N1224" s="51">
        <v>1</v>
      </c>
      <c r="O1224" s="55">
        <v>0</v>
      </c>
      <c r="P1224" s="56">
        <f t="shared" si="19"/>
        <v>0</v>
      </c>
      <c r="Q1224" s="49"/>
      <c r="R1224" s="49"/>
    </row>
    <row r="1225" spans="1:18" s="48" customFormat="1" ht="15.2" customHeight="1">
      <c r="A1225" s="54" t="s">
        <v>539</v>
      </c>
      <c r="B1225" s="54" t="s">
        <v>580</v>
      </c>
      <c r="C1225" s="54" t="s">
        <v>156</v>
      </c>
      <c r="D1225" s="54" t="s">
        <v>156</v>
      </c>
      <c r="E1225" s="54" t="s">
        <v>13</v>
      </c>
      <c r="F1225" s="54"/>
      <c r="G1225" s="54" t="s">
        <v>378</v>
      </c>
      <c r="H1225" s="54" t="s">
        <v>379</v>
      </c>
      <c r="I1225" s="51" t="s">
        <v>510</v>
      </c>
      <c r="J1225" s="51" t="s">
        <v>510</v>
      </c>
      <c r="K1225" s="51">
        <v>37214</v>
      </c>
      <c r="L1225" s="51">
        <v>37214</v>
      </c>
      <c r="M1225" s="51">
        <v>1</v>
      </c>
      <c r="N1225" s="51">
        <v>1</v>
      </c>
      <c r="O1225" s="55">
        <v>37214</v>
      </c>
      <c r="P1225" s="56">
        <f t="shared" si="19"/>
        <v>0</v>
      </c>
      <c r="Q1225" s="49"/>
      <c r="R1225" s="49"/>
    </row>
    <row r="1226" spans="1:18" s="48" customFormat="1" ht="15.2" customHeight="1">
      <c r="A1226" s="54" t="s">
        <v>539</v>
      </c>
      <c r="B1226" s="54" t="s">
        <v>580</v>
      </c>
      <c r="C1226" s="54" t="s">
        <v>156</v>
      </c>
      <c r="D1226" s="54" t="s">
        <v>156</v>
      </c>
      <c r="E1226" s="54" t="s">
        <v>13</v>
      </c>
      <c r="F1226" s="54"/>
      <c r="G1226" s="54" t="s">
        <v>489</v>
      </c>
      <c r="H1226" s="54" t="s">
        <v>490</v>
      </c>
      <c r="I1226" s="51" t="s">
        <v>510</v>
      </c>
      <c r="J1226" s="51" t="s">
        <v>510</v>
      </c>
      <c r="K1226" s="51">
        <v>0</v>
      </c>
      <c r="L1226" s="51">
        <v>0</v>
      </c>
      <c r="M1226" s="51">
        <v>1</v>
      </c>
      <c r="N1226" s="51">
        <v>1</v>
      </c>
      <c r="O1226" s="55">
        <v>0</v>
      </c>
      <c r="P1226" s="56">
        <f t="shared" si="19"/>
        <v>0</v>
      </c>
      <c r="Q1226" s="49"/>
      <c r="R1226" s="49"/>
    </row>
    <row r="1227" spans="1:18" s="48" customFormat="1" ht="15.2" customHeight="1">
      <c r="A1227" s="54" t="s">
        <v>539</v>
      </c>
      <c r="B1227" s="54" t="s">
        <v>580</v>
      </c>
      <c r="C1227" s="54" t="s">
        <v>156</v>
      </c>
      <c r="D1227" s="54" t="s">
        <v>156</v>
      </c>
      <c r="E1227" s="54" t="s">
        <v>13</v>
      </c>
      <c r="F1227" s="54"/>
      <c r="G1227" s="54" t="s">
        <v>485</v>
      </c>
      <c r="H1227" s="54" t="s">
        <v>531</v>
      </c>
      <c r="I1227" s="51">
        <v>5636.26</v>
      </c>
      <c r="J1227" s="51">
        <v>5636.26</v>
      </c>
      <c r="K1227" s="51">
        <v>35363.910000000003</v>
      </c>
      <c r="L1227" s="51">
        <v>35363.910000000003</v>
      </c>
      <c r="M1227" s="51">
        <v>0</v>
      </c>
      <c r="N1227" s="51">
        <v>0</v>
      </c>
      <c r="O1227" s="55">
        <v>29727.65</v>
      </c>
      <c r="P1227" s="56">
        <f t="shared" si="19"/>
        <v>5636.260000000002</v>
      </c>
      <c r="Q1227" s="49"/>
      <c r="R1227" s="49"/>
    </row>
    <row r="1228" spans="1:18" s="48" customFormat="1" ht="15.2" customHeight="1">
      <c r="A1228" s="54" t="s">
        <v>539</v>
      </c>
      <c r="B1228" s="54" t="s">
        <v>580</v>
      </c>
      <c r="C1228" s="54" t="s">
        <v>156</v>
      </c>
      <c r="D1228" s="54" t="s">
        <v>156</v>
      </c>
      <c r="E1228" s="54" t="s">
        <v>13</v>
      </c>
      <c r="F1228" s="54"/>
      <c r="G1228" s="54" t="s">
        <v>433</v>
      </c>
      <c r="H1228" s="54" t="s">
        <v>434</v>
      </c>
      <c r="I1228" s="51" t="s">
        <v>510</v>
      </c>
      <c r="J1228" s="51" t="s">
        <v>510</v>
      </c>
      <c r="K1228" s="51">
        <v>15.8</v>
      </c>
      <c r="L1228" s="51">
        <v>15.8</v>
      </c>
      <c r="M1228" s="51">
        <v>1</v>
      </c>
      <c r="N1228" s="51">
        <v>1</v>
      </c>
      <c r="O1228" s="55">
        <v>15.8</v>
      </c>
      <c r="P1228" s="56">
        <f t="shared" si="19"/>
        <v>0</v>
      </c>
      <c r="Q1228" s="49"/>
      <c r="R1228" s="49"/>
    </row>
    <row r="1229" spans="1:18" s="48" customFormat="1" ht="15.2" customHeight="1">
      <c r="A1229" s="54" t="s">
        <v>539</v>
      </c>
      <c r="B1229" s="54" t="s">
        <v>580</v>
      </c>
      <c r="C1229" s="54" t="s">
        <v>156</v>
      </c>
      <c r="D1229" s="54" t="s">
        <v>156</v>
      </c>
      <c r="E1229" s="54" t="s">
        <v>13</v>
      </c>
      <c r="F1229" s="54"/>
      <c r="G1229" s="54" t="s">
        <v>435</v>
      </c>
      <c r="H1229" s="54" t="s">
        <v>436</v>
      </c>
      <c r="I1229" s="51">
        <v>122.6</v>
      </c>
      <c r="J1229" s="51">
        <v>122.6</v>
      </c>
      <c r="K1229" s="51">
        <v>220.44</v>
      </c>
      <c r="L1229" s="51">
        <v>220.44</v>
      </c>
      <c r="M1229" s="51">
        <v>1</v>
      </c>
      <c r="N1229" s="51">
        <v>1</v>
      </c>
      <c r="O1229" s="55">
        <v>97.84</v>
      </c>
      <c r="P1229" s="56">
        <f t="shared" si="19"/>
        <v>122.6</v>
      </c>
      <c r="Q1229" s="49"/>
      <c r="R1229" s="49"/>
    </row>
    <row r="1230" spans="1:18" s="48" customFormat="1" ht="15.2" customHeight="1">
      <c r="A1230" s="54" t="s">
        <v>539</v>
      </c>
      <c r="B1230" s="54" t="s">
        <v>580</v>
      </c>
      <c r="C1230" s="54" t="s">
        <v>156</v>
      </c>
      <c r="D1230" s="54" t="s">
        <v>156</v>
      </c>
      <c r="E1230" s="54" t="s">
        <v>13</v>
      </c>
      <c r="F1230" s="54"/>
      <c r="G1230" s="54" t="s">
        <v>407</v>
      </c>
      <c r="H1230" s="54" t="s">
        <v>408</v>
      </c>
      <c r="I1230" s="51" t="s">
        <v>510</v>
      </c>
      <c r="J1230" s="51" t="s">
        <v>510</v>
      </c>
      <c r="K1230" s="51">
        <v>0</v>
      </c>
      <c r="L1230" s="51">
        <v>0</v>
      </c>
      <c r="M1230" s="51">
        <v>1</v>
      </c>
      <c r="N1230" s="51">
        <v>1</v>
      </c>
      <c r="O1230" s="55">
        <v>0</v>
      </c>
      <c r="P1230" s="56">
        <f t="shared" si="19"/>
        <v>0</v>
      </c>
      <c r="Q1230" s="49"/>
      <c r="R1230" s="49"/>
    </row>
    <row r="1231" spans="1:18" s="48" customFormat="1" ht="15.2" customHeight="1">
      <c r="A1231" s="54" t="s">
        <v>539</v>
      </c>
      <c r="B1231" s="54" t="s">
        <v>580</v>
      </c>
      <c r="C1231" s="54" t="s">
        <v>156</v>
      </c>
      <c r="D1231" s="54" t="s">
        <v>156</v>
      </c>
      <c r="E1231" s="54" t="s">
        <v>13</v>
      </c>
      <c r="F1231" s="54"/>
      <c r="G1231" s="54" t="s">
        <v>475</v>
      </c>
      <c r="H1231" s="54" t="s">
        <v>476</v>
      </c>
      <c r="I1231" s="51" t="s">
        <v>510</v>
      </c>
      <c r="J1231" s="51" t="s">
        <v>510</v>
      </c>
      <c r="K1231" s="51">
        <v>0</v>
      </c>
      <c r="L1231" s="51">
        <v>0</v>
      </c>
      <c r="M1231" s="51">
        <v>1</v>
      </c>
      <c r="N1231" s="51">
        <v>1</v>
      </c>
      <c r="O1231" s="55">
        <v>0</v>
      </c>
      <c r="P1231" s="56">
        <f t="shared" si="19"/>
        <v>0</v>
      </c>
      <c r="Q1231" s="49"/>
      <c r="R1231" s="49"/>
    </row>
    <row r="1232" spans="1:18" s="48" customFormat="1" ht="15.2" customHeight="1">
      <c r="A1232" s="54" t="s">
        <v>539</v>
      </c>
      <c r="B1232" s="54" t="s">
        <v>580</v>
      </c>
      <c r="C1232" s="54" t="s">
        <v>156</v>
      </c>
      <c r="D1232" s="54" t="s">
        <v>156</v>
      </c>
      <c r="E1232" s="54" t="s">
        <v>13</v>
      </c>
      <c r="F1232" s="54"/>
      <c r="G1232" s="54" t="s">
        <v>437</v>
      </c>
      <c r="H1232" s="54" t="s">
        <v>438</v>
      </c>
      <c r="I1232" s="51" t="s">
        <v>510</v>
      </c>
      <c r="J1232" s="51" t="s">
        <v>510</v>
      </c>
      <c r="K1232" s="51">
        <v>0</v>
      </c>
      <c r="L1232" s="51">
        <v>0</v>
      </c>
      <c r="M1232" s="51">
        <v>1</v>
      </c>
      <c r="N1232" s="51">
        <v>1</v>
      </c>
      <c r="O1232" s="55">
        <v>0</v>
      </c>
      <c r="P1232" s="56">
        <f t="shared" si="19"/>
        <v>0</v>
      </c>
      <c r="Q1232" s="49"/>
      <c r="R1232" s="49"/>
    </row>
    <row r="1233" spans="1:18" s="48" customFormat="1" ht="15.2" customHeight="1">
      <c r="A1233" s="54" t="s">
        <v>539</v>
      </c>
      <c r="B1233" s="54" t="s">
        <v>580</v>
      </c>
      <c r="C1233" s="54" t="s">
        <v>156</v>
      </c>
      <c r="D1233" s="54" t="s">
        <v>156</v>
      </c>
      <c r="E1233" s="54" t="s">
        <v>13</v>
      </c>
      <c r="F1233" s="54"/>
      <c r="G1233" s="54" t="s">
        <v>439</v>
      </c>
      <c r="H1233" s="54" t="s">
        <v>440</v>
      </c>
      <c r="I1233" s="51">
        <v>1.53</v>
      </c>
      <c r="J1233" s="51">
        <v>1.53</v>
      </c>
      <c r="K1233" s="51">
        <v>82.02</v>
      </c>
      <c r="L1233" s="51">
        <v>82.02</v>
      </c>
      <c r="M1233" s="51">
        <v>1</v>
      </c>
      <c r="N1233" s="51">
        <v>1</v>
      </c>
      <c r="O1233" s="55">
        <v>79.309999999999988</v>
      </c>
      <c r="P1233" s="56">
        <f t="shared" si="19"/>
        <v>2.710000000000008</v>
      </c>
      <c r="Q1233" s="49"/>
      <c r="R1233" s="49"/>
    </row>
    <row r="1234" spans="1:18" s="48" customFormat="1" ht="15.2" customHeight="1">
      <c r="A1234" s="54" t="s">
        <v>539</v>
      </c>
      <c r="B1234" s="54" t="s">
        <v>580</v>
      </c>
      <c r="C1234" s="54" t="s">
        <v>156</v>
      </c>
      <c r="D1234" s="54" t="s">
        <v>156</v>
      </c>
      <c r="E1234" s="54" t="s">
        <v>13</v>
      </c>
      <c r="F1234" s="54"/>
      <c r="G1234" s="54" t="s">
        <v>441</v>
      </c>
      <c r="H1234" s="54" t="s">
        <v>442</v>
      </c>
      <c r="I1234" s="51" t="s">
        <v>510</v>
      </c>
      <c r="J1234" s="51" t="s">
        <v>510</v>
      </c>
      <c r="K1234" s="51">
        <v>0</v>
      </c>
      <c r="L1234" s="51">
        <v>0</v>
      </c>
      <c r="M1234" s="51">
        <v>1</v>
      </c>
      <c r="N1234" s="51">
        <v>1</v>
      </c>
      <c r="O1234" s="55">
        <v>0</v>
      </c>
      <c r="P1234" s="56">
        <f t="shared" si="19"/>
        <v>0</v>
      </c>
      <c r="Q1234" s="49"/>
      <c r="R1234" s="49"/>
    </row>
    <row r="1235" spans="1:18" s="48" customFormat="1" ht="15.2" customHeight="1">
      <c r="A1235" s="54" t="s">
        <v>539</v>
      </c>
      <c r="B1235" s="54" t="s">
        <v>580</v>
      </c>
      <c r="C1235" s="54" t="s">
        <v>156</v>
      </c>
      <c r="D1235" s="54" t="s">
        <v>156</v>
      </c>
      <c r="E1235" s="54" t="s">
        <v>13</v>
      </c>
      <c r="F1235" s="54"/>
      <c r="G1235" s="54" t="s">
        <v>443</v>
      </c>
      <c r="H1235" s="54" t="s">
        <v>444</v>
      </c>
      <c r="I1235" s="51">
        <v>3.18</v>
      </c>
      <c r="J1235" s="51">
        <v>3.18</v>
      </c>
      <c r="K1235" s="51">
        <v>28.63</v>
      </c>
      <c r="L1235" s="51">
        <v>28.63</v>
      </c>
      <c r="M1235" s="51">
        <v>1</v>
      </c>
      <c r="N1235" s="51">
        <v>1</v>
      </c>
      <c r="O1235" s="55">
        <v>24.529999999999998</v>
      </c>
      <c r="P1235" s="56">
        <f t="shared" si="19"/>
        <v>4.1000000000000014</v>
      </c>
      <c r="Q1235" s="49"/>
      <c r="R1235" s="49"/>
    </row>
    <row r="1236" spans="1:18" s="48" customFormat="1" ht="15.2" customHeight="1">
      <c r="A1236" s="54" t="s">
        <v>539</v>
      </c>
      <c r="B1236" s="54" t="s">
        <v>580</v>
      </c>
      <c r="C1236" s="54" t="s">
        <v>156</v>
      </c>
      <c r="D1236" s="54" t="s">
        <v>156</v>
      </c>
      <c r="E1236" s="54" t="s">
        <v>13</v>
      </c>
      <c r="F1236" s="54"/>
      <c r="G1236" s="54" t="s">
        <v>445</v>
      </c>
      <c r="H1236" s="54" t="s">
        <v>446</v>
      </c>
      <c r="I1236" s="51">
        <v>1498.52</v>
      </c>
      <c r="J1236" s="51">
        <v>1498.52</v>
      </c>
      <c r="K1236" s="51">
        <v>15127.91</v>
      </c>
      <c r="L1236" s="51">
        <v>15127.91</v>
      </c>
      <c r="M1236" s="51">
        <v>1</v>
      </c>
      <c r="N1236" s="51">
        <v>1</v>
      </c>
      <c r="O1236" s="55">
        <v>11967.22</v>
      </c>
      <c r="P1236" s="56">
        <f t="shared" si="19"/>
        <v>3160.6900000000005</v>
      </c>
      <c r="Q1236" s="49"/>
      <c r="R1236" s="49"/>
    </row>
    <row r="1237" spans="1:18" s="48" customFormat="1" ht="15.2" customHeight="1">
      <c r="A1237" s="54" t="s">
        <v>539</v>
      </c>
      <c r="B1237" s="54" t="s">
        <v>580</v>
      </c>
      <c r="C1237" s="54" t="s">
        <v>156</v>
      </c>
      <c r="D1237" s="54" t="s">
        <v>156</v>
      </c>
      <c r="E1237" s="54" t="s">
        <v>13</v>
      </c>
      <c r="F1237" s="54"/>
      <c r="G1237" s="54" t="s">
        <v>447</v>
      </c>
      <c r="H1237" s="54" t="s">
        <v>448</v>
      </c>
      <c r="I1237" s="51" t="s">
        <v>510</v>
      </c>
      <c r="J1237" s="51" t="s">
        <v>510</v>
      </c>
      <c r="K1237" s="51">
        <v>0</v>
      </c>
      <c r="L1237" s="51">
        <v>0</v>
      </c>
      <c r="M1237" s="51">
        <v>1</v>
      </c>
      <c r="N1237" s="51">
        <v>1</v>
      </c>
      <c r="O1237" s="55">
        <v>0</v>
      </c>
      <c r="P1237" s="56">
        <f t="shared" si="19"/>
        <v>0</v>
      </c>
      <c r="Q1237" s="49"/>
      <c r="R1237" s="49"/>
    </row>
    <row r="1238" spans="1:18" s="48" customFormat="1" ht="15.2" customHeight="1">
      <c r="A1238" s="54" t="s">
        <v>539</v>
      </c>
      <c r="B1238" s="54" t="s">
        <v>580</v>
      </c>
      <c r="C1238" s="54" t="s">
        <v>156</v>
      </c>
      <c r="D1238" s="54" t="s">
        <v>156</v>
      </c>
      <c r="E1238" s="54" t="s">
        <v>13</v>
      </c>
      <c r="F1238" s="54"/>
      <c r="G1238" s="54" t="s">
        <v>449</v>
      </c>
      <c r="H1238" s="54" t="s">
        <v>450</v>
      </c>
      <c r="I1238" s="51" t="s">
        <v>510</v>
      </c>
      <c r="J1238" s="51" t="s">
        <v>510</v>
      </c>
      <c r="K1238" s="51">
        <v>0</v>
      </c>
      <c r="L1238" s="51">
        <v>0</v>
      </c>
      <c r="M1238" s="51">
        <v>1</v>
      </c>
      <c r="N1238" s="51">
        <v>1</v>
      </c>
      <c r="O1238" s="55">
        <v>0</v>
      </c>
      <c r="P1238" s="56">
        <f t="shared" si="19"/>
        <v>0</v>
      </c>
      <c r="Q1238" s="49"/>
      <c r="R1238" s="49"/>
    </row>
    <row r="1239" spans="1:18" s="48" customFormat="1" ht="15.2" customHeight="1">
      <c r="A1239" s="54" t="s">
        <v>539</v>
      </c>
      <c r="B1239" s="54" t="s">
        <v>580</v>
      </c>
      <c r="C1239" s="54" t="s">
        <v>156</v>
      </c>
      <c r="D1239" s="54" t="s">
        <v>156</v>
      </c>
      <c r="E1239" s="54" t="s">
        <v>13</v>
      </c>
      <c r="F1239" s="54"/>
      <c r="G1239" s="54" t="s">
        <v>451</v>
      </c>
      <c r="H1239" s="54" t="s">
        <v>112</v>
      </c>
      <c r="I1239" s="51" t="s">
        <v>510</v>
      </c>
      <c r="J1239" s="51" t="s">
        <v>510</v>
      </c>
      <c r="K1239" s="51">
        <v>1001.93</v>
      </c>
      <c r="L1239" s="51">
        <v>1001.93</v>
      </c>
      <c r="M1239" s="51">
        <v>1</v>
      </c>
      <c r="N1239" s="51">
        <v>1</v>
      </c>
      <c r="O1239" s="55">
        <v>1001.93</v>
      </c>
      <c r="P1239" s="56">
        <f t="shared" si="19"/>
        <v>0</v>
      </c>
      <c r="Q1239" s="49"/>
      <c r="R1239" s="49"/>
    </row>
    <row r="1240" spans="1:18" s="48" customFormat="1" ht="15.2" customHeight="1">
      <c r="A1240" s="54" t="s">
        <v>539</v>
      </c>
      <c r="B1240" s="54" t="s">
        <v>580</v>
      </c>
      <c r="C1240" s="54" t="s">
        <v>156</v>
      </c>
      <c r="D1240" s="54" t="s">
        <v>156</v>
      </c>
      <c r="E1240" s="54" t="s">
        <v>13</v>
      </c>
      <c r="F1240" s="54"/>
      <c r="G1240" s="54" t="s">
        <v>452</v>
      </c>
      <c r="H1240" s="54" t="s">
        <v>453</v>
      </c>
      <c r="I1240" s="51">
        <v>2.08</v>
      </c>
      <c r="J1240" s="51">
        <v>2.08</v>
      </c>
      <c r="K1240" s="51">
        <v>28.25</v>
      </c>
      <c r="L1240" s="51">
        <v>28.25</v>
      </c>
      <c r="M1240" s="51">
        <v>1</v>
      </c>
      <c r="N1240" s="51">
        <v>1</v>
      </c>
      <c r="O1240" s="55">
        <v>24.08</v>
      </c>
      <c r="P1240" s="56">
        <f t="shared" si="19"/>
        <v>4.1700000000000017</v>
      </c>
      <c r="Q1240" s="49"/>
      <c r="R1240" s="49"/>
    </row>
    <row r="1241" spans="1:18" s="48" customFormat="1" ht="15.2" customHeight="1">
      <c r="A1241" s="54" t="s">
        <v>539</v>
      </c>
      <c r="B1241" s="54" t="s">
        <v>580</v>
      </c>
      <c r="C1241" s="54" t="s">
        <v>156</v>
      </c>
      <c r="D1241" s="54" t="s">
        <v>156</v>
      </c>
      <c r="E1241" s="54" t="s">
        <v>13</v>
      </c>
      <c r="F1241" s="54"/>
      <c r="G1241" s="54" t="s">
        <v>380</v>
      </c>
      <c r="H1241" s="54" t="s">
        <v>17</v>
      </c>
      <c r="I1241" s="51">
        <v>666.48</v>
      </c>
      <c r="J1241" s="51">
        <v>666.48</v>
      </c>
      <c r="K1241" s="51">
        <v>1335.93</v>
      </c>
      <c r="L1241" s="51">
        <v>1335.9299999999998</v>
      </c>
      <c r="M1241" s="51">
        <v>1</v>
      </c>
      <c r="N1241" s="51">
        <v>1</v>
      </c>
      <c r="O1241" s="55">
        <v>669.45</v>
      </c>
      <c r="P1241" s="56">
        <f t="shared" si="19"/>
        <v>666.47999999999979</v>
      </c>
      <c r="Q1241" s="49"/>
      <c r="R1241" s="49"/>
    </row>
    <row r="1242" spans="1:18" s="48" customFormat="1" ht="15.2" customHeight="1">
      <c r="A1242" s="54" t="s">
        <v>539</v>
      </c>
      <c r="B1242" s="54" t="s">
        <v>580</v>
      </c>
      <c r="C1242" s="54" t="s">
        <v>156</v>
      </c>
      <c r="D1242" s="54" t="s">
        <v>156</v>
      </c>
      <c r="E1242" s="54" t="s">
        <v>13</v>
      </c>
      <c r="F1242" s="54"/>
      <c r="G1242" s="54" t="s">
        <v>398</v>
      </c>
      <c r="H1242" s="54" t="s">
        <v>399</v>
      </c>
      <c r="I1242" s="51" t="s">
        <v>510</v>
      </c>
      <c r="J1242" s="51" t="s">
        <v>510</v>
      </c>
      <c r="K1242" s="51">
        <v>0</v>
      </c>
      <c r="L1242" s="51">
        <v>0</v>
      </c>
      <c r="M1242" s="51">
        <v>1</v>
      </c>
      <c r="N1242" s="51">
        <v>1</v>
      </c>
      <c r="O1242" s="55">
        <v>0</v>
      </c>
      <c r="P1242" s="56">
        <f t="shared" si="19"/>
        <v>0</v>
      </c>
      <c r="Q1242" s="49"/>
      <c r="R1242" s="49"/>
    </row>
    <row r="1243" spans="1:18" s="48" customFormat="1" ht="15.2" customHeight="1">
      <c r="A1243" s="54" t="s">
        <v>539</v>
      </c>
      <c r="B1243" s="54" t="s">
        <v>580</v>
      </c>
      <c r="C1243" s="54" t="s">
        <v>156</v>
      </c>
      <c r="D1243" s="54" t="s">
        <v>156</v>
      </c>
      <c r="E1243" s="54" t="s">
        <v>13</v>
      </c>
      <c r="F1243" s="54"/>
      <c r="G1243" s="54" t="s">
        <v>381</v>
      </c>
      <c r="H1243" s="54" t="s">
        <v>382</v>
      </c>
      <c r="I1243" s="51">
        <v>1328.84</v>
      </c>
      <c r="J1243" s="51">
        <v>1328.84</v>
      </c>
      <c r="K1243" s="51">
        <v>2657.68</v>
      </c>
      <c r="L1243" s="51">
        <v>2657.68</v>
      </c>
      <c r="M1243" s="51">
        <v>1</v>
      </c>
      <c r="N1243" s="51">
        <v>1</v>
      </c>
      <c r="O1243" s="55">
        <v>1328.84</v>
      </c>
      <c r="P1243" s="56">
        <f t="shared" si="19"/>
        <v>1328.84</v>
      </c>
      <c r="Q1243" s="49"/>
      <c r="R1243" s="49"/>
    </row>
    <row r="1244" spans="1:18" s="48" customFormat="1" ht="15.2" customHeight="1">
      <c r="A1244" s="54" t="s">
        <v>539</v>
      </c>
      <c r="B1244" s="54" t="s">
        <v>580</v>
      </c>
      <c r="C1244" s="54" t="s">
        <v>156</v>
      </c>
      <c r="D1244" s="54" t="s">
        <v>156</v>
      </c>
      <c r="E1244" s="54" t="s">
        <v>13</v>
      </c>
      <c r="F1244" s="54"/>
      <c r="G1244" s="54" t="s">
        <v>401</v>
      </c>
      <c r="H1244" s="54" t="s">
        <v>402</v>
      </c>
      <c r="I1244" s="51" t="s">
        <v>510</v>
      </c>
      <c r="J1244" s="51" t="s">
        <v>510</v>
      </c>
      <c r="K1244" s="51">
        <v>0</v>
      </c>
      <c r="L1244" s="51">
        <v>0</v>
      </c>
      <c r="M1244" s="51">
        <v>1</v>
      </c>
      <c r="N1244" s="51">
        <v>1</v>
      </c>
      <c r="O1244" s="55">
        <v>0</v>
      </c>
      <c r="P1244" s="56">
        <f t="shared" si="19"/>
        <v>0</v>
      </c>
      <c r="Q1244" s="49"/>
      <c r="R1244" s="49"/>
    </row>
    <row r="1245" spans="1:18" s="48" customFormat="1" ht="15.2" customHeight="1">
      <c r="A1245" s="54" t="s">
        <v>539</v>
      </c>
      <c r="B1245" s="54" t="s">
        <v>580</v>
      </c>
      <c r="C1245" s="54" t="s">
        <v>156</v>
      </c>
      <c r="D1245" s="54" t="s">
        <v>156</v>
      </c>
      <c r="E1245" s="54" t="s">
        <v>13</v>
      </c>
      <c r="F1245" s="54"/>
      <c r="G1245" s="54" t="s">
        <v>454</v>
      </c>
      <c r="H1245" s="54" t="s">
        <v>455</v>
      </c>
      <c r="I1245" s="51">
        <v>4088.79</v>
      </c>
      <c r="J1245" s="51">
        <v>4088.79</v>
      </c>
      <c r="K1245" s="51">
        <v>53396.33</v>
      </c>
      <c r="L1245" s="51">
        <v>53396.330000000009</v>
      </c>
      <c r="M1245" s="51">
        <v>1</v>
      </c>
      <c r="N1245" s="51">
        <v>1</v>
      </c>
      <c r="O1245" s="55">
        <v>43955.749999999993</v>
      </c>
      <c r="P1245" s="56">
        <f t="shared" si="19"/>
        <v>9440.5800000000163</v>
      </c>
      <c r="Q1245" s="49"/>
      <c r="R1245" s="49"/>
    </row>
    <row r="1246" spans="1:18" s="48" customFormat="1" ht="15.2" customHeight="1">
      <c r="A1246" s="54" t="s">
        <v>539</v>
      </c>
      <c r="B1246" s="54" t="s">
        <v>580</v>
      </c>
      <c r="C1246" s="54" t="s">
        <v>156</v>
      </c>
      <c r="D1246" s="54" t="s">
        <v>156</v>
      </c>
      <c r="E1246" s="54" t="s">
        <v>13</v>
      </c>
      <c r="F1246" s="54"/>
      <c r="G1246" s="54" t="s">
        <v>419</v>
      </c>
      <c r="H1246" s="54" t="s">
        <v>420</v>
      </c>
      <c r="I1246" s="51" t="s">
        <v>510</v>
      </c>
      <c r="J1246" s="51" t="s">
        <v>510</v>
      </c>
      <c r="K1246" s="51">
        <v>0</v>
      </c>
      <c r="L1246" s="51">
        <v>0</v>
      </c>
      <c r="M1246" s="51">
        <v>1</v>
      </c>
      <c r="N1246" s="51">
        <v>1</v>
      </c>
      <c r="O1246" s="55">
        <v>0</v>
      </c>
      <c r="P1246" s="56">
        <f t="shared" si="19"/>
        <v>0</v>
      </c>
      <c r="Q1246" s="49"/>
      <c r="R1246" s="49"/>
    </row>
    <row r="1247" spans="1:18" s="48" customFormat="1" ht="15.2" customHeight="1">
      <c r="A1247" s="54" t="s">
        <v>539</v>
      </c>
      <c r="B1247" s="54" t="s">
        <v>580</v>
      </c>
      <c r="C1247" s="54" t="s">
        <v>156</v>
      </c>
      <c r="D1247" s="54" t="s">
        <v>156</v>
      </c>
      <c r="E1247" s="54" t="s">
        <v>13</v>
      </c>
      <c r="F1247" s="54"/>
      <c r="G1247" s="54" t="s">
        <v>456</v>
      </c>
      <c r="H1247" s="54" t="s">
        <v>457</v>
      </c>
      <c r="I1247" s="51" t="s">
        <v>510</v>
      </c>
      <c r="J1247" s="51" t="s">
        <v>510</v>
      </c>
      <c r="K1247" s="51">
        <v>0</v>
      </c>
      <c r="L1247" s="51">
        <v>0</v>
      </c>
      <c r="M1247" s="51">
        <v>1</v>
      </c>
      <c r="N1247" s="51">
        <v>1</v>
      </c>
      <c r="O1247" s="55">
        <v>0</v>
      </c>
      <c r="P1247" s="56">
        <f t="shared" si="19"/>
        <v>0</v>
      </c>
      <c r="Q1247" s="49"/>
      <c r="R1247" s="49"/>
    </row>
    <row r="1248" spans="1:18" s="48" customFormat="1" ht="15.2" customHeight="1">
      <c r="A1248" s="54" t="s">
        <v>539</v>
      </c>
      <c r="B1248" s="54" t="s">
        <v>580</v>
      </c>
      <c r="C1248" s="54" t="s">
        <v>156</v>
      </c>
      <c r="D1248" s="54" t="s">
        <v>156</v>
      </c>
      <c r="E1248" s="54" t="s">
        <v>13</v>
      </c>
      <c r="F1248" s="54"/>
      <c r="G1248" s="54" t="s">
        <v>458</v>
      </c>
      <c r="H1248" s="54" t="s">
        <v>459</v>
      </c>
      <c r="I1248" s="51" t="s">
        <v>510</v>
      </c>
      <c r="J1248" s="51" t="s">
        <v>510</v>
      </c>
      <c r="K1248" s="51">
        <v>139416.39000000001</v>
      </c>
      <c r="L1248" s="51">
        <v>139416.39000000001</v>
      </c>
      <c r="M1248" s="51">
        <v>1</v>
      </c>
      <c r="N1248" s="51">
        <v>1</v>
      </c>
      <c r="O1248" s="55">
        <v>129540.30000000003</v>
      </c>
      <c r="P1248" s="56">
        <f t="shared" si="19"/>
        <v>9876.089999999982</v>
      </c>
      <c r="Q1248" s="49"/>
      <c r="R1248" s="49"/>
    </row>
    <row r="1249" spans="1:18" s="48" customFormat="1" ht="15.2" customHeight="1">
      <c r="A1249" s="54" t="s">
        <v>539</v>
      </c>
      <c r="B1249" s="54" t="s">
        <v>580</v>
      </c>
      <c r="C1249" s="54" t="s">
        <v>156</v>
      </c>
      <c r="D1249" s="54" t="s">
        <v>156</v>
      </c>
      <c r="E1249" s="54" t="s">
        <v>13</v>
      </c>
      <c r="F1249" s="54"/>
      <c r="G1249" s="54" t="s">
        <v>460</v>
      </c>
      <c r="H1249" s="54" t="s">
        <v>461</v>
      </c>
      <c r="I1249" s="51">
        <v>5.03</v>
      </c>
      <c r="J1249" s="51">
        <v>5.03</v>
      </c>
      <c r="K1249" s="51">
        <v>46.97</v>
      </c>
      <c r="L1249" s="51">
        <v>46.97</v>
      </c>
      <c r="M1249" s="51">
        <v>1</v>
      </c>
      <c r="N1249" s="51">
        <v>1</v>
      </c>
      <c r="O1249" s="55">
        <v>38.269999999999996</v>
      </c>
      <c r="P1249" s="56">
        <f t="shared" si="19"/>
        <v>8.7000000000000028</v>
      </c>
      <c r="Q1249" s="49"/>
      <c r="R1249" s="49"/>
    </row>
    <row r="1250" spans="1:18" s="48" customFormat="1" ht="15.2" customHeight="1">
      <c r="A1250" s="54" t="s">
        <v>539</v>
      </c>
      <c r="B1250" s="54" t="s">
        <v>580</v>
      </c>
      <c r="C1250" s="54" t="s">
        <v>156</v>
      </c>
      <c r="D1250" s="54" t="s">
        <v>156</v>
      </c>
      <c r="E1250" s="54" t="s">
        <v>13</v>
      </c>
      <c r="F1250" s="54"/>
      <c r="G1250" s="54" t="s">
        <v>462</v>
      </c>
      <c r="H1250" s="54" t="s">
        <v>463</v>
      </c>
      <c r="I1250" s="51" t="s">
        <v>510</v>
      </c>
      <c r="J1250" s="51" t="s">
        <v>510</v>
      </c>
      <c r="K1250" s="51">
        <v>8.0299999999999994</v>
      </c>
      <c r="L1250" s="51">
        <v>8.0299999999999994</v>
      </c>
      <c r="M1250" s="51">
        <v>1</v>
      </c>
      <c r="N1250" s="51">
        <v>1</v>
      </c>
      <c r="O1250" s="55">
        <v>8.0299999999999994</v>
      </c>
      <c r="P1250" s="56">
        <f t="shared" si="19"/>
        <v>0</v>
      </c>
      <c r="Q1250" s="49"/>
      <c r="R1250" s="49"/>
    </row>
    <row r="1251" spans="1:18" s="48" customFormat="1" ht="15.2" customHeight="1">
      <c r="A1251" s="54" t="s">
        <v>539</v>
      </c>
      <c r="B1251" s="54" t="s">
        <v>580</v>
      </c>
      <c r="C1251" s="54" t="s">
        <v>156</v>
      </c>
      <c r="D1251" s="54" t="s">
        <v>156</v>
      </c>
      <c r="E1251" s="54" t="s">
        <v>13</v>
      </c>
      <c r="F1251" s="54"/>
      <c r="G1251" s="54" t="s">
        <v>391</v>
      </c>
      <c r="H1251" s="54" t="s">
        <v>392</v>
      </c>
      <c r="I1251" s="51" t="s">
        <v>510</v>
      </c>
      <c r="J1251" s="51" t="s">
        <v>510</v>
      </c>
      <c r="K1251" s="51">
        <v>0</v>
      </c>
      <c r="L1251" s="51">
        <v>0</v>
      </c>
      <c r="M1251" s="51">
        <v>1</v>
      </c>
      <c r="N1251" s="51">
        <v>1</v>
      </c>
      <c r="O1251" s="55">
        <v>0</v>
      </c>
      <c r="P1251" s="56">
        <f t="shared" si="19"/>
        <v>0</v>
      </c>
      <c r="Q1251" s="49"/>
      <c r="R1251" s="49"/>
    </row>
    <row r="1252" spans="1:18" s="48" customFormat="1" ht="15.2" customHeight="1">
      <c r="A1252" s="54" t="s">
        <v>539</v>
      </c>
      <c r="B1252" s="54" t="s">
        <v>580</v>
      </c>
      <c r="C1252" s="54" t="s">
        <v>156</v>
      </c>
      <c r="D1252" s="54" t="s">
        <v>156</v>
      </c>
      <c r="E1252" s="54" t="s">
        <v>157</v>
      </c>
      <c r="F1252" s="54"/>
      <c r="G1252" s="54" t="s">
        <v>391</v>
      </c>
      <c r="H1252" s="54" t="s">
        <v>392</v>
      </c>
      <c r="I1252" s="51" t="s">
        <v>510</v>
      </c>
      <c r="J1252" s="51" t="s">
        <v>510</v>
      </c>
      <c r="K1252" s="51">
        <v>21191.84</v>
      </c>
      <c r="L1252" s="51">
        <v>21191.840000000004</v>
      </c>
      <c r="M1252" s="51">
        <v>1</v>
      </c>
      <c r="N1252" s="51">
        <v>1</v>
      </c>
      <c r="O1252" s="55">
        <v>21191.840000000004</v>
      </c>
      <c r="P1252" s="56">
        <f t="shared" si="19"/>
        <v>0</v>
      </c>
      <c r="Q1252" s="49"/>
      <c r="R1252" s="49"/>
    </row>
    <row r="1253" spans="1:18" s="48" customFormat="1" ht="15.2" customHeight="1">
      <c r="A1253" s="54" t="s">
        <v>539</v>
      </c>
      <c r="B1253" s="54" t="s">
        <v>580</v>
      </c>
      <c r="C1253" s="54" t="s">
        <v>156</v>
      </c>
      <c r="D1253" s="54" t="s">
        <v>156</v>
      </c>
      <c r="E1253" s="54" t="s">
        <v>158</v>
      </c>
      <c r="F1253" s="54"/>
      <c r="G1253" s="54" t="s">
        <v>391</v>
      </c>
      <c r="H1253" s="54" t="s">
        <v>392</v>
      </c>
      <c r="I1253" s="51" t="s">
        <v>510</v>
      </c>
      <c r="J1253" s="51" t="s">
        <v>510</v>
      </c>
      <c r="K1253" s="51">
        <v>6384.12</v>
      </c>
      <c r="L1253" s="51">
        <v>6384.12</v>
      </c>
      <c r="M1253" s="51">
        <v>1</v>
      </c>
      <c r="N1253" s="51">
        <v>1</v>
      </c>
      <c r="O1253" s="55">
        <v>6384.12</v>
      </c>
      <c r="P1253" s="56">
        <f t="shared" si="19"/>
        <v>0</v>
      </c>
      <c r="Q1253" s="49"/>
      <c r="R1253" s="49"/>
    </row>
    <row r="1254" spans="1:18" s="48" customFormat="1" ht="15.2" customHeight="1">
      <c r="A1254" s="54" t="s">
        <v>539</v>
      </c>
      <c r="B1254" s="54" t="s">
        <v>580</v>
      </c>
      <c r="C1254" s="54" t="s">
        <v>156</v>
      </c>
      <c r="D1254" s="54" t="s">
        <v>156</v>
      </c>
      <c r="E1254" s="54" t="s">
        <v>159</v>
      </c>
      <c r="F1254" s="54"/>
      <c r="G1254" s="54" t="s">
        <v>391</v>
      </c>
      <c r="H1254" s="54" t="s">
        <v>392</v>
      </c>
      <c r="I1254" s="51" t="s">
        <v>510</v>
      </c>
      <c r="J1254" s="51" t="s">
        <v>510</v>
      </c>
      <c r="K1254" s="51">
        <v>0</v>
      </c>
      <c r="L1254" s="51">
        <v>0</v>
      </c>
      <c r="M1254" s="51">
        <v>1</v>
      </c>
      <c r="N1254" s="51">
        <v>1</v>
      </c>
      <c r="O1254" s="55">
        <v>0</v>
      </c>
      <c r="P1254" s="56">
        <f t="shared" si="19"/>
        <v>0</v>
      </c>
      <c r="Q1254" s="49"/>
      <c r="R1254" s="49"/>
    </row>
    <row r="1255" spans="1:18" s="48" customFormat="1" ht="15.2" customHeight="1">
      <c r="A1255" s="54" t="s">
        <v>539</v>
      </c>
      <c r="B1255" s="54" t="s">
        <v>580</v>
      </c>
      <c r="C1255" s="54" t="s">
        <v>156</v>
      </c>
      <c r="D1255" s="54" t="s">
        <v>156</v>
      </c>
      <c r="E1255" s="54" t="s">
        <v>160</v>
      </c>
      <c r="F1255" s="54"/>
      <c r="G1255" s="54" t="s">
        <v>391</v>
      </c>
      <c r="H1255" s="54" t="s">
        <v>392</v>
      </c>
      <c r="I1255" s="51" t="s">
        <v>510</v>
      </c>
      <c r="J1255" s="51" t="s">
        <v>510</v>
      </c>
      <c r="K1255" s="51">
        <v>6934.64</v>
      </c>
      <c r="L1255" s="51">
        <v>6934.64</v>
      </c>
      <c r="M1255" s="51">
        <v>1</v>
      </c>
      <c r="N1255" s="51">
        <v>1</v>
      </c>
      <c r="O1255" s="55">
        <v>6934.64</v>
      </c>
      <c r="P1255" s="56">
        <f t="shared" si="19"/>
        <v>0</v>
      </c>
      <c r="Q1255" s="49"/>
      <c r="R1255" s="49"/>
    </row>
    <row r="1256" spans="1:18" s="48" customFormat="1" ht="15.2" customHeight="1">
      <c r="A1256" s="54" t="s">
        <v>539</v>
      </c>
      <c r="B1256" s="54" t="s">
        <v>580</v>
      </c>
      <c r="C1256" s="54" t="s">
        <v>156</v>
      </c>
      <c r="D1256" s="54" t="s">
        <v>156</v>
      </c>
      <c r="E1256" s="54" t="s">
        <v>161</v>
      </c>
      <c r="F1256" s="54"/>
      <c r="G1256" s="54" t="s">
        <v>391</v>
      </c>
      <c r="H1256" s="54" t="s">
        <v>392</v>
      </c>
      <c r="I1256" s="51" t="s">
        <v>510</v>
      </c>
      <c r="J1256" s="51" t="s">
        <v>510</v>
      </c>
      <c r="K1256" s="51">
        <v>4115.68</v>
      </c>
      <c r="L1256" s="51">
        <v>4115.68</v>
      </c>
      <c r="M1256" s="51">
        <v>1</v>
      </c>
      <c r="N1256" s="51">
        <v>1</v>
      </c>
      <c r="O1256" s="55">
        <v>4115.68</v>
      </c>
      <c r="P1256" s="56">
        <f t="shared" si="19"/>
        <v>0</v>
      </c>
      <c r="Q1256" s="49"/>
      <c r="R1256" s="49"/>
    </row>
    <row r="1257" spans="1:18" s="48" customFormat="1" ht="15.2" customHeight="1">
      <c r="A1257" s="54" t="s">
        <v>539</v>
      </c>
      <c r="B1257" s="54" t="s">
        <v>580</v>
      </c>
      <c r="C1257" s="54" t="s">
        <v>156</v>
      </c>
      <c r="D1257" s="54" t="s">
        <v>156</v>
      </c>
      <c r="E1257" s="54" t="s">
        <v>162</v>
      </c>
      <c r="F1257" s="54"/>
      <c r="G1257" s="54" t="s">
        <v>391</v>
      </c>
      <c r="H1257" s="54" t="s">
        <v>392</v>
      </c>
      <c r="I1257" s="51" t="s">
        <v>510</v>
      </c>
      <c r="J1257" s="51" t="s">
        <v>510</v>
      </c>
      <c r="K1257" s="51">
        <v>9283.6</v>
      </c>
      <c r="L1257" s="51">
        <v>9283.6</v>
      </c>
      <c r="M1257" s="51">
        <v>1</v>
      </c>
      <c r="N1257" s="51">
        <v>1</v>
      </c>
      <c r="O1257" s="55">
        <v>9283.6</v>
      </c>
      <c r="P1257" s="56">
        <f t="shared" si="19"/>
        <v>0</v>
      </c>
      <c r="Q1257" s="49"/>
      <c r="R1257" s="49"/>
    </row>
    <row r="1258" spans="1:18" s="48" customFormat="1" ht="15.2" customHeight="1">
      <c r="A1258" s="54" t="s">
        <v>539</v>
      </c>
      <c r="B1258" s="54" t="s">
        <v>580</v>
      </c>
      <c r="C1258" s="54" t="s">
        <v>156</v>
      </c>
      <c r="D1258" s="54" t="s">
        <v>156</v>
      </c>
      <c r="E1258" s="54" t="s">
        <v>163</v>
      </c>
      <c r="F1258" s="54"/>
      <c r="G1258" s="54" t="s">
        <v>391</v>
      </c>
      <c r="H1258" s="54" t="s">
        <v>392</v>
      </c>
      <c r="I1258" s="51">
        <v>406.7</v>
      </c>
      <c r="J1258" s="51">
        <v>406.7</v>
      </c>
      <c r="K1258" s="51">
        <v>9490.24</v>
      </c>
      <c r="L1258" s="51">
        <v>9490.24</v>
      </c>
      <c r="M1258" s="51">
        <v>1</v>
      </c>
      <c r="N1258" s="51">
        <v>1</v>
      </c>
      <c r="O1258" s="55">
        <v>9083.5399999999991</v>
      </c>
      <c r="P1258" s="56">
        <f t="shared" si="19"/>
        <v>406.70000000000073</v>
      </c>
      <c r="Q1258" s="49"/>
      <c r="R1258" s="49"/>
    </row>
    <row r="1259" spans="1:18" s="48" customFormat="1" ht="15.2" customHeight="1">
      <c r="A1259" s="54" t="s">
        <v>539</v>
      </c>
      <c r="B1259" s="54" t="s">
        <v>580</v>
      </c>
      <c r="C1259" s="54" t="s">
        <v>156</v>
      </c>
      <c r="D1259" s="54" t="s">
        <v>156</v>
      </c>
      <c r="E1259" s="54" t="s">
        <v>164</v>
      </c>
      <c r="F1259" s="54"/>
      <c r="G1259" s="54" t="s">
        <v>391</v>
      </c>
      <c r="H1259" s="54" t="s">
        <v>392</v>
      </c>
      <c r="I1259" s="51">
        <v>35.01</v>
      </c>
      <c r="J1259" s="51">
        <v>35.01</v>
      </c>
      <c r="K1259" s="51">
        <v>2628.82</v>
      </c>
      <c r="L1259" s="51">
        <v>2628.82</v>
      </c>
      <c r="M1259" s="51">
        <v>1</v>
      </c>
      <c r="N1259" s="51">
        <v>1</v>
      </c>
      <c r="O1259" s="55">
        <v>2593.81</v>
      </c>
      <c r="P1259" s="56">
        <f t="shared" si="19"/>
        <v>35.010000000000218</v>
      </c>
      <c r="Q1259" s="49"/>
      <c r="R1259" s="49"/>
    </row>
    <row r="1260" spans="1:18" s="48" customFormat="1" ht="15.2" customHeight="1">
      <c r="A1260" s="54" t="s">
        <v>539</v>
      </c>
      <c r="B1260" s="54" t="s">
        <v>580</v>
      </c>
      <c r="C1260" s="54" t="s">
        <v>156</v>
      </c>
      <c r="D1260" s="54" t="s">
        <v>156</v>
      </c>
      <c r="E1260" s="54" t="s">
        <v>258</v>
      </c>
      <c r="F1260" s="54"/>
      <c r="G1260" s="54" t="s">
        <v>391</v>
      </c>
      <c r="H1260" s="54" t="s">
        <v>392</v>
      </c>
      <c r="I1260" s="51">
        <v>9060.51</v>
      </c>
      <c r="J1260" s="51">
        <v>9060.51</v>
      </c>
      <c r="K1260" s="51">
        <v>25742.41</v>
      </c>
      <c r="L1260" s="51">
        <v>25742.410000000003</v>
      </c>
      <c r="M1260" s="51">
        <v>1</v>
      </c>
      <c r="N1260" s="51">
        <v>1</v>
      </c>
      <c r="O1260" s="55">
        <v>16681.900000000001</v>
      </c>
      <c r="P1260" s="56">
        <f t="shared" si="19"/>
        <v>9060.510000000002</v>
      </c>
      <c r="Q1260" s="49"/>
      <c r="R1260" s="49"/>
    </row>
    <row r="1261" spans="1:18" s="48" customFormat="1" ht="15.2" customHeight="1">
      <c r="A1261" s="54" t="s">
        <v>539</v>
      </c>
      <c r="B1261" s="54" t="s">
        <v>580</v>
      </c>
      <c r="C1261" s="54" t="s">
        <v>156</v>
      </c>
      <c r="D1261" s="54" t="s">
        <v>156</v>
      </c>
      <c r="E1261" s="54" t="s">
        <v>491</v>
      </c>
      <c r="F1261" s="54"/>
      <c r="G1261" s="54" t="s">
        <v>391</v>
      </c>
      <c r="H1261" s="54" t="s">
        <v>392</v>
      </c>
      <c r="I1261" s="51" t="s">
        <v>510</v>
      </c>
      <c r="J1261" s="51" t="s">
        <v>510</v>
      </c>
      <c r="K1261" s="51">
        <v>0</v>
      </c>
      <c r="L1261" s="51">
        <v>0</v>
      </c>
      <c r="M1261" s="51">
        <v>1</v>
      </c>
      <c r="N1261" s="51">
        <v>1</v>
      </c>
      <c r="O1261" s="55">
        <v>0</v>
      </c>
      <c r="P1261" s="56">
        <f t="shared" si="19"/>
        <v>0</v>
      </c>
      <c r="Q1261" s="49"/>
      <c r="R1261" s="49"/>
    </row>
    <row r="1262" spans="1:18" s="48" customFormat="1" ht="15.2" customHeight="1">
      <c r="A1262" s="54" t="s">
        <v>539</v>
      </c>
      <c r="B1262" s="54" t="s">
        <v>580</v>
      </c>
      <c r="C1262" s="54" t="s">
        <v>166</v>
      </c>
      <c r="D1262" s="54" t="s">
        <v>166</v>
      </c>
      <c r="E1262" s="54" t="s">
        <v>13</v>
      </c>
      <c r="F1262" s="54"/>
      <c r="G1262" s="54" t="s">
        <v>366</v>
      </c>
      <c r="H1262" s="54" t="s">
        <v>367</v>
      </c>
      <c r="I1262" s="51">
        <v>2393.41</v>
      </c>
      <c r="J1262" s="51">
        <v>2393.41</v>
      </c>
      <c r="K1262" s="51">
        <v>194866</v>
      </c>
      <c r="L1262" s="51">
        <v>194866</v>
      </c>
      <c r="M1262" s="51">
        <v>1</v>
      </c>
      <c r="N1262" s="51">
        <v>1</v>
      </c>
      <c r="O1262" s="55">
        <v>192472.59</v>
      </c>
      <c r="P1262" s="56">
        <f t="shared" si="19"/>
        <v>2393.4100000000035</v>
      </c>
      <c r="Q1262" s="49"/>
      <c r="R1262" s="49"/>
    </row>
    <row r="1263" spans="1:18" s="48" customFormat="1" ht="15.2" customHeight="1">
      <c r="A1263" s="54" t="s">
        <v>539</v>
      </c>
      <c r="B1263" s="54" t="s">
        <v>580</v>
      </c>
      <c r="C1263" s="54" t="s">
        <v>166</v>
      </c>
      <c r="D1263" s="54" t="s">
        <v>166</v>
      </c>
      <c r="E1263" s="54" t="s">
        <v>13</v>
      </c>
      <c r="F1263" s="54"/>
      <c r="G1263" s="54" t="s">
        <v>368</v>
      </c>
      <c r="H1263" s="54" t="s">
        <v>369</v>
      </c>
      <c r="I1263" s="51">
        <v>18.18</v>
      </c>
      <c r="J1263" s="51">
        <v>18.18</v>
      </c>
      <c r="K1263" s="51">
        <v>11732.28</v>
      </c>
      <c r="L1263" s="51">
        <v>11732.28</v>
      </c>
      <c r="M1263" s="51">
        <v>1</v>
      </c>
      <c r="N1263" s="51">
        <v>1</v>
      </c>
      <c r="O1263" s="55">
        <v>11714.1</v>
      </c>
      <c r="P1263" s="56">
        <f t="shared" si="19"/>
        <v>18.180000000000291</v>
      </c>
      <c r="Q1263" s="49"/>
      <c r="R1263" s="49"/>
    </row>
    <row r="1264" spans="1:18" s="48" customFormat="1" ht="15.2" customHeight="1">
      <c r="A1264" s="54" t="s">
        <v>539</v>
      </c>
      <c r="B1264" s="54" t="s">
        <v>580</v>
      </c>
      <c r="C1264" s="54" t="s">
        <v>166</v>
      </c>
      <c r="D1264" s="54" t="s">
        <v>166</v>
      </c>
      <c r="E1264" s="54" t="s">
        <v>13</v>
      </c>
      <c r="F1264" s="54"/>
      <c r="G1264" s="54" t="s">
        <v>370</v>
      </c>
      <c r="H1264" s="54" t="s">
        <v>371</v>
      </c>
      <c r="I1264" s="51">
        <v>3821.31</v>
      </c>
      <c r="J1264" s="51">
        <v>3821.31</v>
      </c>
      <c r="K1264" s="51">
        <v>3821.31</v>
      </c>
      <c r="L1264" s="51">
        <v>3821.31</v>
      </c>
      <c r="M1264" s="51">
        <v>1</v>
      </c>
      <c r="N1264" s="51">
        <v>1</v>
      </c>
      <c r="O1264" s="55">
        <v>0</v>
      </c>
      <c r="P1264" s="56">
        <f t="shared" si="19"/>
        <v>3821.31</v>
      </c>
      <c r="Q1264" s="49"/>
      <c r="R1264" s="49"/>
    </row>
    <row r="1265" spans="1:18" s="48" customFormat="1" ht="15.2" customHeight="1">
      <c r="A1265" s="54" t="s">
        <v>539</v>
      </c>
      <c r="B1265" s="54" t="s">
        <v>580</v>
      </c>
      <c r="C1265" s="54" t="s">
        <v>166</v>
      </c>
      <c r="D1265" s="54" t="s">
        <v>166</v>
      </c>
      <c r="E1265" s="54" t="s">
        <v>13</v>
      </c>
      <c r="F1265" s="54"/>
      <c r="G1265" s="54" t="s">
        <v>372</v>
      </c>
      <c r="H1265" s="54" t="s">
        <v>373</v>
      </c>
      <c r="I1265" s="51">
        <v>168.18</v>
      </c>
      <c r="J1265" s="51">
        <v>168.18</v>
      </c>
      <c r="K1265" s="51">
        <v>351.64</v>
      </c>
      <c r="L1265" s="51">
        <v>351.64</v>
      </c>
      <c r="M1265" s="51">
        <v>1</v>
      </c>
      <c r="N1265" s="51">
        <v>1</v>
      </c>
      <c r="O1265" s="55">
        <v>183.46</v>
      </c>
      <c r="P1265" s="56">
        <f t="shared" si="19"/>
        <v>168.17999999999998</v>
      </c>
      <c r="Q1265" s="49"/>
      <c r="R1265" s="49"/>
    </row>
    <row r="1266" spans="1:18" s="48" customFormat="1" ht="15.2" customHeight="1">
      <c r="A1266" s="54" t="s">
        <v>539</v>
      </c>
      <c r="B1266" s="54" t="s">
        <v>580</v>
      </c>
      <c r="C1266" s="54" t="s">
        <v>166</v>
      </c>
      <c r="D1266" s="54" t="s">
        <v>166</v>
      </c>
      <c r="E1266" s="54" t="s">
        <v>13</v>
      </c>
      <c r="F1266" s="54"/>
      <c r="G1266" s="54" t="s">
        <v>16</v>
      </c>
      <c r="H1266" s="54" t="s">
        <v>394</v>
      </c>
      <c r="I1266" s="51" t="s">
        <v>510</v>
      </c>
      <c r="J1266" s="51" t="s">
        <v>510</v>
      </c>
      <c r="K1266" s="51">
        <v>0</v>
      </c>
      <c r="L1266" s="51">
        <v>0</v>
      </c>
      <c r="M1266" s="51">
        <v>1</v>
      </c>
      <c r="N1266" s="51">
        <v>1</v>
      </c>
      <c r="O1266" s="55">
        <v>0</v>
      </c>
      <c r="P1266" s="56">
        <f t="shared" si="19"/>
        <v>0</v>
      </c>
      <c r="Q1266" s="49"/>
      <c r="R1266" s="49"/>
    </row>
    <row r="1267" spans="1:18" s="48" customFormat="1" ht="15.2" customHeight="1">
      <c r="A1267" s="54" t="s">
        <v>539</v>
      </c>
      <c r="B1267" s="54" t="s">
        <v>580</v>
      </c>
      <c r="C1267" s="54" t="s">
        <v>166</v>
      </c>
      <c r="D1267" s="54" t="s">
        <v>166</v>
      </c>
      <c r="E1267" s="54" t="s">
        <v>13</v>
      </c>
      <c r="F1267" s="54"/>
      <c r="G1267" s="54" t="s">
        <v>374</v>
      </c>
      <c r="H1267" s="54" t="s">
        <v>375</v>
      </c>
      <c r="I1267" s="51">
        <v>1015.3</v>
      </c>
      <c r="J1267" s="51">
        <v>1015.3</v>
      </c>
      <c r="K1267" s="51">
        <v>3288.09</v>
      </c>
      <c r="L1267" s="51">
        <v>3288.09</v>
      </c>
      <c r="M1267" s="51">
        <v>1</v>
      </c>
      <c r="N1267" s="51">
        <v>1</v>
      </c>
      <c r="O1267" s="55">
        <v>2272.79</v>
      </c>
      <c r="P1267" s="56">
        <f t="shared" si="19"/>
        <v>1015.3000000000002</v>
      </c>
      <c r="Q1267" s="49"/>
      <c r="R1267" s="49"/>
    </row>
    <row r="1268" spans="1:18" s="48" customFormat="1" ht="15.2" customHeight="1">
      <c r="A1268" s="54" t="s">
        <v>539</v>
      </c>
      <c r="B1268" s="54" t="s">
        <v>580</v>
      </c>
      <c r="C1268" s="54" t="s">
        <v>166</v>
      </c>
      <c r="D1268" s="54" t="s">
        <v>166</v>
      </c>
      <c r="E1268" s="54" t="s">
        <v>13</v>
      </c>
      <c r="F1268" s="54"/>
      <c r="G1268" s="54" t="s">
        <v>389</v>
      </c>
      <c r="H1268" s="54" t="s">
        <v>390</v>
      </c>
      <c r="I1268" s="51">
        <v>300.57</v>
      </c>
      <c r="J1268" s="51">
        <v>300.57</v>
      </c>
      <c r="K1268" s="51">
        <v>320.63</v>
      </c>
      <c r="L1268" s="51">
        <v>320.63</v>
      </c>
      <c r="M1268" s="51">
        <v>1</v>
      </c>
      <c r="N1268" s="51">
        <v>1</v>
      </c>
      <c r="O1268" s="55">
        <v>20.060000000000002</v>
      </c>
      <c r="P1268" s="56">
        <f t="shared" si="19"/>
        <v>300.57</v>
      </c>
      <c r="Q1268" s="49"/>
      <c r="R1268" s="49"/>
    </row>
    <row r="1269" spans="1:18" s="48" customFormat="1" ht="15.2" customHeight="1">
      <c r="A1269" s="54" t="s">
        <v>539</v>
      </c>
      <c r="B1269" s="54" t="s">
        <v>580</v>
      </c>
      <c r="C1269" s="54" t="s">
        <v>166</v>
      </c>
      <c r="D1269" s="54" t="s">
        <v>166</v>
      </c>
      <c r="E1269" s="54" t="s">
        <v>13</v>
      </c>
      <c r="F1269" s="54"/>
      <c r="G1269" s="54" t="s">
        <v>393</v>
      </c>
      <c r="H1269" s="54" t="s">
        <v>25</v>
      </c>
      <c r="I1269" s="51" t="s">
        <v>510</v>
      </c>
      <c r="J1269" s="51" t="s">
        <v>510</v>
      </c>
      <c r="K1269" s="51">
        <v>0</v>
      </c>
      <c r="L1269" s="51">
        <v>0</v>
      </c>
      <c r="M1269" s="51">
        <v>1</v>
      </c>
      <c r="N1269" s="51">
        <v>1</v>
      </c>
      <c r="O1269" s="55">
        <v>0</v>
      </c>
      <c r="P1269" s="56">
        <f t="shared" si="19"/>
        <v>0</v>
      </c>
      <c r="Q1269" s="49"/>
      <c r="R1269" s="49"/>
    </row>
    <row r="1270" spans="1:18" s="48" customFormat="1" ht="15.2" customHeight="1">
      <c r="A1270" s="54" t="s">
        <v>539</v>
      </c>
      <c r="B1270" s="54" t="s">
        <v>580</v>
      </c>
      <c r="C1270" s="54" t="s">
        <v>166</v>
      </c>
      <c r="D1270" s="54" t="s">
        <v>166</v>
      </c>
      <c r="E1270" s="54" t="s">
        <v>13</v>
      </c>
      <c r="F1270" s="54"/>
      <c r="G1270" s="54" t="s">
        <v>395</v>
      </c>
      <c r="H1270" s="54" t="s">
        <v>29</v>
      </c>
      <c r="I1270" s="51" t="s">
        <v>510</v>
      </c>
      <c r="J1270" s="51" t="s">
        <v>510</v>
      </c>
      <c r="K1270" s="51">
        <v>0</v>
      </c>
      <c r="L1270" s="51">
        <v>0</v>
      </c>
      <c r="M1270" s="51">
        <v>1</v>
      </c>
      <c r="N1270" s="51">
        <v>1</v>
      </c>
      <c r="O1270" s="55">
        <v>0</v>
      </c>
      <c r="P1270" s="56">
        <f t="shared" si="19"/>
        <v>0</v>
      </c>
      <c r="Q1270" s="49"/>
      <c r="R1270" s="49"/>
    </row>
    <row r="1271" spans="1:18" s="48" customFormat="1" ht="15.2" customHeight="1">
      <c r="A1271" s="54" t="s">
        <v>539</v>
      </c>
      <c r="B1271" s="54" t="s">
        <v>580</v>
      </c>
      <c r="C1271" s="54" t="s">
        <v>166</v>
      </c>
      <c r="D1271" s="54" t="s">
        <v>166</v>
      </c>
      <c r="E1271" s="54" t="s">
        <v>13</v>
      </c>
      <c r="F1271" s="54"/>
      <c r="G1271" s="54" t="s">
        <v>376</v>
      </c>
      <c r="H1271" s="54" t="s">
        <v>377</v>
      </c>
      <c r="I1271" s="51" t="s">
        <v>510</v>
      </c>
      <c r="J1271" s="51" t="s">
        <v>510</v>
      </c>
      <c r="K1271" s="51">
        <v>0</v>
      </c>
      <c r="L1271" s="51">
        <v>0</v>
      </c>
      <c r="M1271" s="51">
        <v>1</v>
      </c>
      <c r="N1271" s="51">
        <v>1</v>
      </c>
      <c r="O1271" s="55">
        <v>0</v>
      </c>
      <c r="P1271" s="56">
        <f t="shared" si="19"/>
        <v>0</v>
      </c>
      <c r="Q1271" s="49"/>
      <c r="R1271" s="49"/>
    </row>
    <row r="1272" spans="1:18" s="48" customFormat="1" ht="15.2" customHeight="1">
      <c r="A1272" s="54" t="s">
        <v>539</v>
      </c>
      <c r="B1272" s="54" t="s">
        <v>580</v>
      </c>
      <c r="C1272" s="54" t="s">
        <v>166</v>
      </c>
      <c r="D1272" s="54" t="s">
        <v>166</v>
      </c>
      <c r="E1272" s="54" t="s">
        <v>13</v>
      </c>
      <c r="F1272" s="54"/>
      <c r="G1272" s="54" t="s">
        <v>378</v>
      </c>
      <c r="H1272" s="54" t="s">
        <v>379</v>
      </c>
      <c r="I1272" s="51" t="s">
        <v>510</v>
      </c>
      <c r="J1272" s="51" t="s">
        <v>510</v>
      </c>
      <c r="K1272" s="51">
        <v>22120</v>
      </c>
      <c r="L1272" s="51">
        <v>22120</v>
      </c>
      <c r="M1272" s="51">
        <v>1</v>
      </c>
      <c r="N1272" s="51">
        <v>1</v>
      </c>
      <c r="O1272" s="55">
        <v>22120</v>
      </c>
      <c r="P1272" s="56">
        <f t="shared" si="19"/>
        <v>0</v>
      </c>
      <c r="Q1272" s="49"/>
      <c r="R1272" s="49"/>
    </row>
    <row r="1273" spans="1:18" s="48" customFormat="1" ht="15.2" customHeight="1">
      <c r="A1273" s="54" t="s">
        <v>539</v>
      </c>
      <c r="B1273" s="54" t="s">
        <v>580</v>
      </c>
      <c r="C1273" s="54" t="s">
        <v>166</v>
      </c>
      <c r="D1273" s="54" t="s">
        <v>166</v>
      </c>
      <c r="E1273" s="54" t="s">
        <v>13</v>
      </c>
      <c r="F1273" s="54"/>
      <c r="G1273" s="54" t="s">
        <v>380</v>
      </c>
      <c r="H1273" s="54" t="s">
        <v>17</v>
      </c>
      <c r="I1273" s="51">
        <v>292.94</v>
      </c>
      <c r="J1273" s="51">
        <v>292.94</v>
      </c>
      <c r="K1273" s="51">
        <v>376.55</v>
      </c>
      <c r="L1273" s="51">
        <v>376.55</v>
      </c>
      <c r="M1273" s="51">
        <v>1</v>
      </c>
      <c r="N1273" s="51">
        <v>1</v>
      </c>
      <c r="O1273" s="55">
        <v>83.61</v>
      </c>
      <c r="P1273" s="56">
        <f t="shared" si="19"/>
        <v>292.94</v>
      </c>
      <c r="Q1273" s="49"/>
      <c r="R1273" s="49"/>
    </row>
    <row r="1274" spans="1:18" s="48" customFormat="1" ht="15.2" customHeight="1">
      <c r="A1274" s="54" t="s">
        <v>539</v>
      </c>
      <c r="B1274" s="54" t="s">
        <v>580</v>
      </c>
      <c r="C1274" s="54" t="s">
        <v>166</v>
      </c>
      <c r="D1274" s="54" t="s">
        <v>166</v>
      </c>
      <c r="E1274" s="54" t="s">
        <v>13</v>
      </c>
      <c r="F1274" s="54"/>
      <c r="G1274" s="54" t="s">
        <v>381</v>
      </c>
      <c r="H1274" s="54" t="s">
        <v>382</v>
      </c>
      <c r="I1274" s="51">
        <v>921.37</v>
      </c>
      <c r="J1274" s="51">
        <v>921.37</v>
      </c>
      <c r="K1274" s="51">
        <v>1842.74</v>
      </c>
      <c r="L1274" s="51">
        <v>1842.74</v>
      </c>
      <c r="M1274" s="51">
        <v>1</v>
      </c>
      <c r="N1274" s="51">
        <v>1</v>
      </c>
      <c r="O1274" s="55">
        <v>921.37</v>
      </c>
      <c r="P1274" s="56">
        <f t="shared" si="19"/>
        <v>921.37</v>
      </c>
      <c r="Q1274" s="49"/>
      <c r="R1274" s="49"/>
    </row>
    <row r="1275" spans="1:18" s="48" customFormat="1" ht="15.2" customHeight="1">
      <c r="A1275" s="54" t="s">
        <v>539</v>
      </c>
      <c r="B1275" s="54" t="s">
        <v>580</v>
      </c>
      <c r="C1275" s="54" t="s">
        <v>166</v>
      </c>
      <c r="D1275" s="54" t="s">
        <v>166</v>
      </c>
      <c r="E1275" s="54" t="s">
        <v>13</v>
      </c>
      <c r="F1275" s="54"/>
      <c r="G1275" s="54" t="s">
        <v>419</v>
      </c>
      <c r="H1275" s="54" t="s">
        <v>420</v>
      </c>
      <c r="I1275" s="51" t="s">
        <v>510</v>
      </c>
      <c r="J1275" s="51" t="s">
        <v>510</v>
      </c>
      <c r="K1275" s="51">
        <v>0</v>
      </c>
      <c r="L1275" s="51">
        <v>0</v>
      </c>
      <c r="M1275" s="51">
        <v>1</v>
      </c>
      <c r="N1275" s="51">
        <v>1</v>
      </c>
      <c r="O1275" s="55">
        <v>0</v>
      </c>
      <c r="P1275" s="56">
        <f t="shared" si="19"/>
        <v>0</v>
      </c>
      <c r="Q1275" s="49"/>
      <c r="R1275" s="49"/>
    </row>
    <row r="1276" spans="1:18" s="48" customFormat="1" ht="15.2" customHeight="1">
      <c r="A1276" s="54" t="s">
        <v>539</v>
      </c>
      <c r="B1276" s="54" t="s">
        <v>580</v>
      </c>
      <c r="C1276" s="54" t="s">
        <v>166</v>
      </c>
      <c r="D1276" s="54" t="s">
        <v>166</v>
      </c>
      <c r="E1276" s="54" t="s">
        <v>13</v>
      </c>
      <c r="F1276" s="54"/>
      <c r="G1276" s="54" t="s">
        <v>396</v>
      </c>
      <c r="H1276" s="54" t="s">
        <v>245</v>
      </c>
      <c r="I1276" s="51" t="s">
        <v>510</v>
      </c>
      <c r="J1276" s="51" t="s">
        <v>510</v>
      </c>
      <c r="K1276" s="51">
        <v>0</v>
      </c>
      <c r="L1276" s="51">
        <v>0</v>
      </c>
      <c r="M1276" s="51">
        <v>1</v>
      </c>
      <c r="N1276" s="51">
        <v>1</v>
      </c>
      <c r="O1276" s="55">
        <v>0</v>
      </c>
      <c r="P1276" s="56">
        <f t="shared" si="19"/>
        <v>0</v>
      </c>
      <c r="Q1276" s="49"/>
      <c r="R1276" s="49"/>
    </row>
    <row r="1277" spans="1:18" s="48" customFormat="1" ht="15.2" customHeight="1">
      <c r="A1277" s="54" t="s">
        <v>539</v>
      </c>
      <c r="B1277" s="54" t="s">
        <v>580</v>
      </c>
      <c r="C1277" s="54" t="s">
        <v>168</v>
      </c>
      <c r="D1277" s="54" t="s">
        <v>168</v>
      </c>
      <c r="E1277" s="54" t="s">
        <v>13</v>
      </c>
      <c r="F1277" s="54"/>
      <c r="G1277" s="54" t="s">
        <v>366</v>
      </c>
      <c r="H1277" s="54" t="s">
        <v>367</v>
      </c>
      <c r="I1277" s="51">
        <v>1174.5</v>
      </c>
      <c r="J1277" s="51">
        <v>1174.5</v>
      </c>
      <c r="K1277" s="51">
        <v>96433.62</v>
      </c>
      <c r="L1277" s="51">
        <v>96433.62</v>
      </c>
      <c r="M1277" s="51">
        <v>1</v>
      </c>
      <c r="N1277" s="51">
        <v>1</v>
      </c>
      <c r="O1277" s="55">
        <v>95259.12</v>
      </c>
      <c r="P1277" s="56">
        <f t="shared" si="19"/>
        <v>1174.5</v>
      </c>
      <c r="Q1277" s="49"/>
      <c r="R1277" s="49"/>
    </row>
    <row r="1278" spans="1:18" s="48" customFormat="1" ht="15.2" customHeight="1">
      <c r="A1278" s="54" t="s">
        <v>539</v>
      </c>
      <c r="B1278" s="54" t="s">
        <v>580</v>
      </c>
      <c r="C1278" s="54" t="s">
        <v>168</v>
      </c>
      <c r="D1278" s="54" t="s">
        <v>168</v>
      </c>
      <c r="E1278" s="54" t="s">
        <v>13</v>
      </c>
      <c r="F1278" s="54"/>
      <c r="G1278" s="54" t="s">
        <v>368</v>
      </c>
      <c r="H1278" s="54" t="s">
        <v>369</v>
      </c>
      <c r="I1278" s="51">
        <v>8.9</v>
      </c>
      <c r="J1278" s="51">
        <v>8.9</v>
      </c>
      <c r="K1278" s="51">
        <v>5740.09</v>
      </c>
      <c r="L1278" s="51">
        <v>5740.09</v>
      </c>
      <c r="M1278" s="51">
        <v>1</v>
      </c>
      <c r="N1278" s="51">
        <v>1</v>
      </c>
      <c r="O1278" s="55">
        <v>5731.19</v>
      </c>
      <c r="P1278" s="56">
        <f t="shared" si="19"/>
        <v>8.9000000000005457</v>
      </c>
      <c r="Q1278" s="49"/>
      <c r="R1278" s="49"/>
    </row>
    <row r="1279" spans="1:18" s="48" customFormat="1" ht="15.2" customHeight="1">
      <c r="A1279" s="54" t="s">
        <v>539</v>
      </c>
      <c r="B1279" s="54" t="s">
        <v>580</v>
      </c>
      <c r="C1279" s="54" t="s">
        <v>168</v>
      </c>
      <c r="D1279" s="54" t="s">
        <v>168</v>
      </c>
      <c r="E1279" s="54" t="s">
        <v>13</v>
      </c>
      <c r="F1279" s="54"/>
      <c r="G1279" s="54" t="s">
        <v>370</v>
      </c>
      <c r="H1279" s="54" t="s">
        <v>371</v>
      </c>
      <c r="I1279" s="51">
        <v>1907.44</v>
      </c>
      <c r="J1279" s="51">
        <v>1907.44</v>
      </c>
      <c r="K1279" s="51">
        <v>1907.44</v>
      </c>
      <c r="L1279" s="51">
        <v>1907.44</v>
      </c>
      <c r="M1279" s="51">
        <v>1</v>
      </c>
      <c r="N1279" s="51">
        <v>1</v>
      </c>
      <c r="O1279" s="55">
        <v>0</v>
      </c>
      <c r="P1279" s="56">
        <f t="shared" si="19"/>
        <v>1907.44</v>
      </c>
      <c r="Q1279" s="49"/>
      <c r="R1279" s="49"/>
    </row>
    <row r="1280" spans="1:18" s="48" customFormat="1" ht="15.2" customHeight="1">
      <c r="A1280" s="54" t="s">
        <v>539</v>
      </c>
      <c r="B1280" s="54" t="s">
        <v>580</v>
      </c>
      <c r="C1280" s="54" t="s">
        <v>168</v>
      </c>
      <c r="D1280" s="54" t="s">
        <v>168</v>
      </c>
      <c r="E1280" s="54" t="s">
        <v>13</v>
      </c>
      <c r="F1280" s="54"/>
      <c r="G1280" s="54" t="s">
        <v>372</v>
      </c>
      <c r="H1280" s="54" t="s">
        <v>373</v>
      </c>
      <c r="I1280" s="51">
        <v>83.95</v>
      </c>
      <c r="J1280" s="51">
        <v>83.95</v>
      </c>
      <c r="K1280" s="51">
        <v>175.53</v>
      </c>
      <c r="L1280" s="51">
        <v>175.53</v>
      </c>
      <c r="M1280" s="51">
        <v>1</v>
      </c>
      <c r="N1280" s="51">
        <v>1</v>
      </c>
      <c r="O1280" s="55">
        <v>91.58</v>
      </c>
      <c r="P1280" s="56">
        <f t="shared" si="19"/>
        <v>83.95</v>
      </c>
      <c r="Q1280" s="49"/>
      <c r="R1280" s="49"/>
    </row>
    <row r="1281" spans="1:18" s="48" customFormat="1" ht="15.2" customHeight="1">
      <c r="A1281" s="54" t="s">
        <v>539</v>
      </c>
      <c r="B1281" s="54" t="s">
        <v>580</v>
      </c>
      <c r="C1281" s="54" t="s">
        <v>168</v>
      </c>
      <c r="D1281" s="54" t="s">
        <v>168</v>
      </c>
      <c r="E1281" s="54" t="s">
        <v>13</v>
      </c>
      <c r="F1281" s="54"/>
      <c r="G1281" s="54" t="s">
        <v>374</v>
      </c>
      <c r="H1281" s="54" t="s">
        <v>375</v>
      </c>
      <c r="I1281" s="51">
        <v>457.54</v>
      </c>
      <c r="J1281" s="51">
        <v>457.54</v>
      </c>
      <c r="K1281" s="51">
        <v>1496.41</v>
      </c>
      <c r="L1281" s="51">
        <v>1496.41</v>
      </c>
      <c r="M1281" s="51">
        <v>1</v>
      </c>
      <c r="N1281" s="51">
        <v>1</v>
      </c>
      <c r="O1281" s="55">
        <v>1038.8699999999999</v>
      </c>
      <c r="P1281" s="56">
        <f t="shared" si="19"/>
        <v>457.54000000000019</v>
      </c>
      <c r="Q1281" s="49"/>
      <c r="R1281" s="49"/>
    </row>
    <row r="1282" spans="1:18" s="48" customFormat="1" ht="15.2" customHeight="1">
      <c r="A1282" s="54" t="s">
        <v>539</v>
      </c>
      <c r="B1282" s="54" t="s">
        <v>580</v>
      </c>
      <c r="C1282" s="54" t="s">
        <v>168</v>
      </c>
      <c r="D1282" s="54" t="s">
        <v>168</v>
      </c>
      <c r="E1282" s="54" t="s">
        <v>13</v>
      </c>
      <c r="F1282" s="54"/>
      <c r="G1282" s="54" t="s">
        <v>389</v>
      </c>
      <c r="H1282" s="54" t="s">
        <v>390</v>
      </c>
      <c r="I1282" s="51">
        <v>150.26</v>
      </c>
      <c r="J1282" s="51">
        <v>150.26</v>
      </c>
      <c r="K1282" s="51">
        <v>159.71</v>
      </c>
      <c r="L1282" s="51">
        <v>159.70999999999998</v>
      </c>
      <c r="M1282" s="51">
        <v>1</v>
      </c>
      <c r="N1282" s="51">
        <v>1</v>
      </c>
      <c r="O1282" s="55">
        <v>9.4499999999999993</v>
      </c>
      <c r="P1282" s="56">
        <f t="shared" si="19"/>
        <v>150.26</v>
      </c>
      <c r="Q1282" s="49"/>
      <c r="R1282" s="49"/>
    </row>
    <row r="1283" spans="1:18" s="48" customFormat="1" ht="15.2" customHeight="1">
      <c r="A1283" s="54" t="s">
        <v>539</v>
      </c>
      <c r="B1283" s="54" t="s">
        <v>580</v>
      </c>
      <c r="C1283" s="54" t="s">
        <v>168</v>
      </c>
      <c r="D1283" s="54" t="s">
        <v>168</v>
      </c>
      <c r="E1283" s="54" t="s">
        <v>13</v>
      </c>
      <c r="F1283" s="54"/>
      <c r="G1283" s="54" t="s">
        <v>393</v>
      </c>
      <c r="H1283" s="54" t="s">
        <v>25</v>
      </c>
      <c r="I1283" s="51" t="s">
        <v>510</v>
      </c>
      <c r="J1283" s="51" t="s">
        <v>510</v>
      </c>
      <c r="K1283" s="51">
        <v>0</v>
      </c>
      <c r="L1283" s="51">
        <v>0</v>
      </c>
      <c r="M1283" s="51">
        <v>1</v>
      </c>
      <c r="N1283" s="51">
        <v>1</v>
      </c>
      <c r="O1283" s="55">
        <v>0</v>
      </c>
      <c r="P1283" s="56">
        <f t="shared" ref="P1283:P1346" si="20">L1283-O1283</f>
        <v>0</v>
      </c>
      <c r="Q1283" s="49"/>
      <c r="R1283" s="49"/>
    </row>
    <row r="1284" spans="1:18" s="48" customFormat="1" ht="15.2" customHeight="1">
      <c r="A1284" s="54" t="s">
        <v>539</v>
      </c>
      <c r="B1284" s="54" t="s">
        <v>580</v>
      </c>
      <c r="C1284" s="54" t="s">
        <v>168</v>
      </c>
      <c r="D1284" s="54" t="s">
        <v>168</v>
      </c>
      <c r="E1284" s="54" t="s">
        <v>13</v>
      </c>
      <c r="F1284" s="54"/>
      <c r="G1284" s="54" t="s">
        <v>472</v>
      </c>
      <c r="H1284" s="54" t="s">
        <v>473</v>
      </c>
      <c r="I1284" s="51" t="s">
        <v>510</v>
      </c>
      <c r="J1284" s="51" t="s">
        <v>510</v>
      </c>
      <c r="K1284" s="51">
        <v>0</v>
      </c>
      <c r="L1284" s="51">
        <v>0</v>
      </c>
      <c r="M1284" s="51">
        <v>1</v>
      </c>
      <c r="N1284" s="51">
        <v>1</v>
      </c>
      <c r="O1284" s="55">
        <v>0</v>
      </c>
      <c r="P1284" s="56">
        <f t="shared" si="20"/>
        <v>0</v>
      </c>
      <c r="Q1284" s="49"/>
      <c r="R1284" s="49"/>
    </row>
    <row r="1285" spans="1:18" s="48" customFormat="1" ht="15.2" customHeight="1">
      <c r="A1285" s="54" t="s">
        <v>539</v>
      </c>
      <c r="B1285" s="54" t="s">
        <v>580</v>
      </c>
      <c r="C1285" s="54" t="s">
        <v>168</v>
      </c>
      <c r="D1285" s="54" t="s">
        <v>168</v>
      </c>
      <c r="E1285" s="54" t="s">
        <v>13</v>
      </c>
      <c r="F1285" s="54"/>
      <c r="G1285" s="54" t="s">
        <v>376</v>
      </c>
      <c r="H1285" s="54" t="s">
        <v>377</v>
      </c>
      <c r="I1285" s="51" t="s">
        <v>510</v>
      </c>
      <c r="J1285" s="51" t="s">
        <v>510</v>
      </c>
      <c r="K1285" s="51">
        <v>0</v>
      </c>
      <c r="L1285" s="51">
        <v>0</v>
      </c>
      <c r="M1285" s="51">
        <v>1</v>
      </c>
      <c r="N1285" s="51">
        <v>1</v>
      </c>
      <c r="O1285" s="55">
        <v>0</v>
      </c>
      <c r="P1285" s="56">
        <f t="shared" si="20"/>
        <v>0</v>
      </c>
      <c r="Q1285" s="49"/>
      <c r="R1285" s="49"/>
    </row>
    <row r="1286" spans="1:18" s="48" customFormat="1" ht="15.2" customHeight="1">
      <c r="A1286" s="54" t="s">
        <v>539</v>
      </c>
      <c r="B1286" s="54" t="s">
        <v>580</v>
      </c>
      <c r="C1286" s="54" t="s">
        <v>168</v>
      </c>
      <c r="D1286" s="54" t="s">
        <v>168</v>
      </c>
      <c r="E1286" s="54" t="s">
        <v>13</v>
      </c>
      <c r="F1286" s="54"/>
      <c r="G1286" s="54" t="s">
        <v>378</v>
      </c>
      <c r="H1286" s="54" t="s">
        <v>379</v>
      </c>
      <c r="I1286" s="51" t="s">
        <v>510</v>
      </c>
      <c r="J1286" s="51" t="s">
        <v>510</v>
      </c>
      <c r="K1286" s="51">
        <v>0</v>
      </c>
      <c r="L1286" s="51">
        <v>0</v>
      </c>
      <c r="M1286" s="51">
        <v>1</v>
      </c>
      <c r="N1286" s="51">
        <v>1</v>
      </c>
      <c r="O1286" s="55">
        <v>0</v>
      </c>
      <c r="P1286" s="56">
        <f t="shared" si="20"/>
        <v>0</v>
      </c>
      <c r="Q1286" s="49"/>
      <c r="R1286" s="49"/>
    </row>
    <row r="1287" spans="1:18" s="48" customFormat="1" ht="15.2" customHeight="1">
      <c r="A1287" s="54" t="s">
        <v>539</v>
      </c>
      <c r="B1287" s="54" t="s">
        <v>580</v>
      </c>
      <c r="C1287" s="54" t="s">
        <v>168</v>
      </c>
      <c r="D1287" s="54" t="s">
        <v>168</v>
      </c>
      <c r="E1287" s="54" t="s">
        <v>13</v>
      </c>
      <c r="F1287" s="54"/>
      <c r="G1287" s="54" t="s">
        <v>380</v>
      </c>
      <c r="H1287" s="54" t="s">
        <v>17</v>
      </c>
      <c r="I1287" s="51">
        <v>136.02000000000001</v>
      </c>
      <c r="J1287" s="51">
        <v>136.02000000000001</v>
      </c>
      <c r="K1287" s="51">
        <v>171.45</v>
      </c>
      <c r="L1287" s="51">
        <v>171.45</v>
      </c>
      <c r="M1287" s="51">
        <v>1</v>
      </c>
      <c r="N1287" s="51">
        <v>1</v>
      </c>
      <c r="O1287" s="55">
        <v>35.43</v>
      </c>
      <c r="P1287" s="56">
        <f t="shared" si="20"/>
        <v>136.01999999999998</v>
      </c>
      <c r="Q1287" s="49"/>
      <c r="R1287" s="49"/>
    </row>
    <row r="1288" spans="1:18" s="48" customFormat="1" ht="15.2" customHeight="1">
      <c r="A1288" s="54" t="s">
        <v>539</v>
      </c>
      <c r="B1288" s="54" t="s">
        <v>580</v>
      </c>
      <c r="C1288" s="54" t="s">
        <v>168</v>
      </c>
      <c r="D1288" s="54" t="s">
        <v>168</v>
      </c>
      <c r="E1288" s="54" t="s">
        <v>13</v>
      </c>
      <c r="F1288" s="54"/>
      <c r="G1288" s="54" t="s">
        <v>381</v>
      </c>
      <c r="H1288" s="54" t="s">
        <v>382</v>
      </c>
      <c r="I1288" s="51">
        <v>450.04</v>
      </c>
      <c r="J1288" s="51">
        <v>450.04</v>
      </c>
      <c r="K1288" s="51">
        <v>900.08</v>
      </c>
      <c r="L1288" s="51">
        <v>900.08</v>
      </c>
      <c r="M1288" s="51">
        <v>1</v>
      </c>
      <c r="N1288" s="51">
        <v>1</v>
      </c>
      <c r="O1288" s="55">
        <v>450.04</v>
      </c>
      <c r="P1288" s="56">
        <f t="shared" si="20"/>
        <v>450.04</v>
      </c>
      <c r="Q1288" s="49"/>
      <c r="R1288" s="49"/>
    </row>
    <row r="1289" spans="1:18" s="48" customFormat="1" ht="15.2" customHeight="1">
      <c r="A1289" s="54" t="s">
        <v>539</v>
      </c>
      <c r="B1289" s="54" t="s">
        <v>580</v>
      </c>
      <c r="C1289" s="54" t="s">
        <v>169</v>
      </c>
      <c r="D1289" s="54" t="s">
        <v>169</v>
      </c>
      <c r="E1289" s="54" t="s">
        <v>13</v>
      </c>
      <c r="F1289" s="54"/>
      <c r="G1289" s="54" t="s">
        <v>366</v>
      </c>
      <c r="H1289" s="54" t="s">
        <v>367</v>
      </c>
      <c r="I1289" s="51">
        <v>102719.65</v>
      </c>
      <c r="J1289" s="51">
        <v>102719.65</v>
      </c>
      <c r="K1289" s="51">
        <v>311183.84999999998</v>
      </c>
      <c r="L1289" s="51">
        <v>311183.84999999998</v>
      </c>
      <c r="M1289" s="51">
        <v>1</v>
      </c>
      <c r="N1289" s="51">
        <v>1</v>
      </c>
      <c r="O1289" s="55">
        <v>208464.2</v>
      </c>
      <c r="P1289" s="56">
        <f t="shared" si="20"/>
        <v>102719.64999999997</v>
      </c>
      <c r="Q1289" s="49"/>
      <c r="R1289" s="49"/>
    </row>
    <row r="1290" spans="1:18" s="48" customFormat="1" ht="15.2" customHeight="1">
      <c r="A1290" s="54" t="s">
        <v>539</v>
      </c>
      <c r="B1290" s="54" t="s">
        <v>580</v>
      </c>
      <c r="C1290" s="54" t="s">
        <v>169</v>
      </c>
      <c r="D1290" s="54" t="s">
        <v>169</v>
      </c>
      <c r="E1290" s="54" t="s">
        <v>13</v>
      </c>
      <c r="F1290" s="54"/>
      <c r="G1290" s="54" t="s">
        <v>368</v>
      </c>
      <c r="H1290" s="54" t="s">
        <v>369</v>
      </c>
      <c r="I1290" s="51">
        <v>125.94</v>
      </c>
      <c r="J1290" s="51">
        <v>125.94</v>
      </c>
      <c r="K1290" s="51">
        <v>14089.68</v>
      </c>
      <c r="L1290" s="51">
        <v>14089.68</v>
      </c>
      <c r="M1290" s="51">
        <v>1</v>
      </c>
      <c r="N1290" s="51">
        <v>1</v>
      </c>
      <c r="O1290" s="55">
        <v>13963.74</v>
      </c>
      <c r="P1290" s="56">
        <f t="shared" si="20"/>
        <v>125.94000000000051</v>
      </c>
      <c r="Q1290" s="49"/>
      <c r="R1290" s="49"/>
    </row>
    <row r="1291" spans="1:18" s="48" customFormat="1" ht="15.2" customHeight="1">
      <c r="A1291" s="54" t="s">
        <v>539</v>
      </c>
      <c r="B1291" s="54" t="s">
        <v>580</v>
      </c>
      <c r="C1291" s="54" t="s">
        <v>169</v>
      </c>
      <c r="D1291" s="54" t="s">
        <v>169</v>
      </c>
      <c r="E1291" s="54" t="s">
        <v>13</v>
      </c>
      <c r="F1291" s="54"/>
      <c r="G1291" s="54" t="s">
        <v>370</v>
      </c>
      <c r="H1291" s="54" t="s">
        <v>371</v>
      </c>
      <c r="I1291" s="51">
        <v>6877.67</v>
      </c>
      <c r="J1291" s="51">
        <v>6877.67</v>
      </c>
      <c r="K1291" s="51">
        <v>6877.67</v>
      </c>
      <c r="L1291" s="51">
        <v>6877.67</v>
      </c>
      <c r="M1291" s="51">
        <v>1</v>
      </c>
      <c r="N1291" s="51">
        <v>1</v>
      </c>
      <c r="O1291" s="55">
        <v>0</v>
      </c>
      <c r="P1291" s="56">
        <f t="shared" si="20"/>
        <v>6877.67</v>
      </c>
      <c r="Q1291" s="49"/>
      <c r="R1291" s="49"/>
    </row>
    <row r="1292" spans="1:18" s="48" customFormat="1" ht="15.2" customHeight="1">
      <c r="A1292" s="54" t="s">
        <v>539</v>
      </c>
      <c r="B1292" s="54" t="s">
        <v>580</v>
      </c>
      <c r="C1292" s="54" t="s">
        <v>169</v>
      </c>
      <c r="D1292" s="54" t="s">
        <v>169</v>
      </c>
      <c r="E1292" s="54" t="s">
        <v>13</v>
      </c>
      <c r="F1292" s="54"/>
      <c r="G1292" s="54" t="s">
        <v>372</v>
      </c>
      <c r="H1292" s="54" t="s">
        <v>373</v>
      </c>
      <c r="I1292" s="51">
        <v>22.61</v>
      </c>
      <c r="J1292" s="51">
        <v>22.61</v>
      </c>
      <c r="K1292" s="51">
        <v>210.14</v>
      </c>
      <c r="L1292" s="51">
        <v>210.14</v>
      </c>
      <c r="M1292" s="51">
        <v>1</v>
      </c>
      <c r="N1292" s="51">
        <v>1</v>
      </c>
      <c r="O1292" s="55">
        <v>187.53</v>
      </c>
      <c r="P1292" s="56">
        <f t="shared" si="20"/>
        <v>22.609999999999985</v>
      </c>
      <c r="Q1292" s="49"/>
      <c r="R1292" s="49"/>
    </row>
    <row r="1293" spans="1:18" s="48" customFormat="1" ht="15.2" customHeight="1">
      <c r="A1293" s="54" t="s">
        <v>539</v>
      </c>
      <c r="B1293" s="54" t="s">
        <v>580</v>
      </c>
      <c r="C1293" s="54" t="s">
        <v>169</v>
      </c>
      <c r="D1293" s="54" t="s">
        <v>169</v>
      </c>
      <c r="E1293" s="54" t="s">
        <v>13</v>
      </c>
      <c r="F1293" s="54"/>
      <c r="G1293" s="54" t="s">
        <v>16</v>
      </c>
      <c r="H1293" s="54" t="s">
        <v>394</v>
      </c>
      <c r="I1293" s="51" t="s">
        <v>510</v>
      </c>
      <c r="J1293" s="51" t="s">
        <v>510</v>
      </c>
      <c r="K1293" s="51">
        <v>0</v>
      </c>
      <c r="L1293" s="51">
        <v>0</v>
      </c>
      <c r="M1293" s="51">
        <v>1</v>
      </c>
      <c r="N1293" s="51">
        <v>1</v>
      </c>
      <c r="O1293" s="55">
        <v>0</v>
      </c>
      <c r="P1293" s="56">
        <f t="shared" si="20"/>
        <v>0</v>
      </c>
      <c r="Q1293" s="49"/>
      <c r="R1293" s="49"/>
    </row>
    <row r="1294" spans="1:18" s="48" customFormat="1" ht="15.2" customHeight="1">
      <c r="A1294" s="54" t="s">
        <v>539</v>
      </c>
      <c r="B1294" s="54" t="s">
        <v>580</v>
      </c>
      <c r="C1294" s="54" t="s">
        <v>169</v>
      </c>
      <c r="D1294" s="54" t="s">
        <v>169</v>
      </c>
      <c r="E1294" s="54" t="s">
        <v>13</v>
      </c>
      <c r="F1294" s="54"/>
      <c r="G1294" s="54" t="s">
        <v>374</v>
      </c>
      <c r="H1294" s="54" t="s">
        <v>375</v>
      </c>
      <c r="I1294" s="51">
        <v>771.49</v>
      </c>
      <c r="J1294" s="51">
        <v>771.49</v>
      </c>
      <c r="K1294" s="51">
        <v>2400.29</v>
      </c>
      <c r="L1294" s="51">
        <v>2400.29</v>
      </c>
      <c r="M1294" s="51">
        <v>1</v>
      </c>
      <c r="N1294" s="51">
        <v>1</v>
      </c>
      <c r="O1294" s="55">
        <v>1628.8000000000002</v>
      </c>
      <c r="P1294" s="56">
        <f t="shared" si="20"/>
        <v>771.48999999999978</v>
      </c>
      <c r="Q1294" s="49"/>
      <c r="R1294" s="49"/>
    </row>
    <row r="1295" spans="1:18" s="48" customFormat="1" ht="15.2" customHeight="1">
      <c r="A1295" s="54" t="s">
        <v>539</v>
      </c>
      <c r="B1295" s="54" t="s">
        <v>580</v>
      </c>
      <c r="C1295" s="54" t="s">
        <v>169</v>
      </c>
      <c r="D1295" s="54" t="s">
        <v>169</v>
      </c>
      <c r="E1295" s="54" t="s">
        <v>13</v>
      </c>
      <c r="F1295" s="54"/>
      <c r="G1295" s="54" t="s">
        <v>389</v>
      </c>
      <c r="H1295" s="54" t="s">
        <v>390</v>
      </c>
      <c r="I1295" s="51">
        <v>278.64</v>
      </c>
      <c r="J1295" s="51">
        <v>278.64</v>
      </c>
      <c r="K1295" s="51">
        <v>379.75</v>
      </c>
      <c r="L1295" s="51">
        <v>379.75</v>
      </c>
      <c r="M1295" s="51">
        <v>1</v>
      </c>
      <c r="N1295" s="51">
        <v>1</v>
      </c>
      <c r="O1295" s="55">
        <v>101.11000000000001</v>
      </c>
      <c r="P1295" s="56">
        <f t="shared" si="20"/>
        <v>278.64</v>
      </c>
      <c r="Q1295" s="49"/>
      <c r="R1295" s="49"/>
    </row>
    <row r="1296" spans="1:18" s="48" customFormat="1" ht="15.2" customHeight="1">
      <c r="A1296" s="54" t="s">
        <v>539</v>
      </c>
      <c r="B1296" s="54" t="s">
        <v>580</v>
      </c>
      <c r="C1296" s="54" t="s">
        <v>169</v>
      </c>
      <c r="D1296" s="54" t="s">
        <v>169</v>
      </c>
      <c r="E1296" s="54" t="s">
        <v>13</v>
      </c>
      <c r="F1296" s="54"/>
      <c r="G1296" s="54" t="s">
        <v>393</v>
      </c>
      <c r="H1296" s="54" t="s">
        <v>25</v>
      </c>
      <c r="I1296" s="51" t="s">
        <v>510</v>
      </c>
      <c r="J1296" s="51" t="s">
        <v>510</v>
      </c>
      <c r="K1296" s="51">
        <v>0</v>
      </c>
      <c r="L1296" s="51">
        <v>0</v>
      </c>
      <c r="M1296" s="51">
        <v>1</v>
      </c>
      <c r="N1296" s="51">
        <v>1</v>
      </c>
      <c r="O1296" s="55">
        <v>0</v>
      </c>
      <c r="P1296" s="56">
        <f t="shared" si="20"/>
        <v>0</v>
      </c>
      <c r="Q1296" s="49"/>
      <c r="R1296" s="49"/>
    </row>
    <row r="1297" spans="1:18" s="48" customFormat="1" ht="15.2" customHeight="1">
      <c r="A1297" s="54" t="s">
        <v>539</v>
      </c>
      <c r="B1297" s="54" t="s">
        <v>580</v>
      </c>
      <c r="C1297" s="54" t="s">
        <v>169</v>
      </c>
      <c r="D1297" s="54" t="s">
        <v>169</v>
      </c>
      <c r="E1297" s="54" t="s">
        <v>13</v>
      </c>
      <c r="F1297" s="54"/>
      <c r="G1297" s="54" t="s">
        <v>397</v>
      </c>
      <c r="H1297" s="54" t="s">
        <v>35</v>
      </c>
      <c r="I1297" s="51" t="s">
        <v>510</v>
      </c>
      <c r="J1297" s="51" t="s">
        <v>510</v>
      </c>
      <c r="K1297" s="51">
        <v>0</v>
      </c>
      <c r="L1297" s="51">
        <v>0</v>
      </c>
      <c r="M1297" s="51">
        <v>1</v>
      </c>
      <c r="N1297" s="51">
        <v>1</v>
      </c>
      <c r="O1297" s="55">
        <v>0</v>
      </c>
      <c r="P1297" s="56">
        <f t="shared" si="20"/>
        <v>0</v>
      </c>
      <c r="Q1297" s="49"/>
      <c r="R1297" s="49"/>
    </row>
    <row r="1298" spans="1:18" s="48" customFormat="1" ht="15.2" customHeight="1">
      <c r="A1298" s="54" t="s">
        <v>539</v>
      </c>
      <c r="B1298" s="54" t="s">
        <v>580</v>
      </c>
      <c r="C1298" s="54" t="s">
        <v>169</v>
      </c>
      <c r="D1298" s="54" t="s">
        <v>169</v>
      </c>
      <c r="E1298" s="54" t="s">
        <v>13</v>
      </c>
      <c r="F1298" s="54"/>
      <c r="G1298" s="54" t="s">
        <v>380</v>
      </c>
      <c r="H1298" s="54" t="s">
        <v>17</v>
      </c>
      <c r="I1298" s="51">
        <v>80.7</v>
      </c>
      <c r="J1298" s="51">
        <v>80.7</v>
      </c>
      <c r="K1298" s="51">
        <v>286.39999999999998</v>
      </c>
      <c r="L1298" s="51">
        <v>286.39999999999998</v>
      </c>
      <c r="M1298" s="51">
        <v>1</v>
      </c>
      <c r="N1298" s="51">
        <v>1</v>
      </c>
      <c r="O1298" s="55">
        <v>205.7</v>
      </c>
      <c r="P1298" s="56">
        <f t="shared" si="20"/>
        <v>80.699999999999989</v>
      </c>
      <c r="Q1298" s="49"/>
      <c r="R1298" s="49"/>
    </row>
    <row r="1299" spans="1:18" s="48" customFormat="1" ht="15.2" customHeight="1">
      <c r="A1299" s="54" t="s">
        <v>539</v>
      </c>
      <c r="B1299" s="54" t="s">
        <v>580</v>
      </c>
      <c r="C1299" s="54" t="s">
        <v>169</v>
      </c>
      <c r="D1299" s="54" t="s">
        <v>169</v>
      </c>
      <c r="E1299" s="54" t="s">
        <v>13</v>
      </c>
      <c r="F1299" s="54"/>
      <c r="G1299" s="54" t="s">
        <v>381</v>
      </c>
      <c r="H1299" s="54" t="s">
        <v>382</v>
      </c>
      <c r="I1299" s="51">
        <v>2227.4699999999998</v>
      </c>
      <c r="J1299" s="51">
        <v>2227.4699999999998</v>
      </c>
      <c r="K1299" s="51">
        <v>2227.4699999999998</v>
      </c>
      <c r="L1299" s="51">
        <v>2227.4699999999998</v>
      </c>
      <c r="M1299" s="51">
        <v>1</v>
      </c>
      <c r="N1299" s="51">
        <v>1</v>
      </c>
      <c r="O1299" s="55">
        <v>0</v>
      </c>
      <c r="P1299" s="56">
        <f t="shared" si="20"/>
        <v>2227.4699999999998</v>
      </c>
      <c r="Q1299" s="49"/>
      <c r="R1299" s="49"/>
    </row>
    <row r="1300" spans="1:18" s="48" customFormat="1" ht="15.2" customHeight="1">
      <c r="A1300" s="54" t="s">
        <v>539</v>
      </c>
      <c r="B1300" s="54" t="s">
        <v>580</v>
      </c>
      <c r="C1300" s="54" t="s">
        <v>169</v>
      </c>
      <c r="D1300" s="54" t="s">
        <v>169</v>
      </c>
      <c r="E1300" s="54" t="s">
        <v>13</v>
      </c>
      <c r="F1300" s="54"/>
      <c r="G1300" s="54" t="s">
        <v>419</v>
      </c>
      <c r="H1300" s="54" t="s">
        <v>420</v>
      </c>
      <c r="I1300" s="51" t="s">
        <v>510</v>
      </c>
      <c r="J1300" s="51" t="s">
        <v>510</v>
      </c>
      <c r="K1300" s="51">
        <v>0</v>
      </c>
      <c r="L1300" s="51">
        <v>0</v>
      </c>
      <c r="M1300" s="51">
        <v>1</v>
      </c>
      <c r="N1300" s="51">
        <v>1</v>
      </c>
      <c r="O1300" s="55">
        <v>0</v>
      </c>
      <c r="P1300" s="56">
        <f t="shared" si="20"/>
        <v>0</v>
      </c>
      <c r="Q1300" s="49"/>
      <c r="R1300" s="49"/>
    </row>
    <row r="1301" spans="1:18" s="48" customFormat="1" ht="15.2" customHeight="1">
      <c r="A1301" s="54" t="s">
        <v>539</v>
      </c>
      <c r="B1301" s="54" t="s">
        <v>580</v>
      </c>
      <c r="C1301" s="54" t="s">
        <v>169</v>
      </c>
      <c r="D1301" s="54" t="s">
        <v>169</v>
      </c>
      <c r="E1301" s="54" t="s">
        <v>13</v>
      </c>
      <c r="F1301" s="54"/>
      <c r="G1301" s="54" t="s">
        <v>391</v>
      </c>
      <c r="H1301" s="54" t="s">
        <v>392</v>
      </c>
      <c r="I1301" s="51" t="s">
        <v>510</v>
      </c>
      <c r="J1301" s="51" t="s">
        <v>510</v>
      </c>
      <c r="K1301" s="51">
        <v>0</v>
      </c>
      <c r="L1301" s="51">
        <v>0</v>
      </c>
      <c r="M1301" s="51">
        <v>1</v>
      </c>
      <c r="N1301" s="51">
        <v>1</v>
      </c>
      <c r="O1301" s="55">
        <v>0</v>
      </c>
      <c r="P1301" s="56">
        <f t="shared" si="20"/>
        <v>0</v>
      </c>
      <c r="Q1301" s="49"/>
      <c r="R1301" s="49"/>
    </row>
    <row r="1302" spans="1:18" s="48" customFormat="1" ht="15.2" customHeight="1">
      <c r="A1302" s="54" t="s">
        <v>539</v>
      </c>
      <c r="B1302" s="54" t="s">
        <v>580</v>
      </c>
      <c r="C1302" s="54" t="s">
        <v>171</v>
      </c>
      <c r="D1302" s="54" t="s">
        <v>171</v>
      </c>
      <c r="E1302" s="54" t="s">
        <v>13</v>
      </c>
      <c r="F1302" s="54"/>
      <c r="G1302" s="54" t="s">
        <v>366</v>
      </c>
      <c r="H1302" s="54" t="s">
        <v>367</v>
      </c>
      <c r="I1302" s="51">
        <v>5620.47</v>
      </c>
      <c r="J1302" s="51">
        <v>5620.47</v>
      </c>
      <c r="K1302" s="51">
        <v>457670.82</v>
      </c>
      <c r="L1302" s="51">
        <v>457670.81999999995</v>
      </c>
      <c r="M1302" s="51">
        <v>1</v>
      </c>
      <c r="N1302" s="51">
        <v>1</v>
      </c>
      <c r="O1302" s="55">
        <v>452050.35</v>
      </c>
      <c r="P1302" s="56">
        <f t="shared" si="20"/>
        <v>5620.4699999999721</v>
      </c>
      <c r="Q1302" s="49"/>
      <c r="R1302" s="49"/>
    </row>
    <row r="1303" spans="1:18" s="48" customFormat="1" ht="15.2" customHeight="1">
      <c r="A1303" s="54" t="s">
        <v>539</v>
      </c>
      <c r="B1303" s="54" t="s">
        <v>580</v>
      </c>
      <c r="C1303" s="54" t="s">
        <v>171</v>
      </c>
      <c r="D1303" s="54" t="s">
        <v>171</v>
      </c>
      <c r="E1303" s="54" t="s">
        <v>13</v>
      </c>
      <c r="F1303" s="54"/>
      <c r="G1303" s="54" t="s">
        <v>387</v>
      </c>
      <c r="H1303" s="54" t="s">
        <v>388</v>
      </c>
      <c r="I1303" s="51" t="s">
        <v>510</v>
      </c>
      <c r="J1303" s="51" t="s">
        <v>510</v>
      </c>
      <c r="K1303" s="51">
        <v>0</v>
      </c>
      <c r="L1303" s="51">
        <v>0</v>
      </c>
      <c r="M1303" s="51">
        <v>1</v>
      </c>
      <c r="N1303" s="51">
        <v>1</v>
      </c>
      <c r="O1303" s="55">
        <v>0</v>
      </c>
      <c r="P1303" s="56">
        <f t="shared" si="20"/>
        <v>0</v>
      </c>
      <c r="Q1303" s="49"/>
      <c r="R1303" s="49"/>
    </row>
    <row r="1304" spans="1:18" s="48" customFormat="1" ht="15.2" customHeight="1">
      <c r="A1304" s="54" t="s">
        <v>539</v>
      </c>
      <c r="B1304" s="54" t="s">
        <v>580</v>
      </c>
      <c r="C1304" s="54" t="s">
        <v>171</v>
      </c>
      <c r="D1304" s="54" t="s">
        <v>171</v>
      </c>
      <c r="E1304" s="54" t="s">
        <v>13</v>
      </c>
      <c r="F1304" s="54"/>
      <c r="G1304" s="54" t="s">
        <v>368</v>
      </c>
      <c r="H1304" s="54" t="s">
        <v>369</v>
      </c>
      <c r="I1304" s="51">
        <v>42.42</v>
      </c>
      <c r="J1304" s="51">
        <v>42.42</v>
      </c>
      <c r="K1304" s="51">
        <v>27362.41</v>
      </c>
      <c r="L1304" s="51">
        <v>27362.409999999996</v>
      </c>
      <c r="M1304" s="51">
        <v>1</v>
      </c>
      <c r="N1304" s="51">
        <v>1</v>
      </c>
      <c r="O1304" s="55">
        <v>27319.99</v>
      </c>
      <c r="P1304" s="56">
        <f t="shared" si="20"/>
        <v>42.419999999994616</v>
      </c>
      <c r="Q1304" s="49"/>
      <c r="R1304" s="49"/>
    </row>
    <row r="1305" spans="1:18" s="48" customFormat="1" ht="15.2" customHeight="1">
      <c r="A1305" s="54" t="s">
        <v>539</v>
      </c>
      <c r="B1305" s="54" t="s">
        <v>580</v>
      </c>
      <c r="C1305" s="54" t="s">
        <v>171</v>
      </c>
      <c r="D1305" s="54" t="s">
        <v>171</v>
      </c>
      <c r="E1305" s="54" t="s">
        <v>13</v>
      </c>
      <c r="F1305" s="54"/>
      <c r="G1305" s="54" t="s">
        <v>370</v>
      </c>
      <c r="H1305" s="54" t="s">
        <v>371</v>
      </c>
      <c r="I1305" s="51">
        <v>9662.23</v>
      </c>
      <c r="J1305" s="51">
        <v>9662.23</v>
      </c>
      <c r="K1305" s="51">
        <v>9662.23</v>
      </c>
      <c r="L1305" s="51">
        <v>9662.23</v>
      </c>
      <c r="M1305" s="51">
        <v>1</v>
      </c>
      <c r="N1305" s="51">
        <v>1</v>
      </c>
      <c r="O1305" s="55">
        <v>0</v>
      </c>
      <c r="P1305" s="56">
        <f t="shared" si="20"/>
        <v>9662.23</v>
      </c>
      <c r="Q1305" s="49"/>
      <c r="R1305" s="49"/>
    </row>
    <row r="1306" spans="1:18" s="48" customFormat="1" ht="15.2" customHeight="1">
      <c r="A1306" s="54" t="s">
        <v>539</v>
      </c>
      <c r="B1306" s="54" t="s">
        <v>580</v>
      </c>
      <c r="C1306" s="54" t="s">
        <v>171</v>
      </c>
      <c r="D1306" s="54" t="s">
        <v>171</v>
      </c>
      <c r="E1306" s="54" t="s">
        <v>13</v>
      </c>
      <c r="F1306" s="54"/>
      <c r="G1306" s="54" t="s">
        <v>372</v>
      </c>
      <c r="H1306" s="54" t="s">
        <v>373</v>
      </c>
      <c r="I1306" s="51">
        <v>417.48</v>
      </c>
      <c r="J1306" s="51">
        <v>417.48</v>
      </c>
      <c r="K1306" s="51">
        <v>872.88</v>
      </c>
      <c r="L1306" s="51">
        <v>872.88</v>
      </c>
      <c r="M1306" s="51">
        <v>1</v>
      </c>
      <c r="N1306" s="51">
        <v>1</v>
      </c>
      <c r="O1306" s="55">
        <v>455.4</v>
      </c>
      <c r="P1306" s="56">
        <f t="shared" si="20"/>
        <v>417.48</v>
      </c>
      <c r="Q1306" s="49"/>
      <c r="R1306" s="49"/>
    </row>
    <row r="1307" spans="1:18" s="48" customFormat="1" ht="15.2" customHeight="1">
      <c r="A1307" s="54" t="s">
        <v>539</v>
      </c>
      <c r="B1307" s="54" t="s">
        <v>580</v>
      </c>
      <c r="C1307" s="54" t="s">
        <v>171</v>
      </c>
      <c r="D1307" s="54" t="s">
        <v>171</v>
      </c>
      <c r="E1307" s="54" t="s">
        <v>13</v>
      </c>
      <c r="F1307" s="54"/>
      <c r="G1307" s="54" t="s">
        <v>374</v>
      </c>
      <c r="H1307" s="54" t="s">
        <v>375</v>
      </c>
      <c r="I1307" s="51">
        <v>2332.42</v>
      </c>
      <c r="J1307" s="51">
        <v>2332.42</v>
      </c>
      <c r="K1307" s="51">
        <v>7671.63</v>
      </c>
      <c r="L1307" s="51">
        <v>7671.63</v>
      </c>
      <c r="M1307" s="51">
        <v>1</v>
      </c>
      <c r="N1307" s="51">
        <v>1</v>
      </c>
      <c r="O1307" s="55">
        <v>5339.21</v>
      </c>
      <c r="P1307" s="56">
        <f t="shared" si="20"/>
        <v>2332.42</v>
      </c>
      <c r="Q1307" s="49"/>
      <c r="R1307" s="49"/>
    </row>
    <row r="1308" spans="1:18" s="48" customFormat="1" ht="15.2" customHeight="1">
      <c r="A1308" s="54" t="s">
        <v>539</v>
      </c>
      <c r="B1308" s="54" t="s">
        <v>580</v>
      </c>
      <c r="C1308" s="54" t="s">
        <v>171</v>
      </c>
      <c r="D1308" s="54" t="s">
        <v>171</v>
      </c>
      <c r="E1308" s="54" t="s">
        <v>13</v>
      </c>
      <c r="F1308" s="54"/>
      <c r="G1308" s="54" t="s">
        <v>389</v>
      </c>
      <c r="H1308" s="54" t="s">
        <v>390</v>
      </c>
      <c r="I1308" s="51">
        <v>766.61</v>
      </c>
      <c r="J1308" s="51">
        <v>766.61</v>
      </c>
      <c r="K1308" s="51">
        <v>815.7</v>
      </c>
      <c r="L1308" s="51">
        <v>815.7</v>
      </c>
      <c r="M1308" s="51">
        <v>1</v>
      </c>
      <c r="N1308" s="51">
        <v>1</v>
      </c>
      <c r="O1308" s="55">
        <v>49.09</v>
      </c>
      <c r="P1308" s="56">
        <f t="shared" si="20"/>
        <v>766.61</v>
      </c>
      <c r="Q1308" s="49"/>
      <c r="R1308" s="49"/>
    </row>
    <row r="1309" spans="1:18" s="48" customFormat="1" ht="15.2" customHeight="1">
      <c r="A1309" s="54" t="s">
        <v>539</v>
      </c>
      <c r="B1309" s="54" t="s">
        <v>580</v>
      </c>
      <c r="C1309" s="54" t="s">
        <v>171</v>
      </c>
      <c r="D1309" s="54" t="s">
        <v>171</v>
      </c>
      <c r="E1309" s="54" t="s">
        <v>13</v>
      </c>
      <c r="F1309" s="54"/>
      <c r="G1309" s="54" t="s">
        <v>393</v>
      </c>
      <c r="H1309" s="54" t="s">
        <v>25</v>
      </c>
      <c r="I1309" s="51" t="s">
        <v>510</v>
      </c>
      <c r="J1309" s="51" t="s">
        <v>510</v>
      </c>
      <c r="K1309" s="51">
        <v>0</v>
      </c>
      <c r="L1309" s="51">
        <v>0</v>
      </c>
      <c r="M1309" s="51">
        <v>1</v>
      </c>
      <c r="N1309" s="51">
        <v>1</v>
      </c>
      <c r="O1309" s="55">
        <v>0</v>
      </c>
      <c r="P1309" s="56">
        <f t="shared" si="20"/>
        <v>0</v>
      </c>
      <c r="Q1309" s="49"/>
      <c r="R1309" s="49"/>
    </row>
    <row r="1310" spans="1:18" s="48" customFormat="1" ht="15.2" customHeight="1">
      <c r="A1310" s="54" t="s">
        <v>539</v>
      </c>
      <c r="B1310" s="54" t="s">
        <v>580</v>
      </c>
      <c r="C1310" s="54" t="s">
        <v>171</v>
      </c>
      <c r="D1310" s="54" t="s">
        <v>171</v>
      </c>
      <c r="E1310" s="54" t="s">
        <v>13</v>
      </c>
      <c r="F1310" s="54"/>
      <c r="G1310" s="54" t="s">
        <v>376</v>
      </c>
      <c r="H1310" s="54" t="s">
        <v>377</v>
      </c>
      <c r="I1310" s="51" t="s">
        <v>510</v>
      </c>
      <c r="J1310" s="51" t="s">
        <v>510</v>
      </c>
      <c r="K1310" s="51">
        <v>22314</v>
      </c>
      <c r="L1310" s="51">
        <v>22314</v>
      </c>
      <c r="M1310" s="51">
        <v>1</v>
      </c>
      <c r="N1310" s="51">
        <v>1</v>
      </c>
      <c r="O1310" s="55">
        <v>22314</v>
      </c>
      <c r="P1310" s="56">
        <f t="shared" si="20"/>
        <v>0</v>
      </c>
      <c r="Q1310" s="49"/>
      <c r="R1310" s="49"/>
    </row>
    <row r="1311" spans="1:18" s="48" customFormat="1" ht="15.2" customHeight="1">
      <c r="A1311" s="54" t="s">
        <v>539</v>
      </c>
      <c r="B1311" s="54" t="s">
        <v>580</v>
      </c>
      <c r="C1311" s="54" t="s">
        <v>171</v>
      </c>
      <c r="D1311" s="54" t="s">
        <v>171</v>
      </c>
      <c r="E1311" s="54" t="s">
        <v>13</v>
      </c>
      <c r="F1311" s="54"/>
      <c r="G1311" s="54" t="s">
        <v>378</v>
      </c>
      <c r="H1311" s="54" t="s">
        <v>379</v>
      </c>
      <c r="I1311" s="51" t="s">
        <v>510</v>
      </c>
      <c r="J1311" s="51" t="s">
        <v>510</v>
      </c>
      <c r="K1311" s="51">
        <v>8391</v>
      </c>
      <c r="L1311" s="51">
        <v>8391</v>
      </c>
      <c r="M1311" s="51">
        <v>1</v>
      </c>
      <c r="N1311" s="51">
        <v>1</v>
      </c>
      <c r="O1311" s="55">
        <v>8391</v>
      </c>
      <c r="P1311" s="56">
        <f t="shared" si="20"/>
        <v>0</v>
      </c>
      <c r="Q1311" s="49"/>
      <c r="R1311" s="49"/>
    </row>
    <row r="1312" spans="1:18" s="48" customFormat="1" ht="15.2" customHeight="1">
      <c r="A1312" s="54" t="s">
        <v>539</v>
      </c>
      <c r="B1312" s="54" t="s">
        <v>580</v>
      </c>
      <c r="C1312" s="54" t="s">
        <v>171</v>
      </c>
      <c r="D1312" s="54" t="s">
        <v>171</v>
      </c>
      <c r="E1312" s="54" t="s">
        <v>13</v>
      </c>
      <c r="F1312" s="54"/>
      <c r="G1312" s="54" t="s">
        <v>380</v>
      </c>
      <c r="H1312" s="54" t="s">
        <v>17</v>
      </c>
      <c r="I1312" s="51">
        <v>634.6</v>
      </c>
      <c r="J1312" s="51">
        <v>634.6</v>
      </c>
      <c r="K1312" s="51">
        <v>805.34</v>
      </c>
      <c r="L1312" s="51">
        <v>805.34</v>
      </c>
      <c r="M1312" s="51">
        <v>1</v>
      </c>
      <c r="N1312" s="51">
        <v>1</v>
      </c>
      <c r="O1312" s="55">
        <v>170.74</v>
      </c>
      <c r="P1312" s="56">
        <f t="shared" si="20"/>
        <v>634.6</v>
      </c>
      <c r="Q1312" s="49"/>
      <c r="R1312" s="49"/>
    </row>
    <row r="1313" spans="1:18" s="48" customFormat="1" ht="15.2" customHeight="1">
      <c r="A1313" s="54" t="s">
        <v>539</v>
      </c>
      <c r="B1313" s="54" t="s">
        <v>580</v>
      </c>
      <c r="C1313" s="54" t="s">
        <v>171</v>
      </c>
      <c r="D1313" s="54" t="s">
        <v>171</v>
      </c>
      <c r="E1313" s="54" t="s">
        <v>13</v>
      </c>
      <c r="F1313" s="54"/>
      <c r="G1313" s="54" t="s">
        <v>381</v>
      </c>
      <c r="H1313" s="54" t="s">
        <v>382</v>
      </c>
      <c r="I1313" s="51">
        <v>2148.34</v>
      </c>
      <c r="J1313" s="51">
        <v>2148.34</v>
      </c>
      <c r="K1313" s="51">
        <v>4296.68</v>
      </c>
      <c r="L1313" s="51">
        <v>4296.68</v>
      </c>
      <c r="M1313" s="51">
        <v>1</v>
      </c>
      <c r="N1313" s="51">
        <v>1</v>
      </c>
      <c r="O1313" s="55">
        <v>2148.34</v>
      </c>
      <c r="P1313" s="56">
        <f t="shared" si="20"/>
        <v>2148.34</v>
      </c>
      <c r="Q1313" s="49"/>
      <c r="R1313" s="49"/>
    </row>
    <row r="1314" spans="1:18" s="48" customFormat="1" ht="15.2" customHeight="1">
      <c r="A1314" s="54" t="s">
        <v>539</v>
      </c>
      <c r="B1314" s="54" t="s">
        <v>580</v>
      </c>
      <c r="C1314" s="54" t="s">
        <v>171</v>
      </c>
      <c r="D1314" s="54" t="s">
        <v>171</v>
      </c>
      <c r="E1314" s="54" t="s">
        <v>13</v>
      </c>
      <c r="F1314" s="54"/>
      <c r="G1314" s="54" t="s">
        <v>401</v>
      </c>
      <c r="H1314" s="54" t="s">
        <v>402</v>
      </c>
      <c r="I1314" s="51" t="s">
        <v>510</v>
      </c>
      <c r="J1314" s="51" t="s">
        <v>510</v>
      </c>
      <c r="K1314" s="51">
        <v>0</v>
      </c>
      <c r="L1314" s="51">
        <v>0</v>
      </c>
      <c r="M1314" s="51">
        <v>1</v>
      </c>
      <c r="N1314" s="51">
        <v>1</v>
      </c>
      <c r="O1314" s="55">
        <v>0</v>
      </c>
      <c r="P1314" s="56">
        <f t="shared" si="20"/>
        <v>0</v>
      </c>
      <c r="Q1314" s="49"/>
      <c r="R1314" s="49"/>
    </row>
    <row r="1315" spans="1:18" s="48" customFormat="1" ht="15.2" customHeight="1">
      <c r="A1315" s="54" t="s">
        <v>539</v>
      </c>
      <c r="B1315" s="54" t="s">
        <v>580</v>
      </c>
      <c r="C1315" s="54" t="s">
        <v>171</v>
      </c>
      <c r="D1315" s="54" t="s">
        <v>171</v>
      </c>
      <c r="E1315" s="54" t="s">
        <v>13</v>
      </c>
      <c r="F1315" s="54"/>
      <c r="G1315" s="54" t="s">
        <v>396</v>
      </c>
      <c r="H1315" s="54" t="s">
        <v>245</v>
      </c>
      <c r="I1315" s="51" t="s">
        <v>510</v>
      </c>
      <c r="J1315" s="51" t="s">
        <v>510</v>
      </c>
      <c r="K1315" s="51">
        <v>0</v>
      </c>
      <c r="L1315" s="51">
        <v>0</v>
      </c>
      <c r="M1315" s="51">
        <v>1</v>
      </c>
      <c r="N1315" s="51">
        <v>1</v>
      </c>
      <c r="O1315" s="55">
        <v>0</v>
      </c>
      <c r="P1315" s="56">
        <f t="shared" si="20"/>
        <v>0</v>
      </c>
      <c r="Q1315" s="49"/>
      <c r="R1315" s="49"/>
    </row>
    <row r="1316" spans="1:18" s="48" customFormat="1" ht="15.2" customHeight="1">
      <c r="A1316" s="54" t="s">
        <v>539</v>
      </c>
      <c r="B1316" s="54" t="s">
        <v>580</v>
      </c>
      <c r="C1316" s="54" t="s">
        <v>173</v>
      </c>
      <c r="D1316" s="54" t="s">
        <v>173</v>
      </c>
      <c r="E1316" s="54" t="s">
        <v>13</v>
      </c>
      <c r="F1316" s="54"/>
      <c r="G1316" s="54" t="s">
        <v>366</v>
      </c>
      <c r="H1316" s="54" t="s">
        <v>367</v>
      </c>
      <c r="I1316" s="51">
        <v>32480.32</v>
      </c>
      <c r="J1316" s="51">
        <v>32480.32</v>
      </c>
      <c r="K1316" s="51">
        <v>2660204.7400000002</v>
      </c>
      <c r="L1316" s="51">
        <v>2660204.7399999998</v>
      </c>
      <c r="M1316" s="51">
        <v>1</v>
      </c>
      <c r="N1316" s="51">
        <v>1</v>
      </c>
      <c r="O1316" s="55">
        <v>2627724.42</v>
      </c>
      <c r="P1316" s="56">
        <f t="shared" si="20"/>
        <v>32480.319999999832</v>
      </c>
      <c r="Q1316" s="49"/>
      <c r="R1316" s="49"/>
    </row>
    <row r="1317" spans="1:18" s="48" customFormat="1" ht="15.2" customHeight="1">
      <c r="A1317" s="54" t="s">
        <v>539</v>
      </c>
      <c r="B1317" s="54" t="s">
        <v>580</v>
      </c>
      <c r="C1317" s="54" t="s">
        <v>173</v>
      </c>
      <c r="D1317" s="54" t="s">
        <v>173</v>
      </c>
      <c r="E1317" s="54" t="s">
        <v>13</v>
      </c>
      <c r="F1317" s="54"/>
      <c r="G1317" s="54" t="s">
        <v>387</v>
      </c>
      <c r="H1317" s="54" t="s">
        <v>388</v>
      </c>
      <c r="I1317" s="51" t="s">
        <v>510</v>
      </c>
      <c r="J1317" s="51" t="s">
        <v>510</v>
      </c>
      <c r="K1317" s="51">
        <v>0</v>
      </c>
      <c r="L1317" s="51">
        <v>0</v>
      </c>
      <c r="M1317" s="51">
        <v>1</v>
      </c>
      <c r="N1317" s="51">
        <v>1</v>
      </c>
      <c r="O1317" s="55">
        <v>0</v>
      </c>
      <c r="P1317" s="56">
        <f t="shared" si="20"/>
        <v>0</v>
      </c>
      <c r="Q1317" s="49"/>
      <c r="R1317" s="49"/>
    </row>
    <row r="1318" spans="1:18" s="48" customFormat="1" ht="15.2" customHeight="1">
      <c r="A1318" s="54" t="s">
        <v>539</v>
      </c>
      <c r="B1318" s="54" t="s">
        <v>580</v>
      </c>
      <c r="C1318" s="54" t="s">
        <v>173</v>
      </c>
      <c r="D1318" s="54" t="s">
        <v>173</v>
      </c>
      <c r="E1318" s="54" t="s">
        <v>13</v>
      </c>
      <c r="F1318" s="54"/>
      <c r="G1318" s="54" t="s">
        <v>368</v>
      </c>
      <c r="H1318" s="54" t="s">
        <v>369</v>
      </c>
      <c r="I1318" s="51">
        <v>245.12</v>
      </c>
      <c r="J1318" s="51">
        <v>245.12</v>
      </c>
      <c r="K1318" s="51">
        <v>158143.45000000001</v>
      </c>
      <c r="L1318" s="51">
        <v>158143.44999999998</v>
      </c>
      <c r="M1318" s="51">
        <v>1</v>
      </c>
      <c r="N1318" s="51">
        <v>1</v>
      </c>
      <c r="O1318" s="55">
        <v>157898.32999999999</v>
      </c>
      <c r="P1318" s="56">
        <f t="shared" si="20"/>
        <v>245.11999999999534</v>
      </c>
      <c r="Q1318" s="49"/>
      <c r="R1318" s="49"/>
    </row>
    <row r="1319" spans="1:18" s="48" customFormat="1" ht="15.2" customHeight="1">
      <c r="A1319" s="54" t="s">
        <v>539</v>
      </c>
      <c r="B1319" s="54" t="s">
        <v>580</v>
      </c>
      <c r="C1319" s="54" t="s">
        <v>173</v>
      </c>
      <c r="D1319" s="54" t="s">
        <v>173</v>
      </c>
      <c r="E1319" s="54" t="s">
        <v>13</v>
      </c>
      <c r="F1319" s="54"/>
      <c r="G1319" s="54" t="s">
        <v>370</v>
      </c>
      <c r="H1319" s="54" t="s">
        <v>371</v>
      </c>
      <c r="I1319" s="51">
        <v>51977.58</v>
      </c>
      <c r="J1319" s="51">
        <v>51977.58</v>
      </c>
      <c r="K1319" s="51">
        <v>51977.58</v>
      </c>
      <c r="L1319" s="51">
        <v>51977.58</v>
      </c>
      <c r="M1319" s="51">
        <v>1</v>
      </c>
      <c r="N1319" s="51">
        <v>1</v>
      </c>
      <c r="O1319" s="55">
        <v>0</v>
      </c>
      <c r="P1319" s="56">
        <f t="shared" si="20"/>
        <v>51977.58</v>
      </c>
      <c r="Q1319" s="49"/>
      <c r="R1319" s="49"/>
    </row>
    <row r="1320" spans="1:18" s="48" customFormat="1" ht="15.2" customHeight="1">
      <c r="A1320" s="54" t="s">
        <v>539</v>
      </c>
      <c r="B1320" s="54" t="s">
        <v>580</v>
      </c>
      <c r="C1320" s="54" t="s">
        <v>173</v>
      </c>
      <c r="D1320" s="54" t="s">
        <v>173</v>
      </c>
      <c r="E1320" s="54" t="s">
        <v>13</v>
      </c>
      <c r="F1320" s="54"/>
      <c r="G1320" s="54" t="s">
        <v>372</v>
      </c>
      <c r="H1320" s="54" t="s">
        <v>373</v>
      </c>
      <c r="I1320" s="51">
        <v>2287.64</v>
      </c>
      <c r="J1320" s="51">
        <v>2287.64</v>
      </c>
      <c r="K1320" s="51">
        <v>4783.07</v>
      </c>
      <c r="L1320" s="51">
        <v>4783.07</v>
      </c>
      <c r="M1320" s="51">
        <v>1</v>
      </c>
      <c r="N1320" s="51">
        <v>1</v>
      </c>
      <c r="O1320" s="55">
        <v>2495.4300000000003</v>
      </c>
      <c r="P1320" s="56">
        <f t="shared" si="20"/>
        <v>2287.6399999999994</v>
      </c>
      <c r="Q1320" s="49"/>
      <c r="R1320" s="49"/>
    </row>
    <row r="1321" spans="1:18" s="48" customFormat="1" ht="15.2" customHeight="1">
      <c r="A1321" s="54" t="s">
        <v>539</v>
      </c>
      <c r="B1321" s="54" t="s">
        <v>580</v>
      </c>
      <c r="C1321" s="54" t="s">
        <v>173</v>
      </c>
      <c r="D1321" s="54" t="s">
        <v>173</v>
      </c>
      <c r="E1321" s="54" t="s">
        <v>13</v>
      </c>
      <c r="F1321" s="54"/>
      <c r="G1321" s="54" t="s">
        <v>385</v>
      </c>
      <c r="H1321" s="54" t="s">
        <v>386</v>
      </c>
      <c r="I1321" s="51" t="s">
        <v>510</v>
      </c>
      <c r="J1321" s="51" t="s">
        <v>510</v>
      </c>
      <c r="K1321" s="51">
        <v>3961069</v>
      </c>
      <c r="L1321" s="51">
        <v>3961069</v>
      </c>
      <c r="M1321" s="51">
        <v>1</v>
      </c>
      <c r="N1321" s="51">
        <v>1</v>
      </c>
      <c r="O1321" s="55">
        <v>3961069</v>
      </c>
      <c r="P1321" s="56">
        <f t="shared" si="20"/>
        <v>0</v>
      </c>
      <c r="Q1321" s="49"/>
      <c r="R1321" s="49"/>
    </row>
    <row r="1322" spans="1:18" s="48" customFormat="1" ht="15.2" customHeight="1">
      <c r="A1322" s="54" t="s">
        <v>539</v>
      </c>
      <c r="B1322" s="54" t="s">
        <v>580</v>
      </c>
      <c r="C1322" s="54" t="s">
        <v>173</v>
      </c>
      <c r="D1322" s="54" t="s">
        <v>173</v>
      </c>
      <c r="E1322" s="54" t="s">
        <v>13</v>
      </c>
      <c r="F1322" s="54"/>
      <c r="G1322" s="54" t="s">
        <v>374</v>
      </c>
      <c r="H1322" s="54" t="s">
        <v>375</v>
      </c>
      <c r="I1322" s="51">
        <v>13642.55</v>
      </c>
      <c r="J1322" s="51">
        <v>13642.55</v>
      </c>
      <c r="K1322" s="51">
        <v>44357.54</v>
      </c>
      <c r="L1322" s="51">
        <v>44357.539999999994</v>
      </c>
      <c r="M1322" s="51">
        <v>1</v>
      </c>
      <c r="N1322" s="51">
        <v>1</v>
      </c>
      <c r="O1322" s="55">
        <v>30714.99</v>
      </c>
      <c r="P1322" s="56">
        <f t="shared" si="20"/>
        <v>13642.549999999992</v>
      </c>
      <c r="Q1322" s="49"/>
      <c r="R1322" s="49"/>
    </row>
    <row r="1323" spans="1:18" s="48" customFormat="1" ht="15.2" customHeight="1">
      <c r="A1323" s="54" t="s">
        <v>539</v>
      </c>
      <c r="B1323" s="54" t="s">
        <v>580</v>
      </c>
      <c r="C1323" s="54" t="s">
        <v>173</v>
      </c>
      <c r="D1323" s="54" t="s">
        <v>173</v>
      </c>
      <c r="E1323" s="54" t="s">
        <v>13</v>
      </c>
      <c r="F1323" s="54"/>
      <c r="G1323" s="54" t="s">
        <v>389</v>
      </c>
      <c r="H1323" s="54" t="s">
        <v>390</v>
      </c>
      <c r="I1323" s="51">
        <v>4396.68</v>
      </c>
      <c r="J1323" s="51">
        <v>4396.68</v>
      </c>
      <c r="K1323" s="51">
        <v>4689.79</v>
      </c>
      <c r="L1323" s="51">
        <v>4689.79</v>
      </c>
      <c r="M1323" s="51">
        <v>1</v>
      </c>
      <c r="N1323" s="51">
        <v>1</v>
      </c>
      <c r="O1323" s="55">
        <v>293.11</v>
      </c>
      <c r="P1323" s="56">
        <f t="shared" si="20"/>
        <v>4396.68</v>
      </c>
      <c r="Q1323" s="49"/>
      <c r="R1323" s="49"/>
    </row>
    <row r="1324" spans="1:18" s="48" customFormat="1" ht="15.2" customHeight="1">
      <c r="A1324" s="54" t="s">
        <v>539</v>
      </c>
      <c r="B1324" s="54" t="s">
        <v>580</v>
      </c>
      <c r="C1324" s="54" t="s">
        <v>173</v>
      </c>
      <c r="D1324" s="54" t="s">
        <v>173</v>
      </c>
      <c r="E1324" s="54" t="s">
        <v>13</v>
      </c>
      <c r="F1324" s="54"/>
      <c r="G1324" s="54" t="s">
        <v>383</v>
      </c>
      <c r="H1324" s="54" t="s">
        <v>384</v>
      </c>
      <c r="I1324" s="51" t="s">
        <v>510</v>
      </c>
      <c r="J1324" s="51" t="s">
        <v>510</v>
      </c>
      <c r="K1324" s="51">
        <v>0</v>
      </c>
      <c r="L1324" s="51">
        <v>0</v>
      </c>
      <c r="M1324" s="51">
        <v>1</v>
      </c>
      <c r="N1324" s="51">
        <v>1</v>
      </c>
      <c r="O1324" s="55">
        <v>0</v>
      </c>
      <c r="P1324" s="56">
        <f t="shared" si="20"/>
        <v>0</v>
      </c>
      <c r="Q1324" s="49"/>
      <c r="R1324" s="49"/>
    </row>
    <row r="1325" spans="1:18" s="48" customFormat="1" ht="15.2" customHeight="1">
      <c r="A1325" s="54" t="s">
        <v>539</v>
      </c>
      <c r="B1325" s="54" t="s">
        <v>580</v>
      </c>
      <c r="C1325" s="54" t="s">
        <v>173</v>
      </c>
      <c r="D1325" s="54" t="s">
        <v>173</v>
      </c>
      <c r="E1325" s="54" t="s">
        <v>13</v>
      </c>
      <c r="F1325" s="54"/>
      <c r="G1325" s="54" t="s">
        <v>421</v>
      </c>
      <c r="H1325" s="54" t="s">
        <v>422</v>
      </c>
      <c r="I1325" s="51" t="s">
        <v>510</v>
      </c>
      <c r="J1325" s="51" t="s">
        <v>510</v>
      </c>
      <c r="K1325" s="51">
        <v>1174957.02</v>
      </c>
      <c r="L1325" s="51">
        <v>1174957.02</v>
      </c>
      <c r="M1325" s="51">
        <v>1</v>
      </c>
      <c r="N1325" s="51">
        <v>1</v>
      </c>
      <c r="O1325" s="55">
        <v>1174957.02</v>
      </c>
      <c r="P1325" s="56">
        <f t="shared" si="20"/>
        <v>0</v>
      </c>
      <c r="Q1325" s="49"/>
      <c r="R1325" s="49"/>
    </row>
    <row r="1326" spans="1:18" s="48" customFormat="1" ht="15.2" customHeight="1">
      <c r="A1326" s="54" t="s">
        <v>539</v>
      </c>
      <c r="B1326" s="54" t="s">
        <v>580</v>
      </c>
      <c r="C1326" s="54" t="s">
        <v>173</v>
      </c>
      <c r="D1326" s="54" t="s">
        <v>173</v>
      </c>
      <c r="E1326" s="54" t="s">
        <v>13</v>
      </c>
      <c r="F1326" s="54"/>
      <c r="G1326" s="54" t="s">
        <v>425</v>
      </c>
      <c r="H1326" s="54" t="s">
        <v>426</v>
      </c>
      <c r="I1326" s="51" t="s">
        <v>510</v>
      </c>
      <c r="J1326" s="51" t="s">
        <v>510</v>
      </c>
      <c r="K1326" s="51">
        <v>339184.29</v>
      </c>
      <c r="L1326" s="51">
        <v>339184.29</v>
      </c>
      <c r="M1326" s="51">
        <v>1</v>
      </c>
      <c r="N1326" s="51">
        <v>1</v>
      </c>
      <c r="O1326" s="55">
        <v>698218.23</v>
      </c>
      <c r="P1326" s="56">
        <f>L1326-O1326+359033.94</f>
        <v>0</v>
      </c>
      <c r="Q1326" s="49"/>
      <c r="R1326" s="49"/>
    </row>
    <row r="1327" spans="1:18" s="48" customFormat="1" ht="15.2" customHeight="1">
      <c r="A1327" s="54" t="s">
        <v>539</v>
      </c>
      <c r="B1327" s="54" t="s">
        <v>580</v>
      </c>
      <c r="C1327" s="54" t="s">
        <v>173</v>
      </c>
      <c r="D1327" s="54" t="s">
        <v>173</v>
      </c>
      <c r="E1327" s="54" t="s">
        <v>13</v>
      </c>
      <c r="F1327" s="54"/>
      <c r="G1327" s="54" t="s">
        <v>427</v>
      </c>
      <c r="H1327" s="54" t="s">
        <v>428</v>
      </c>
      <c r="I1327" s="51" t="s">
        <v>510</v>
      </c>
      <c r="J1327" s="51" t="s">
        <v>510</v>
      </c>
      <c r="K1327" s="51">
        <v>0</v>
      </c>
      <c r="L1327" s="51">
        <v>0</v>
      </c>
      <c r="M1327" s="51">
        <v>1</v>
      </c>
      <c r="N1327" s="51">
        <v>1</v>
      </c>
      <c r="O1327" s="55">
        <v>0</v>
      </c>
      <c r="P1327" s="56">
        <f t="shared" si="20"/>
        <v>0</v>
      </c>
      <c r="Q1327" s="49"/>
      <c r="R1327" s="49"/>
    </row>
    <row r="1328" spans="1:18" s="48" customFormat="1" ht="15.2" customHeight="1">
      <c r="A1328" s="54" t="s">
        <v>539</v>
      </c>
      <c r="B1328" s="54" t="s">
        <v>580</v>
      </c>
      <c r="C1328" s="54" t="s">
        <v>173</v>
      </c>
      <c r="D1328" s="54" t="s">
        <v>173</v>
      </c>
      <c r="E1328" s="54" t="s">
        <v>13</v>
      </c>
      <c r="F1328" s="54"/>
      <c r="G1328" s="54" t="s">
        <v>477</v>
      </c>
      <c r="H1328" s="54" t="s">
        <v>428</v>
      </c>
      <c r="I1328" s="51" t="s">
        <v>510</v>
      </c>
      <c r="J1328" s="51" t="s">
        <v>510</v>
      </c>
      <c r="K1328" s="51">
        <v>0</v>
      </c>
      <c r="L1328" s="51">
        <v>0</v>
      </c>
      <c r="M1328" s="51">
        <v>1</v>
      </c>
      <c r="N1328" s="51">
        <v>1</v>
      </c>
      <c r="O1328" s="55">
        <v>0</v>
      </c>
      <c r="P1328" s="56">
        <f t="shared" si="20"/>
        <v>0</v>
      </c>
      <c r="Q1328" s="49"/>
      <c r="R1328" s="49"/>
    </row>
    <row r="1329" spans="1:18" s="48" customFormat="1" ht="15.2" customHeight="1">
      <c r="A1329" s="54" t="s">
        <v>539</v>
      </c>
      <c r="B1329" s="54" t="s">
        <v>580</v>
      </c>
      <c r="C1329" s="54" t="s">
        <v>173</v>
      </c>
      <c r="D1329" s="54" t="s">
        <v>173</v>
      </c>
      <c r="E1329" s="54" t="s">
        <v>13</v>
      </c>
      <c r="F1329" s="54"/>
      <c r="G1329" s="54" t="s">
        <v>429</v>
      </c>
      <c r="H1329" s="54" t="s">
        <v>430</v>
      </c>
      <c r="I1329" s="51" t="s">
        <v>510</v>
      </c>
      <c r="J1329" s="51" t="s">
        <v>510</v>
      </c>
      <c r="K1329" s="51">
        <v>603158</v>
      </c>
      <c r="L1329" s="51">
        <v>603158</v>
      </c>
      <c r="M1329" s="51">
        <v>1</v>
      </c>
      <c r="N1329" s="51">
        <v>1</v>
      </c>
      <c r="O1329" s="55">
        <v>603158</v>
      </c>
      <c r="P1329" s="56">
        <f t="shared" si="20"/>
        <v>0</v>
      </c>
      <c r="Q1329" s="49"/>
      <c r="R1329" s="49"/>
    </row>
    <row r="1330" spans="1:18" s="48" customFormat="1" ht="15.2" customHeight="1">
      <c r="A1330" s="54" t="s">
        <v>539</v>
      </c>
      <c r="B1330" s="54" t="s">
        <v>580</v>
      </c>
      <c r="C1330" s="54" t="s">
        <v>173</v>
      </c>
      <c r="D1330" s="54" t="s">
        <v>173</v>
      </c>
      <c r="E1330" s="54" t="s">
        <v>13</v>
      </c>
      <c r="F1330" s="54"/>
      <c r="G1330" s="54" t="s">
        <v>393</v>
      </c>
      <c r="H1330" s="54" t="s">
        <v>25</v>
      </c>
      <c r="I1330" s="51" t="s">
        <v>510</v>
      </c>
      <c r="J1330" s="51" t="s">
        <v>510</v>
      </c>
      <c r="K1330" s="51">
        <v>0</v>
      </c>
      <c r="L1330" s="51">
        <v>0</v>
      </c>
      <c r="M1330" s="51">
        <v>1</v>
      </c>
      <c r="N1330" s="51">
        <v>1</v>
      </c>
      <c r="O1330" s="55">
        <v>0</v>
      </c>
      <c r="P1330" s="56">
        <f t="shared" si="20"/>
        <v>0</v>
      </c>
      <c r="Q1330" s="49"/>
      <c r="R1330" s="49"/>
    </row>
    <row r="1331" spans="1:18" s="48" customFormat="1" ht="15.2" customHeight="1">
      <c r="A1331" s="54" t="s">
        <v>539</v>
      </c>
      <c r="B1331" s="54" t="s">
        <v>580</v>
      </c>
      <c r="C1331" s="54" t="s">
        <v>173</v>
      </c>
      <c r="D1331" s="54" t="s">
        <v>173</v>
      </c>
      <c r="E1331" s="54" t="s">
        <v>13</v>
      </c>
      <c r="F1331" s="54"/>
      <c r="G1331" s="54" t="s">
        <v>431</v>
      </c>
      <c r="H1331" s="54" t="s">
        <v>432</v>
      </c>
      <c r="I1331" s="51">
        <v>17738.259999999998</v>
      </c>
      <c r="J1331" s="51">
        <v>17738.259999999998</v>
      </c>
      <c r="K1331" s="51">
        <v>102660.9</v>
      </c>
      <c r="L1331" s="51">
        <v>102660.89999999998</v>
      </c>
      <c r="M1331" s="51">
        <v>1</v>
      </c>
      <c r="N1331" s="51">
        <v>1</v>
      </c>
      <c r="O1331" s="55">
        <v>86776.159999999989</v>
      </c>
      <c r="P1331" s="56">
        <f>L1331-O1331+10211.83</f>
        <v>26096.569999999992</v>
      </c>
      <c r="Q1331" s="49"/>
      <c r="R1331" s="49"/>
    </row>
    <row r="1332" spans="1:18" s="48" customFormat="1" ht="15.2" customHeight="1">
      <c r="A1332" s="54" t="s">
        <v>539</v>
      </c>
      <c r="B1332" s="54" t="s">
        <v>580</v>
      </c>
      <c r="C1332" s="54" t="s">
        <v>173</v>
      </c>
      <c r="D1332" s="54" t="s">
        <v>173</v>
      </c>
      <c r="E1332" s="54" t="s">
        <v>13</v>
      </c>
      <c r="F1332" s="54"/>
      <c r="G1332" s="54" t="s">
        <v>397</v>
      </c>
      <c r="H1332" s="54" t="s">
        <v>35</v>
      </c>
      <c r="I1332" s="51" t="s">
        <v>510</v>
      </c>
      <c r="J1332" s="51" t="s">
        <v>510</v>
      </c>
      <c r="K1332" s="51">
        <v>6220.22</v>
      </c>
      <c r="L1332" s="51">
        <v>6220.22</v>
      </c>
      <c r="M1332" s="51">
        <v>1</v>
      </c>
      <c r="N1332" s="51">
        <v>1</v>
      </c>
      <c r="O1332" s="55">
        <v>6220.22</v>
      </c>
      <c r="P1332" s="56">
        <f t="shared" si="20"/>
        <v>0</v>
      </c>
      <c r="Q1332" s="49"/>
      <c r="R1332" s="49"/>
    </row>
    <row r="1333" spans="1:18" s="48" customFormat="1" ht="15.2" customHeight="1">
      <c r="A1333" s="54" t="s">
        <v>539</v>
      </c>
      <c r="B1333" s="54" t="s">
        <v>580</v>
      </c>
      <c r="C1333" s="54" t="s">
        <v>173</v>
      </c>
      <c r="D1333" s="54" t="s">
        <v>173</v>
      </c>
      <c r="E1333" s="54" t="s">
        <v>13</v>
      </c>
      <c r="F1333" s="54"/>
      <c r="G1333" s="54" t="s">
        <v>376</v>
      </c>
      <c r="H1333" s="54" t="s">
        <v>377</v>
      </c>
      <c r="I1333" s="51" t="s">
        <v>510</v>
      </c>
      <c r="J1333" s="51" t="s">
        <v>510</v>
      </c>
      <c r="K1333" s="51">
        <v>67317</v>
      </c>
      <c r="L1333" s="51">
        <v>67317</v>
      </c>
      <c r="M1333" s="51">
        <v>1</v>
      </c>
      <c r="N1333" s="51">
        <v>1</v>
      </c>
      <c r="O1333" s="55">
        <v>67317</v>
      </c>
      <c r="P1333" s="56">
        <f t="shared" si="20"/>
        <v>0</v>
      </c>
      <c r="Q1333" s="49"/>
      <c r="R1333" s="49"/>
    </row>
    <row r="1334" spans="1:18" s="48" customFormat="1" ht="15.2" customHeight="1">
      <c r="A1334" s="54" t="s">
        <v>539</v>
      </c>
      <c r="B1334" s="54" t="s">
        <v>580</v>
      </c>
      <c r="C1334" s="54" t="s">
        <v>173</v>
      </c>
      <c r="D1334" s="54" t="s">
        <v>173</v>
      </c>
      <c r="E1334" s="54" t="s">
        <v>13</v>
      </c>
      <c r="F1334" s="54"/>
      <c r="G1334" s="54" t="s">
        <v>378</v>
      </c>
      <c r="H1334" s="54" t="s">
        <v>379</v>
      </c>
      <c r="I1334" s="51" t="s">
        <v>510</v>
      </c>
      <c r="J1334" s="51" t="s">
        <v>510</v>
      </c>
      <c r="K1334" s="51">
        <v>8882</v>
      </c>
      <c r="L1334" s="51">
        <v>8882</v>
      </c>
      <c r="M1334" s="51">
        <v>1</v>
      </c>
      <c r="N1334" s="51">
        <v>1</v>
      </c>
      <c r="O1334" s="55">
        <v>8882</v>
      </c>
      <c r="P1334" s="56">
        <f t="shared" si="20"/>
        <v>0</v>
      </c>
      <c r="Q1334" s="49"/>
      <c r="R1334" s="49"/>
    </row>
    <row r="1335" spans="1:18" s="48" customFormat="1" ht="15.2" customHeight="1">
      <c r="A1335" s="54" t="s">
        <v>539</v>
      </c>
      <c r="B1335" s="54" t="s">
        <v>580</v>
      </c>
      <c r="C1335" s="54" t="s">
        <v>173</v>
      </c>
      <c r="D1335" s="54" t="s">
        <v>173</v>
      </c>
      <c r="E1335" s="54" t="s">
        <v>13</v>
      </c>
      <c r="F1335" s="54"/>
      <c r="G1335" s="54" t="s">
        <v>433</v>
      </c>
      <c r="H1335" s="54" t="s">
        <v>434</v>
      </c>
      <c r="I1335" s="51">
        <v>31.39</v>
      </c>
      <c r="J1335" s="51">
        <v>31.39</v>
      </c>
      <c r="K1335" s="51">
        <v>1264.4000000000001</v>
      </c>
      <c r="L1335" s="51">
        <v>1264.4000000000001</v>
      </c>
      <c r="M1335" s="51">
        <v>1</v>
      </c>
      <c r="N1335" s="51">
        <v>1</v>
      </c>
      <c r="O1335" s="55">
        <v>975.92999999999984</v>
      </c>
      <c r="P1335" s="56">
        <f t="shared" si="20"/>
        <v>288.47000000000025</v>
      </c>
      <c r="Q1335" s="49"/>
      <c r="R1335" s="49"/>
    </row>
    <row r="1336" spans="1:18" s="48" customFormat="1" ht="15.2" customHeight="1">
      <c r="A1336" s="54" t="s">
        <v>539</v>
      </c>
      <c r="B1336" s="54" t="s">
        <v>580</v>
      </c>
      <c r="C1336" s="54" t="s">
        <v>173</v>
      </c>
      <c r="D1336" s="54" t="s">
        <v>173</v>
      </c>
      <c r="E1336" s="54" t="s">
        <v>13</v>
      </c>
      <c r="F1336" s="54"/>
      <c r="G1336" s="54" t="s">
        <v>435</v>
      </c>
      <c r="H1336" s="54" t="s">
        <v>436</v>
      </c>
      <c r="I1336" s="51">
        <v>716.35</v>
      </c>
      <c r="J1336" s="51">
        <v>716.35</v>
      </c>
      <c r="K1336" s="51">
        <v>11684.01</v>
      </c>
      <c r="L1336" s="51">
        <v>11684.01</v>
      </c>
      <c r="M1336" s="51">
        <v>1</v>
      </c>
      <c r="N1336" s="51">
        <v>1</v>
      </c>
      <c r="O1336" s="55">
        <v>10149.98</v>
      </c>
      <c r="P1336" s="56">
        <f t="shared" si="20"/>
        <v>1534.0300000000007</v>
      </c>
      <c r="Q1336" s="49"/>
      <c r="R1336" s="49"/>
    </row>
    <row r="1337" spans="1:18" s="48" customFormat="1" ht="15.2" customHeight="1">
      <c r="A1337" s="54" t="s">
        <v>539</v>
      </c>
      <c r="B1337" s="54" t="s">
        <v>580</v>
      </c>
      <c r="C1337" s="54" t="s">
        <v>173</v>
      </c>
      <c r="D1337" s="54" t="s">
        <v>173</v>
      </c>
      <c r="E1337" s="54" t="s">
        <v>13</v>
      </c>
      <c r="F1337" s="54"/>
      <c r="G1337" s="54" t="s">
        <v>407</v>
      </c>
      <c r="H1337" s="54" t="s">
        <v>408</v>
      </c>
      <c r="I1337" s="51" t="s">
        <v>510</v>
      </c>
      <c r="J1337" s="51" t="s">
        <v>510</v>
      </c>
      <c r="K1337" s="51">
        <v>0</v>
      </c>
      <c r="L1337" s="51">
        <v>0</v>
      </c>
      <c r="M1337" s="51">
        <v>1</v>
      </c>
      <c r="N1337" s="51">
        <v>1</v>
      </c>
      <c r="O1337" s="55">
        <v>0</v>
      </c>
      <c r="P1337" s="56">
        <f t="shared" si="20"/>
        <v>0</v>
      </c>
      <c r="Q1337" s="49"/>
      <c r="R1337" s="49"/>
    </row>
    <row r="1338" spans="1:18" s="48" customFormat="1" ht="15.2" customHeight="1">
      <c r="A1338" s="54" t="s">
        <v>539</v>
      </c>
      <c r="B1338" s="54" t="s">
        <v>580</v>
      </c>
      <c r="C1338" s="54" t="s">
        <v>173</v>
      </c>
      <c r="D1338" s="54" t="s">
        <v>173</v>
      </c>
      <c r="E1338" s="54" t="s">
        <v>13</v>
      </c>
      <c r="F1338" s="54"/>
      <c r="G1338" s="54" t="s">
        <v>475</v>
      </c>
      <c r="H1338" s="54" t="s">
        <v>476</v>
      </c>
      <c r="I1338" s="51" t="s">
        <v>510</v>
      </c>
      <c r="J1338" s="51" t="s">
        <v>510</v>
      </c>
      <c r="K1338" s="51">
        <v>0</v>
      </c>
      <c r="L1338" s="51">
        <v>0</v>
      </c>
      <c r="M1338" s="51">
        <v>1</v>
      </c>
      <c r="N1338" s="51">
        <v>1</v>
      </c>
      <c r="O1338" s="55">
        <v>0</v>
      </c>
      <c r="P1338" s="56">
        <f t="shared" si="20"/>
        <v>0</v>
      </c>
      <c r="Q1338" s="49"/>
      <c r="R1338" s="49"/>
    </row>
    <row r="1339" spans="1:18" s="48" customFormat="1" ht="15.2" customHeight="1">
      <c r="A1339" s="54" t="s">
        <v>539</v>
      </c>
      <c r="B1339" s="54" t="s">
        <v>580</v>
      </c>
      <c r="C1339" s="54" t="s">
        <v>173</v>
      </c>
      <c r="D1339" s="54" t="s">
        <v>173</v>
      </c>
      <c r="E1339" s="54" t="s">
        <v>13</v>
      </c>
      <c r="F1339" s="54"/>
      <c r="G1339" s="54" t="s">
        <v>437</v>
      </c>
      <c r="H1339" s="54" t="s">
        <v>438</v>
      </c>
      <c r="I1339" s="51" t="s">
        <v>510</v>
      </c>
      <c r="J1339" s="51" t="s">
        <v>510</v>
      </c>
      <c r="K1339" s="51">
        <v>0</v>
      </c>
      <c r="L1339" s="51">
        <v>0</v>
      </c>
      <c r="M1339" s="51">
        <v>1</v>
      </c>
      <c r="N1339" s="51">
        <v>1</v>
      </c>
      <c r="O1339" s="55">
        <v>0</v>
      </c>
      <c r="P1339" s="56">
        <f t="shared" si="20"/>
        <v>0</v>
      </c>
      <c r="Q1339" s="49"/>
      <c r="R1339" s="49"/>
    </row>
    <row r="1340" spans="1:18" s="48" customFormat="1" ht="15.2" customHeight="1">
      <c r="A1340" s="54" t="s">
        <v>539</v>
      </c>
      <c r="B1340" s="54" t="s">
        <v>580</v>
      </c>
      <c r="C1340" s="54" t="s">
        <v>173</v>
      </c>
      <c r="D1340" s="54" t="s">
        <v>173</v>
      </c>
      <c r="E1340" s="54" t="s">
        <v>13</v>
      </c>
      <c r="F1340" s="54"/>
      <c r="G1340" s="54" t="s">
        <v>439</v>
      </c>
      <c r="H1340" s="54" t="s">
        <v>440</v>
      </c>
      <c r="I1340" s="51">
        <v>219.39</v>
      </c>
      <c r="J1340" s="51">
        <v>219.39</v>
      </c>
      <c r="K1340" s="51">
        <v>1369.56</v>
      </c>
      <c r="L1340" s="51">
        <v>1369.56</v>
      </c>
      <c r="M1340" s="51">
        <v>1</v>
      </c>
      <c r="N1340" s="51">
        <v>1</v>
      </c>
      <c r="O1340" s="55">
        <v>949.96999999999991</v>
      </c>
      <c r="P1340" s="56">
        <f t="shared" si="20"/>
        <v>419.59000000000003</v>
      </c>
      <c r="Q1340" s="49"/>
      <c r="R1340" s="49"/>
    </row>
    <row r="1341" spans="1:18" s="48" customFormat="1" ht="15.2" customHeight="1">
      <c r="A1341" s="54" t="s">
        <v>539</v>
      </c>
      <c r="B1341" s="54" t="s">
        <v>580</v>
      </c>
      <c r="C1341" s="54" t="s">
        <v>173</v>
      </c>
      <c r="D1341" s="54" t="s">
        <v>173</v>
      </c>
      <c r="E1341" s="54" t="s">
        <v>13</v>
      </c>
      <c r="F1341" s="54"/>
      <c r="G1341" s="54" t="s">
        <v>441</v>
      </c>
      <c r="H1341" s="54" t="s">
        <v>442</v>
      </c>
      <c r="I1341" s="51">
        <v>7.24</v>
      </c>
      <c r="J1341" s="51">
        <v>7.24</v>
      </c>
      <c r="K1341" s="51">
        <v>143.04</v>
      </c>
      <c r="L1341" s="51">
        <v>143.04000000000002</v>
      </c>
      <c r="M1341" s="51">
        <v>1</v>
      </c>
      <c r="N1341" s="51">
        <v>1</v>
      </c>
      <c r="O1341" s="55">
        <v>132.99</v>
      </c>
      <c r="P1341" s="56">
        <f t="shared" si="20"/>
        <v>10.050000000000011</v>
      </c>
      <c r="Q1341" s="49"/>
      <c r="R1341" s="49"/>
    </row>
    <row r="1342" spans="1:18" s="48" customFormat="1" ht="15.2" customHeight="1">
      <c r="A1342" s="54" t="s">
        <v>539</v>
      </c>
      <c r="B1342" s="54" t="s">
        <v>580</v>
      </c>
      <c r="C1342" s="54" t="s">
        <v>173</v>
      </c>
      <c r="D1342" s="54" t="s">
        <v>173</v>
      </c>
      <c r="E1342" s="54" t="s">
        <v>13</v>
      </c>
      <c r="F1342" s="54"/>
      <c r="G1342" s="54" t="s">
        <v>443</v>
      </c>
      <c r="H1342" s="54" t="s">
        <v>444</v>
      </c>
      <c r="I1342" s="51">
        <v>65.540000000000006</v>
      </c>
      <c r="J1342" s="51">
        <v>65.540000000000006</v>
      </c>
      <c r="K1342" s="51">
        <v>535.19000000000005</v>
      </c>
      <c r="L1342" s="51">
        <v>535.19000000000005</v>
      </c>
      <c r="M1342" s="51">
        <v>1</v>
      </c>
      <c r="N1342" s="51">
        <v>1</v>
      </c>
      <c r="O1342" s="55">
        <v>412.00000000000006</v>
      </c>
      <c r="P1342" s="56">
        <f t="shared" si="20"/>
        <v>123.19</v>
      </c>
      <c r="Q1342" s="49"/>
      <c r="R1342" s="49"/>
    </row>
    <row r="1343" spans="1:18" s="48" customFormat="1" ht="15.2" customHeight="1">
      <c r="A1343" s="54" t="s">
        <v>539</v>
      </c>
      <c r="B1343" s="54" t="s">
        <v>580</v>
      </c>
      <c r="C1343" s="54" t="s">
        <v>173</v>
      </c>
      <c r="D1343" s="54" t="s">
        <v>173</v>
      </c>
      <c r="E1343" s="54" t="s">
        <v>13</v>
      </c>
      <c r="F1343" s="54"/>
      <c r="G1343" s="54" t="s">
        <v>445</v>
      </c>
      <c r="H1343" s="54" t="s">
        <v>446</v>
      </c>
      <c r="I1343" s="51">
        <v>9181.75</v>
      </c>
      <c r="J1343" s="51">
        <v>9181.75</v>
      </c>
      <c r="K1343" s="51">
        <v>120697.17</v>
      </c>
      <c r="L1343" s="51">
        <v>120697.16999999998</v>
      </c>
      <c r="M1343" s="51">
        <v>1</v>
      </c>
      <c r="N1343" s="51">
        <v>1</v>
      </c>
      <c r="O1343" s="55">
        <v>99833.460000000021</v>
      </c>
      <c r="P1343" s="56">
        <f t="shared" si="20"/>
        <v>20863.709999999963</v>
      </c>
      <c r="Q1343" s="49"/>
      <c r="R1343" s="49"/>
    </row>
    <row r="1344" spans="1:18" s="48" customFormat="1" ht="15.2" customHeight="1">
      <c r="A1344" s="54" t="s">
        <v>539</v>
      </c>
      <c r="B1344" s="54" t="s">
        <v>580</v>
      </c>
      <c r="C1344" s="54" t="s">
        <v>173</v>
      </c>
      <c r="D1344" s="54" t="s">
        <v>173</v>
      </c>
      <c r="E1344" s="54" t="s">
        <v>13</v>
      </c>
      <c r="F1344" s="54"/>
      <c r="G1344" s="54" t="s">
        <v>447</v>
      </c>
      <c r="H1344" s="54" t="s">
        <v>448</v>
      </c>
      <c r="I1344" s="51" t="s">
        <v>510</v>
      </c>
      <c r="J1344" s="51" t="s">
        <v>510</v>
      </c>
      <c r="K1344" s="51">
        <v>0</v>
      </c>
      <c r="L1344" s="51">
        <v>0</v>
      </c>
      <c r="M1344" s="51">
        <v>1</v>
      </c>
      <c r="N1344" s="51">
        <v>1</v>
      </c>
      <c r="O1344" s="55">
        <v>0</v>
      </c>
      <c r="P1344" s="56">
        <f t="shared" si="20"/>
        <v>0</v>
      </c>
      <c r="Q1344" s="49"/>
      <c r="R1344" s="49"/>
    </row>
    <row r="1345" spans="1:18" s="48" customFormat="1" ht="15.2" customHeight="1">
      <c r="A1345" s="54" t="s">
        <v>539</v>
      </c>
      <c r="B1345" s="54" t="s">
        <v>580</v>
      </c>
      <c r="C1345" s="54" t="s">
        <v>173</v>
      </c>
      <c r="D1345" s="54" t="s">
        <v>173</v>
      </c>
      <c r="E1345" s="54" t="s">
        <v>13</v>
      </c>
      <c r="F1345" s="54"/>
      <c r="G1345" s="54" t="s">
        <v>449</v>
      </c>
      <c r="H1345" s="54" t="s">
        <v>450</v>
      </c>
      <c r="I1345" s="51" t="s">
        <v>510</v>
      </c>
      <c r="J1345" s="51" t="s">
        <v>510</v>
      </c>
      <c r="K1345" s="51">
        <v>0</v>
      </c>
      <c r="L1345" s="51">
        <v>0</v>
      </c>
      <c r="M1345" s="51">
        <v>1</v>
      </c>
      <c r="N1345" s="51">
        <v>1</v>
      </c>
      <c r="O1345" s="55">
        <v>0</v>
      </c>
      <c r="P1345" s="56">
        <f t="shared" si="20"/>
        <v>0</v>
      </c>
      <c r="Q1345" s="49"/>
      <c r="R1345" s="49"/>
    </row>
    <row r="1346" spans="1:18" s="48" customFormat="1" ht="15.2" customHeight="1">
      <c r="A1346" s="54" t="s">
        <v>539</v>
      </c>
      <c r="B1346" s="54" t="s">
        <v>580</v>
      </c>
      <c r="C1346" s="54" t="s">
        <v>173</v>
      </c>
      <c r="D1346" s="54" t="s">
        <v>173</v>
      </c>
      <c r="E1346" s="54" t="s">
        <v>13</v>
      </c>
      <c r="F1346" s="54"/>
      <c r="G1346" s="54" t="s">
        <v>451</v>
      </c>
      <c r="H1346" s="54" t="s">
        <v>112</v>
      </c>
      <c r="I1346" s="51" t="s">
        <v>510</v>
      </c>
      <c r="J1346" s="51" t="s">
        <v>510</v>
      </c>
      <c r="K1346" s="51">
        <v>4708.6099999999997</v>
      </c>
      <c r="L1346" s="51">
        <v>4708.6099999999997</v>
      </c>
      <c r="M1346" s="51">
        <v>1</v>
      </c>
      <c r="N1346" s="51">
        <v>1</v>
      </c>
      <c r="O1346" s="55">
        <v>4708.6099999999997</v>
      </c>
      <c r="P1346" s="56">
        <f t="shared" si="20"/>
        <v>0</v>
      </c>
      <c r="Q1346" s="49"/>
      <c r="R1346" s="49"/>
    </row>
    <row r="1347" spans="1:18" s="48" customFormat="1" ht="15.2" customHeight="1">
      <c r="A1347" s="54" t="s">
        <v>539</v>
      </c>
      <c r="B1347" s="54" t="s">
        <v>580</v>
      </c>
      <c r="C1347" s="54" t="s">
        <v>173</v>
      </c>
      <c r="D1347" s="54" t="s">
        <v>173</v>
      </c>
      <c r="E1347" s="54" t="s">
        <v>13</v>
      </c>
      <c r="F1347" s="54"/>
      <c r="G1347" s="54" t="s">
        <v>452</v>
      </c>
      <c r="H1347" s="54" t="s">
        <v>453</v>
      </c>
      <c r="I1347" s="51">
        <v>0.2</v>
      </c>
      <c r="J1347" s="51">
        <v>0.2</v>
      </c>
      <c r="K1347" s="51">
        <v>82.87</v>
      </c>
      <c r="L1347" s="51">
        <v>82.86999999999999</v>
      </c>
      <c r="M1347" s="51">
        <v>1</v>
      </c>
      <c r="N1347" s="51">
        <v>1</v>
      </c>
      <c r="O1347" s="55">
        <v>81.539999999999992</v>
      </c>
      <c r="P1347" s="56">
        <f t="shared" ref="P1347:P1410" si="21">L1347-O1347</f>
        <v>1.3299999999999983</v>
      </c>
      <c r="Q1347" s="49"/>
      <c r="R1347" s="49"/>
    </row>
    <row r="1348" spans="1:18" s="48" customFormat="1" ht="15.2" customHeight="1">
      <c r="A1348" s="54" t="s">
        <v>539</v>
      </c>
      <c r="B1348" s="54" t="s">
        <v>580</v>
      </c>
      <c r="C1348" s="54" t="s">
        <v>173</v>
      </c>
      <c r="D1348" s="54" t="s">
        <v>173</v>
      </c>
      <c r="E1348" s="54" t="s">
        <v>13</v>
      </c>
      <c r="F1348" s="54"/>
      <c r="G1348" s="54" t="s">
        <v>380</v>
      </c>
      <c r="H1348" s="54" t="s">
        <v>17</v>
      </c>
      <c r="I1348" s="51">
        <v>5744.6</v>
      </c>
      <c r="J1348" s="51">
        <v>5744.6</v>
      </c>
      <c r="K1348" s="51">
        <v>9918.64</v>
      </c>
      <c r="L1348" s="51">
        <v>9918.6400000000012</v>
      </c>
      <c r="M1348" s="51">
        <v>1</v>
      </c>
      <c r="N1348" s="51">
        <v>1</v>
      </c>
      <c r="O1348" s="55">
        <v>4174.04</v>
      </c>
      <c r="P1348" s="56">
        <f t="shared" si="21"/>
        <v>5744.6000000000013</v>
      </c>
      <c r="Q1348" s="49"/>
      <c r="R1348" s="49"/>
    </row>
    <row r="1349" spans="1:18" s="48" customFormat="1" ht="15.2" customHeight="1">
      <c r="A1349" s="54" t="s">
        <v>539</v>
      </c>
      <c r="B1349" s="54" t="s">
        <v>580</v>
      </c>
      <c r="C1349" s="54" t="s">
        <v>173</v>
      </c>
      <c r="D1349" s="54" t="s">
        <v>173</v>
      </c>
      <c r="E1349" s="54" t="s">
        <v>13</v>
      </c>
      <c r="F1349" s="54"/>
      <c r="G1349" s="54" t="s">
        <v>398</v>
      </c>
      <c r="H1349" s="54" t="s">
        <v>399</v>
      </c>
      <c r="I1349" s="51" t="s">
        <v>510</v>
      </c>
      <c r="J1349" s="51" t="s">
        <v>510</v>
      </c>
      <c r="K1349" s="51">
        <v>0</v>
      </c>
      <c r="L1349" s="51">
        <v>0</v>
      </c>
      <c r="M1349" s="51">
        <v>1</v>
      </c>
      <c r="N1349" s="51">
        <v>1</v>
      </c>
      <c r="O1349" s="55">
        <v>0</v>
      </c>
      <c r="P1349" s="56">
        <f t="shared" si="21"/>
        <v>0</v>
      </c>
      <c r="Q1349" s="49"/>
      <c r="R1349" s="49"/>
    </row>
    <row r="1350" spans="1:18" s="48" customFormat="1" ht="15.2" customHeight="1">
      <c r="A1350" s="54" t="s">
        <v>539</v>
      </c>
      <c r="B1350" s="54" t="s">
        <v>580</v>
      </c>
      <c r="C1350" s="54" t="s">
        <v>173</v>
      </c>
      <c r="D1350" s="54" t="s">
        <v>173</v>
      </c>
      <c r="E1350" s="54" t="s">
        <v>13</v>
      </c>
      <c r="F1350" s="54"/>
      <c r="G1350" s="54" t="s">
        <v>381</v>
      </c>
      <c r="H1350" s="54" t="s">
        <v>382</v>
      </c>
      <c r="I1350" s="51">
        <v>12411.14</v>
      </c>
      <c r="J1350" s="51">
        <v>12411.14</v>
      </c>
      <c r="K1350" s="51">
        <v>24822.28</v>
      </c>
      <c r="L1350" s="51">
        <v>24822.28</v>
      </c>
      <c r="M1350" s="51">
        <v>1</v>
      </c>
      <c r="N1350" s="51">
        <v>1</v>
      </c>
      <c r="O1350" s="55">
        <v>12411.14</v>
      </c>
      <c r="P1350" s="56">
        <f t="shared" si="21"/>
        <v>12411.14</v>
      </c>
      <c r="Q1350" s="49"/>
      <c r="R1350" s="49"/>
    </row>
    <row r="1351" spans="1:18" s="48" customFormat="1" ht="15.2" customHeight="1">
      <c r="A1351" s="54" t="s">
        <v>539</v>
      </c>
      <c r="B1351" s="54" t="s">
        <v>580</v>
      </c>
      <c r="C1351" s="54" t="s">
        <v>173</v>
      </c>
      <c r="D1351" s="54" t="s">
        <v>173</v>
      </c>
      <c r="E1351" s="54" t="s">
        <v>13</v>
      </c>
      <c r="F1351" s="54"/>
      <c r="G1351" s="54" t="s">
        <v>401</v>
      </c>
      <c r="H1351" s="54" t="s">
        <v>402</v>
      </c>
      <c r="I1351" s="51" t="s">
        <v>510</v>
      </c>
      <c r="J1351" s="51" t="s">
        <v>510</v>
      </c>
      <c r="K1351" s="51">
        <v>0</v>
      </c>
      <c r="L1351" s="51">
        <v>0</v>
      </c>
      <c r="M1351" s="51">
        <v>1</v>
      </c>
      <c r="N1351" s="51">
        <v>1</v>
      </c>
      <c r="O1351" s="55">
        <v>0</v>
      </c>
      <c r="P1351" s="56">
        <f t="shared" si="21"/>
        <v>0</v>
      </c>
      <c r="Q1351" s="49"/>
      <c r="R1351" s="49"/>
    </row>
    <row r="1352" spans="1:18" s="48" customFormat="1" ht="15.2" customHeight="1">
      <c r="A1352" s="54" t="s">
        <v>539</v>
      </c>
      <c r="B1352" s="54" t="s">
        <v>580</v>
      </c>
      <c r="C1352" s="54" t="s">
        <v>173</v>
      </c>
      <c r="D1352" s="54" t="s">
        <v>173</v>
      </c>
      <c r="E1352" s="54" t="s">
        <v>13</v>
      </c>
      <c r="F1352" s="54"/>
      <c r="G1352" s="54" t="s">
        <v>454</v>
      </c>
      <c r="H1352" s="54" t="s">
        <v>455</v>
      </c>
      <c r="I1352" s="51">
        <v>18159.39</v>
      </c>
      <c r="J1352" s="51">
        <v>18159.39</v>
      </c>
      <c r="K1352" s="51">
        <v>237146.82</v>
      </c>
      <c r="L1352" s="51">
        <v>237146.82</v>
      </c>
      <c r="M1352" s="51">
        <v>1</v>
      </c>
      <c r="N1352" s="51">
        <v>1</v>
      </c>
      <c r="O1352" s="55">
        <v>195218.75000000003</v>
      </c>
      <c r="P1352" s="56">
        <f t="shared" si="21"/>
        <v>41928.069999999978</v>
      </c>
      <c r="Q1352" s="49"/>
      <c r="R1352" s="49"/>
    </row>
    <row r="1353" spans="1:18" s="48" customFormat="1" ht="15.2" customHeight="1">
      <c r="A1353" s="54" t="s">
        <v>539</v>
      </c>
      <c r="B1353" s="54" t="s">
        <v>580</v>
      </c>
      <c r="C1353" s="54" t="s">
        <v>173</v>
      </c>
      <c r="D1353" s="54" t="s">
        <v>173</v>
      </c>
      <c r="E1353" s="54" t="s">
        <v>13</v>
      </c>
      <c r="F1353" s="54"/>
      <c r="G1353" s="54" t="s">
        <v>419</v>
      </c>
      <c r="H1353" s="54" t="s">
        <v>420</v>
      </c>
      <c r="I1353" s="51">
        <v>2.82</v>
      </c>
      <c r="J1353" s="51">
        <v>2.82</v>
      </c>
      <c r="K1353" s="51">
        <v>39.83</v>
      </c>
      <c r="L1353" s="51">
        <v>39.830000000000005</v>
      </c>
      <c r="M1353" s="51">
        <v>1</v>
      </c>
      <c r="N1353" s="51">
        <v>1</v>
      </c>
      <c r="O1353" s="55">
        <v>37.010000000000005</v>
      </c>
      <c r="P1353" s="56">
        <f t="shared" si="21"/>
        <v>2.8200000000000003</v>
      </c>
      <c r="Q1353" s="49"/>
      <c r="R1353" s="49"/>
    </row>
    <row r="1354" spans="1:18" s="48" customFormat="1" ht="15.2" customHeight="1">
      <c r="A1354" s="54" t="s">
        <v>539</v>
      </c>
      <c r="B1354" s="54" t="s">
        <v>580</v>
      </c>
      <c r="C1354" s="54" t="s">
        <v>173</v>
      </c>
      <c r="D1354" s="54" t="s">
        <v>173</v>
      </c>
      <c r="E1354" s="54" t="s">
        <v>13</v>
      </c>
      <c r="F1354" s="54"/>
      <c r="G1354" s="54" t="s">
        <v>456</v>
      </c>
      <c r="H1354" s="54" t="s">
        <v>457</v>
      </c>
      <c r="I1354" s="51" t="s">
        <v>510</v>
      </c>
      <c r="J1354" s="51" t="s">
        <v>510</v>
      </c>
      <c r="K1354" s="51">
        <v>0</v>
      </c>
      <c r="L1354" s="51">
        <v>0</v>
      </c>
      <c r="M1354" s="51">
        <v>1</v>
      </c>
      <c r="N1354" s="51">
        <v>1</v>
      </c>
      <c r="O1354" s="55">
        <v>0</v>
      </c>
      <c r="P1354" s="56">
        <f t="shared" si="21"/>
        <v>0</v>
      </c>
      <c r="Q1354" s="49"/>
      <c r="R1354" s="49"/>
    </row>
    <row r="1355" spans="1:18" s="48" customFormat="1" ht="15.2" customHeight="1">
      <c r="A1355" s="54" t="s">
        <v>539</v>
      </c>
      <c r="B1355" s="54" t="s">
        <v>580</v>
      </c>
      <c r="C1355" s="54" t="s">
        <v>173</v>
      </c>
      <c r="D1355" s="54" t="s">
        <v>173</v>
      </c>
      <c r="E1355" s="54" t="s">
        <v>13</v>
      </c>
      <c r="F1355" s="54"/>
      <c r="G1355" s="54" t="s">
        <v>458</v>
      </c>
      <c r="H1355" s="54" t="s">
        <v>459</v>
      </c>
      <c r="I1355" s="51" t="s">
        <v>510</v>
      </c>
      <c r="J1355" s="51" t="s">
        <v>510</v>
      </c>
      <c r="K1355" s="51">
        <v>139416.39000000001</v>
      </c>
      <c r="L1355" s="51">
        <v>139416.38999999998</v>
      </c>
      <c r="M1355" s="51">
        <v>1</v>
      </c>
      <c r="N1355" s="51">
        <v>1</v>
      </c>
      <c r="O1355" s="55">
        <v>129540.29999999999</v>
      </c>
      <c r="P1355" s="56">
        <f t="shared" si="21"/>
        <v>9876.0899999999965</v>
      </c>
      <c r="Q1355" s="49"/>
      <c r="R1355" s="49"/>
    </row>
    <row r="1356" spans="1:18" s="48" customFormat="1" ht="15.2" customHeight="1">
      <c r="A1356" s="54" t="s">
        <v>539</v>
      </c>
      <c r="B1356" s="54" t="s">
        <v>580</v>
      </c>
      <c r="C1356" s="54" t="s">
        <v>173</v>
      </c>
      <c r="D1356" s="54" t="s">
        <v>173</v>
      </c>
      <c r="E1356" s="54" t="s">
        <v>13</v>
      </c>
      <c r="F1356" s="54"/>
      <c r="G1356" s="54" t="s">
        <v>460</v>
      </c>
      <c r="H1356" s="54" t="s">
        <v>461</v>
      </c>
      <c r="I1356" s="51">
        <v>74.680000000000007</v>
      </c>
      <c r="J1356" s="51">
        <v>74.680000000000007</v>
      </c>
      <c r="K1356" s="51">
        <v>1229.6400000000001</v>
      </c>
      <c r="L1356" s="51">
        <v>1229.6400000000001</v>
      </c>
      <c r="M1356" s="51">
        <v>1</v>
      </c>
      <c r="N1356" s="51">
        <v>1</v>
      </c>
      <c r="O1356" s="55">
        <v>1055.4799999999998</v>
      </c>
      <c r="P1356" s="56">
        <f t="shared" si="21"/>
        <v>174.16000000000031</v>
      </c>
      <c r="Q1356" s="49"/>
      <c r="R1356" s="49"/>
    </row>
    <row r="1357" spans="1:18" s="48" customFormat="1" ht="15.2" customHeight="1">
      <c r="A1357" s="54" t="s">
        <v>539</v>
      </c>
      <c r="B1357" s="54" t="s">
        <v>580</v>
      </c>
      <c r="C1357" s="54" t="s">
        <v>173</v>
      </c>
      <c r="D1357" s="54" t="s">
        <v>173</v>
      </c>
      <c r="E1357" s="54" t="s">
        <v>13</v>
      </c>
      <c r="F1357" s="54"/>
      <c r="G1357" s="54" t="s">
        <v>462</v>
      </c>
      <c r="H1357" s="54" t="s">
        <v>463</v>
      </c>
      <c r="I1357" s="51" t="s">
        <v>510</v>
      </c>
      <c r="J1357" s="51" t="s">
        <v>510</v>
      </c>
      <c r="K1357" s="51">
        <v>18.22</v>
      </c>
      <c r="L1357" s="51">
        <v>18.22</v>
      </c>
      <c r="M1357" s="51">
        <v>1</v>
      </c>
      <c r="N1357" s="51">
        <v>1</v>
      </c>
      <c r="O1357" s="55">
        <v>18.22</v>
      </c>
      <c r="P1357" s="56">
        <f t="shared" si="21"/>
        <v>0</v>
      </c>
      <c r="Q1357" s="49"/>
      <c r="R1357" s="49"/>
    </row>
    <row r="1358" spans="1:18" s="48" customFormat="1" ht="15.2" customHeight="1">
      <c r="A1358" s="54" t="s">
        <v>539</v>
      </c>
      <c r="B1358" s="54" t="s">
        <v>580</v>
      </c>
      <c r="C1358" s="54" t="s">
        <v>173</v>
      </c>
      <c r="D1358" s="54" t="s">
        <v>173</v>
      </c>
      <c r="E1358" s="54" t="s">
        <v>13</v>
      </c>
      <c r="F1358" s="54"/>
      <c r="G1358" s="54" t="s">
        <v>391</v>
      </c>
      <c r="H1358" s="54" t="s">
        <v>392</v>
      </c>
      <c r="I1358" s="51">
        <v>19337.09</v>
      </c>
      <c r="J1358" s="51">
        <v>19337.09</v>
      </c>
      <c r="K1358" s="51">
        <v>39864.910000000003</v>
      </c>
      <c r="L1358" s="51">
        <v>39864.910000000003</v>
      </c>
      <c r="M1358" s="51">
        <v>1</v>
      </c>
      <c r="N1358" s="51">
        <v>1</v>
      </c>
      <c r="O1358" s="55">
        <v>20527.82</v>
      </c>
      <c r="P1358" s="56">
        <f t="shared" si="21"/>
        <v>19337.090000000004</v>
      </c>
      <c r="Q1358" s="49"/>
      <c r="R1358" s="49"/>
    </row>
    <row r="1359" spans="1:18" s="48" customFormat="1" ht="15.2" customHeight="1">
      <c r="A1359" s="54" t="s">
        <v>539</v>
      </c>
      <c r="B1359" s="54" t="s">
        <v>580</v>
      </c>
      <c r="C1359" s="54" t="s">
        <v>173</v>
      </c>
      <c r="D1359" s="54" t="s">
        <v>173</v>
      </c>
      <c r="E1359" s="54" t="s">
        <v>13</v>
      </c>
      <c r="F1359" s="54"/>
      <c r="G1359" s="54" t="s">
        <v>464</v>
      </c>
      <c r="H1359" s="54" t="s">
        <v>465</v>
      </c>
      <c r="I1359" s="51" t="s">
        <v>510</v>
      </c>
      <c r="J1359" s="51" t="s">
        <v>510</v>
      </c>
      <c r="K1359" s="51">
        <v>0.01</v>
      </c>
      <c r="L1359" s="51">
        <v>0.01</v>
      </c>
      <c r="M1359" s="51">
        <v>1</v>
      </c>
      <c r="N1359" s="51">
        <v>1</v>
      </c>
      <c r="O1359" s="55">
        <v>0.01</v>
      </c>
      <c r="P1359" s="56">
        <f t="shared" si="21"/>
        <v>0</v>
      </c>
      <c r="Q1359" s="49"/>
      <c r="R1359" s="49"/>
    </row>
    <row r="1360" spans="1:18" s="48" customFormat="1" ht="15.2" customHeight="1">
      <c r="A1360" s="54" t="s">
        <v>539</v>
      </c>
      <c r="B1360" s="54" t="s">
        <v>580</v>
      </c>
      <c r="C1360" s="54" t="s">
        <v>173</v>
      </c>
      <c r="D1360" s="54" t="s">
        <v>173</v>
      </c>
      <c r="E1360" s="54" t="s">
        <v>13</v>
      </c>
      <c r="F1360" s="54"/>
      <c r="G1360" s="54" t="s">
        <v>478</v>
      </c>
      <c r="H1360" s="54" t="s">
        <v>479</v>
      </c>
      <c r="I1360" s="51" t="s">
        <v>510</v>
      </c>
      <c r="J1360" s="51" t="s">
        <v>510</v>
      </c>
      <c r="K1360" s="51">
        <v>0</v>
      </c>
      <c r="L1360" s="51">
        <v>0</v>
      </c>
      <c r="M1360" s="51">
        <v>1</v>
      </c>
      <c r="N1360" s="51">
        <v>1</v>
      </c>
      <c r="O1360" s="55">
        <v>0</v>
      </c>
      <c r="P1360" s="56">
        <f t="shared" si="21"/>
        <v>0</v>
      </c>
      <c r="Q1360" s="49"/>
      <c r="R1360" s="49"/>
    </row>
    <row r="1361" spans="1:18" s="48" customFormat="1" ht="15.2" customHeight="1">
      <c r="A1361" s="54" t="s">
        <v>539</v>
      </c>
      <c r="B1361" s="54" t="s">
        <v>580</v>
      </c>
      <c r="C1361" s="54" t="s">
        <v>173</v>
      </c>
      <c r="D1361" s="54" t="s">
        <v>173</v>
      </c>
      <c r="E1361" s="54" t="s">
        <v>514</v>
      </c>
      <c r="F1361" s="54"/>
      <c r="G1361" s="54" t="s">
        <v>468</v>
      </c>
      <c r="H1361" s="54" t="s">
        <v>469</v>
      </c>
      <c r="I1361" s="51">
        <v>7053.84</v>
      </c>
      <c r="J1361" s="51">
        <v>7053.84</v>
      </c>
      <c r="K1361" s="51">
        <v>182854.8</v>
      </c>
      <c r="L1361" s="51">
        <v>182854.8</v>
      </c>
      <c r="M1361" s="51">
        <v>1</v>
      </c>
      <c r="N1361" s="51">
        <v>1</v>
      </c>
      <c r="O1361" s="55">
        <v>175800.95999999999</v>
      </c>
      <c r="P1361" s="56">
        <f t="shared" si="21"/>
        <v>7053.8399999999965</v>
      </c>
      <c r="Q1361" s="49"/>
      <c r="R1361" s="49"/>
    </row>
    <row r="1362" spans="1:18" s="48" customFormat="1" ht="15.2" customHeight="1">
      <c r="A1362" s="54" t="s">
        <v>539</v>
      </c>
      <c r="B1362" s="54" t="s">
        <v>580</v>
      </c>
      <c r="C1362" s="54" t="s">
        <v>173</v>
      </c>
      <c r="D1362" s="54" t="s">
        <v>173</v>
      </c>
      <c r="E1362" s="54" t="s">
        <v>514</v>
      </c>
      <c r="F1362" s="54"/>
      <c r="G1362" s="54" t="s">
        <v>391</v>
      </c>
      <c r="H1362" s="54" t="s">
        <v>392</v>
      </c>
      <c r="I1362" s="51" t="s">
        <v>510</v>
      </c>
      <c r="J1362" s="51" t="s">
        <v>510</v>
      </c>
      <c r="K1362" s="51">
        <v>-1134</v>
      </c>
      <c r="L1362" s="51">
        <v>-1134</v>
      </c>
      <c r="M1362" s="51">
        <v>1</v>
      </c>
      <c r="N1362" s="51">
        <v>1</v>
      </c>
      <c r="O1362" s="55">
        <v>-1134</v>
      </c>
      <c r="P1362" s="56">
        <f t="shared" si="21"/>
        <v>0</v>
      </c>
      <c r="Q1362" s="49"/>
      <c r="R1362" s="49"/>
    </row>
    <row r="1363" spans="1:18" s="48" customFormat="1" ht="15.2" customHeight="1">
      <c r="A1363" s="54" t="s">
        <v>539</v>
      </c>
      <c r="B1363" s="54" t="s">
        <v>580</v>
      </c>
      <c r="C1363" s="54" t="s">
        <v>173</v>
      </c>
      <c r="D1363" s="54" t="s">
        <v>173</v>
      </c>
      <c r="E1363" s="54" t="s">
        <v>515</v>
      </c>
      <c r="F1363" s="54"/>
      <c r="G1363" s="54" t="s">
        <v>391</v>
      </c>
      <c r="H1363" s="54" t="s">
        <v>392</v>
      </c>
      <c r="I1363" s="51">
        <v>3081</v>
      </c>
      <c r="J1363" s="51">
        <v>3081</v>
      </c>
      <c r="K1363" s="51">
        <v>18980.96</v>
      </c>
      <c r="L1363" s="51">
        <v>18980.96</v>
      </c>
      <c r="M1363" s="51">
        <v>1</v>
      </c>
      <c r="N1363" s="51">
        <v>1</v>
      </c>
      <c r="O1363" s="55">
        <v>15899.96</v>
      </c>
      <c r="P1363" s="56">
        <f t="shared" si="21"/>
        <v>3081</v>
      </c>
      <c r="Q1363" s="49"/>
      <c r="R1363" s="49"/>
    </row>
    <row r="1364" spans="1:18" s="48" customFormat="1" ht="15.2" customHeight="1">
      <c r="A1364" s="54" t="s">
        <v>539</v>
      </c>
      <c r="B1364" s="54" t="s">
        <v>580</v>
      </c>
      <c r="C1364" s="54" t="s">
        <v>173</v>
      </c>
      <c r="D1364" s="54" t="s">
        <v>173</v>
      </c>
      <c r="E1364" s="54" t="s">
        <v>15</v>
      </c>
      <c r="F1364" s="54"/>
      <c r="G1364" s="54" t="s">
        <v>391</v>
      </c>
      <c r="H1364" s="54" t="s">
        <v>392</v>
      </c>
      <c r="I1364" s="51" t="s">
        <v>510</v>
      </c>
      <c r="J1364" s="51" t="s">
        <v>510</v>
      </c>
      <c r="K1364" s="51">
        <v>3524.48</v>
      </c>
      <c r="L1364" s="51">
        <v>3524.48</v>
      </c>
      <c r="M1364" s="51">
        <v>1</v>
      </c>
      <c r="N1364" s="51">
        <v>1</v>
      </c>
      <c r="O1364" s="55">
        <v>3524.48</v>
      </c>
      <c r="P1364" s="56">
        <f t="shared" si="21"/>
        <v>0</v>
      </c>
      <c r="Q1364" s="49"/>
      <c r="R1364" s="49"/>
    </row>
    <row r="1365" spans="1:18" s="48" customFormat="1" ht="15.2" customHeight="1">
      <c r="A1365" s="54" t="s">
        <v>539</v>
      </c>
      <c r="B1365" s="54" t="s">
        <v>580</v>
      </c>
      <c r="C1365" s="54" t="s">
        <v>173</v>
      </c>
      <c r="D1365" s="54" t="s">
        <v>173</v>
      </c>
      <c r="E1365" s="54" t="s">
        <v>114</v>
      </c>
      <c r="F1365" s="54"/>
      <c r="G1365" s="54" t="s">
        <v>391</v>
      </c>
      <c r="H1365" s="54" t="s">
        <v>392</v>
      </c>
      <c r="I1365" s="51" t="s">
        <v>510</v>
      </c>
      <c r="J1365" s="51" t="s">
        <v>510</v>
      </c>
      <c r="K1365" s="51">
        <v>0</v>
      </c>
      <c r="L1365" s="51">
        <v>0</v>
      </c>
      <c r="M1365" s="51">
        <v>1</v>
      </c>
      <c r="N1365" s="51">
        <v>1</v>
      </c>
      <c r="O1365" s="55">
        <v>0</v>
      </c>
      <c r="P1365" s="56">
        <f t="shared" si="21"/>
        <v>0</v>
      </c>
      <c r="Q1365" s="49"/>
      <c r="R1365" s="49"/>
    </row>
    <row r="1366" spans="1:18" s="48" customFormat="1" ht="15.2" customHeight="1">
      <c r="A1366" s="54" t="s">
        <v>539</v>
      </c>
      <c r="B1366" s="54" t="s">
        <v>580</v>
      </c>
      <c r="C1366" s="54" t="s">
        <v>173</v>
      </c>
      <c r="D1366" s="54" t="s">
        <v>173</v>
      </c>
      <c r="E1366" s="54" t="s">
        <v>157</v>
      </c>
      <c r="F1366" s="54"/>
      <c r="G1366" s="54" t="s">
        <v>391</v>
      </c>
      <c r="H1366" s="54" t="s">
        <v>392</v>
      </c>
      <c r="I1366" s="51">
        <v>1468.42</v>
      </c>
      <c r="J1366" s="51">
        <v>1468.42</v>
      </c>
      <c r="K1366" s="51">
        <v>73235.62</v>
      </c>
      <c r="L1366" s="51">
        <v>73235.62</v>
      </c>
      <c r="M1366" s="51">
        <v>1</v>
      </c>
      <c r="N1366" s="51">
        <v>1</v>
      </c>
      <c r="O1366" s="55">
        <v>71767.199999999997</v>
      </c>
      <c r="P1366" s="56">
        <f t="shared" si="21"/>
        <v>1468.4199999999983</v>
      </c>
      <c r="Q1366" s="49"/>
      <c r="R1366" s="49"/>
    </row>
    <row r="1367" spans="1:18" s="48" customFormat="1" ht="15.2" customHeight="1">
      <c r="A1367" s="54" t="s">
        <v>539</v>
      </c>
      <c r="B1367" s="54" t="s">
        <v>580</v>
      </c>
      <c r="C1367" s="54" t="s">
        <v>175</v>
      </c>
      <c r="D1367" s="54" t="s">
        <v>175</v>
      </c>
      <c r="E1367" s="54" t="s">
        <v>13</v>
      </c>
      <c r="F1367" s="54"/>
      <c r="G1367" s="54" t="s">
        <v>366</v>
      </c>
      <c r="H1367" s="54" t="s">
        <v>367</v>
      </c>
      <c r="I1367" s="51">
        <v>296.77999999999997</v>
      </c>
      <c r="J1367" s="51">
        <v>296.77999999999997</v>
      </c>
      <c r="K1367" s="51">
        <v>24131.16</v>
      </c>
      <c r="L1367" s="51">
        <v>24131.159999999996</v>
      </c>
      <c r="M1367" s="51">
        <v>1</v>
      </c>
      <c r="N1367" s="51">
        <v>1</v>
      </c>
      <c r="O1367" s="55">
        <v>23834.38</v>
      </c>
      <c r="P1367" s="56">
        <f t="shared" si="21"/>
        <v>296.7799999999952</v>
      </c>
      <c r="Q1367" s="49"/>
      <c r="R1367" s="49"/>
    </row>
    <row r="1368" spans="1:18" s="48" customFormat="1" ht="15.2" customHeight="1">
      <c r="A1368" s="54" t="s">
        <v>539</v>
      </c>
      <c r="B1368" s="54" t="s">
        <v>580</v>
      </c>
      <c r="C1368" s="54" t="s">
        <v>175</v>
      </c>
      <c r="D1368" s="54" t="s">
        <v>175</v>
      </c>
      <c r="E1368" s="54" t="s">
        <v>13</v>
      </c>
      <c r="F1368" s="54"/>
      <c r="G1368" s="54" t="s">
        <v>387</v>
      </c>
      <c r="H1368" s="54" t="s">
        <v>388</v>
      </c>
      <c r="I1368" s="51" t="s">
        <v>510</v>
      </c>
      <c r="J1368" s="51" t="s">
        <v>510</v>
      </c>
      <c r="K1368" s="51">
        <v>0</v>
      </c>
      <c r="L1368" s="51">
        <v>0</v>
      </c>
      <c r="M1368" s="51">
        <v>1</v>
      </c>
      <c r="N1368" s="51">
        <v>1</v>
      </c>
      <c r="O1368" s="55">
        <v>0</v>
      </c>
      <c r="P1368" s="56">
        <f t="shared" si="21"/>
        <v>0</v>
      </c>
      <c r="Q1368" s="49"/>
      <c r="R1368" s="49"/>
    </row>
    <row r="1369" spans="1:18" s="48" customFormat="1" ht="15.2" customHeight="1">
      <c r="A1369" s="54" t="s">
        <v>539</v>
      </c>
      <c r="B1369" s="54" t="s">
        <v>580</v>
      </c>
      <c r="C1369" s="54" t="s">
        <v>175</v>
      </c>
      <c r="D1369" s="54" t="s">
        <v>175</v>
      </c>
      <c r="E1369" s="54" t="s">
        <v>13</v>
      </c>
      <c r="F1369" s="54"/>
      <c r="G1369" s="54" t="s">
        <v>368</v>
      </c>
      <c r="H1369" s="54" t="s">
        <v>369</v>
      </c>
      <c r="I1369" s="51">
        <v>2.25</v>
      </c>
      <c r="J1369" s="51">
        <v>2.25</v>
      </c>
      <c r="K1369" s="51">
        <v>1454.41</v>
      </c>
      <c r="L1369" s="51">
        <v>1454.41</v>
      </c>
      <c r="M1369" s="51">
        <v>1</v>
      </c>
      <c r="N1369" s="51">
        <v>1</v>
      </c>
      <c r="O1369" s="55">
        <v>1452.16</v>
      </c>
      <c r="P1369" s="56">
        <f t="shared" si="21"/>
        <v>2.25</v>
      </c>
      <c r="Q1369" s="49"/>
      <c r="R1369" s="49"/>
    </row>
    <row r="1370" spans="1:18" s="48" customFormat="1" ht="15.2" customHeight="1">
      <c r="A1370" s="54" t="s">
        <v>539</v>
      </c>
      <c r="B1370" s="54" t="s">
        <v>580</v>
      </c>
      <c r="C1370" s="54" t="s">
        <v>175</v>
      </c>
      <c r="D1370" s="54" t="s">
        <v>175</v>
      </c>
      <c r="E1370" s="54" t="s">
        <v>13</v>
      </c>
      <c r="F1370" s="54"/>
      <c r="G1370" s="54" t="s">
        <v>370</v>
      </c>
      <c r="H1370" s="54" t="s">
        <v>371</v>
      </c>
      <c r="I1370" s="51">
        <v>485.74</v>
      </c>
      <c r="J1370" s="51">
        <v>485.74</v>
      </c>
      <c r="K1370" s="51">
        <v>485.74</v>
      </c>
      <c r="L1370" s="51">
        <v>485.74</v>
      </c>
      <c r="M1370" s="51">
        <v>1</v>
      </c>
      <c r="N1370" s="51">
        <v>1</v>
      </c>
      <c r="O1370" s="55">
        <v>0</v>
      </c>
      <c r="P1370" s="56">
        <f t="shared" si="21"/>
        <v>485.74</v>
      </c>
      <c r="Q1370" s="49"/>
      <c r="R1370" s="49"/>
    </row>
    <row r="1371" spans="1:18" s="48" customFormat="1" ht="15.2" customHeight="1">
      <c r="A1371" s="54" t="s">
        <v>539</v>
      </c>
      <c r="B1371" s="54" t="s">
        <v>580</v>
      </c>
      <c r="C1371" s="54" t="s">
        <v>175</v>
      </c>
      <c r="D1371" s="54" t="s">
        <v>175</v>
      </c>
      <c r="E1371" s="54" t="s">
        <v>13</v>
      </c>
      <c r="F1371" s="54"/>
      <c r="G1371" s="54" t="s">
        <v>372</v>
      </c>
      <c r="H1371" s="54" t="s">
        <v>373</v>
      </c>
      <c r="I1371" s="51">
        <v>20.99</v>
      </c>
      <c r="J1371" s="51">
        <v>20.99</v>
      </c>
      <c r="K1371" s="51">
        <v>43.88</v>
      </c>
      <c r="L1371" s="51">
        <v>43.88</v>
      </c>
      <c r="M1371" s="51">
        <v>1</v>
      </c>
      <c r="N1371" s="51">
        <v>1</v>
      </c>
      <c r="O1371" s="55">
        <v>22.89</v>
      </c>
      <c r="P1371" s="56">
        <f t="shared" si="21"/>
        <v>20.990000000000002</v>
      </c>
      <c r="Q1371" s="49"/>
      <c r="R1371" s="49"/>
    </row>
    <row r="1372" spans="1:18" s="48" customFormat="1" ht="15.2" customHeight="1">
      <c r="A1372" s="54" t="s">
        <v>539</v>
      </c>
      <c r="B1372" s="54" t="s">
        <v>580</v>
      </c>
      <c r="C1372" s="54" t="s">
        <v>175</v>
      </c>
      <c r="D1372" s="54" t="s">
        <v>175</v>
      </c>
      <c r="E1372" s="54" t="s">
        <v>13</v>
      </c>
      <c r="F1372" s="54"/>
      <c r="G1372" s="54" t="s">
        <v>374</v>
      </c>
      <c r="H1372" s="54" t="s">
        <v>375</v>
      </c>
      <c r="I1372" s="51">
        <v>115.1</v>
      </c>
      <c r="J1372" s="51">
        <v>115.1</v>
      </c>
      <c r="K1372" s="51">
        <v>374.49</v>
      </c>
      <c r="L1372" s="51">
        <v>374.49</v>
      </c>
      <c r="M1372" s="51">
        <v>1</v>
      </c>
      <c r="N1372" s="51">
        <v>1</v>
      </c>
      <c r="O1372" s="55">
        <v>259.39</v>
      </c>
      <c r="P1372" s="56">
        <f t="shared" si="21"/>
        <v>115.10000000000002</v>
      </c>
      <c r="Q1372" s="49"/>
      <c r="R1372" s="49"/>
    </row>
    <row r="1373" spans="1:18" s="48" customFormat="1" ht="15.2" customHeight="1">
      <c r="A1373" s="54" t="s">
        <v>539</v>
      </c>
      <c r="B1373" s="54" t="s">
        <v>580</v>
      </c>
      <c r="C1373" s="54" t="s">
        <v>175</v>
      </c>
      <c r="D1373" s="54" t="s">
        <v>175</v>
      </c>
      <c r="E1373" s="54" t="s">
        <v>13</v>
      </c>
      <c r="F1373" s="54"/>
      <c r="G1373" s="54" t="s">
        <v>389</v>
      </c>
      <c r="H1373" s="54" t="s">
        <v>390</v>
      </c>
      <c r="I1373" s="51">
        <v>38.229999999999997</v>
      </c>
      <c r="J1373" s="51">
        <v>38.229999999999997</v>
      </c>
      <c r="K1373" s="51">
        <v>40.619999999999997</v>
      </c>
      <c r="L1373" s="51">
        <v>40.619999999999997</v>
      </c>
      <c r="M1373" s="51">
        <v>1</v>
      </c>
      <c r="N1373" s="51">
        <v>1</v>
      </c>
      <c r="O1373" s="55">
        <v>2.39</v>
      </c>
      <c r="P1373" s="56">
        <f t="shared" si="21"/>
        <v>38.229999999999997</v>
      </c>
      <c r="Q1373" s="49"/>
      <c r="R1373" s="49"/>
    </row>
    <row r="1374" spans="1:18" s="48" customFormat="1" ht="15.2" customHeight="1">
      <c r="A1374" s="54" t="s">
        <v>539</v>
      </c>
      <c r="B1374" s="54" t="s">
        <v>580</v>
      </c>
      <c r="C1374" s="54" t="s">
        <v>175</v>
      </c>
      <c r="D1374" s="54" t="s">
        <v>175</v>
      </c>
      <c r="E1374" s="54" t="s">
        <v>13</v>
      </c>
      <c r="F1374" s="54"/>
      <c r="G1374" s="54" t="s">
        <v>393</v>
      </c>
      <c r="H1374" s="54" t="s">
        <v>25</v>
      </c>
      <c r="I1374" s="51" t="s">
        <v>510</v>
      </c>
      <c r="J1374" s="51" t="s">
        <v>510</v>
      </c>
      <c r="K1374" s="51">
        <v>0</v>
      </c>
      <c r="L1374" s="51">
        <v>0</v>
      </c>
      <c r="M1374" s="51">
        <v>1</v>
      </c>
      <c r="N1374" s="51">
        <v>1</v>
      </c>
      <c r="O1374" s="55">
        <v>0</v>
      </c>
      <c r="P1374" s="56">
        <f t="shared" si="21"/>
        <v>0</v>
      </c>
      <c r="Q1374" s="49"/>
      <c r="R1374" s="49"/>
    </row>
    <row r="1375" spans="1:18" s="48" customFormat="1" ht="15.2" customHeight="1">
      <c r="A1375" s="54" t="s">
        <v>539</v>
      </c>
      <c r="B1375" s="54" t="s">
        <v>580</v>
      </c>
      <c r="C1375" s="54" t="s">
        <v>175</v>
      </c>
      <c r="D1375" s="54" t="s">
        <v>175</v>
      </c>
      <c r="E1375" s="54" t="s">
        <v>13</v>
      </c>
      <c r="F1375" s="54"/>
      <c r="G1375" s="54" t="s">
        <v>376</v>
      </c>
      <c r="H1375" s="54" t="s">
        <v>377</v>
      </c>
      <c r="I1375" s="51" t="s">
        <v>510</v>
      </c>
      <c r="J1375" s="51" t="s">
        <v>510</v>
      </c>
      <c r="K1375" s="51">
        <v>3</v>
      </c>
      <c r="L1375" s="51">
        <v>3</v>
      </c>
      <c r="M1375" s="51">
        <v>1</v>
      </c>
      <c r="N1375" s="51">
        <v>1</v>
      </c>
      <c r="O1375" s="55">
        <v>3</v>
      </c>
      <c r="P1375" s="56">
        <f t="shared" si="21"/>
        <v>0</v>
      </c>
      <c r="Q1375" s="49"/>
      <c r="R1375" s="49"/>
    </row>
    <row r="1376" spans="1:18" s="48" customFormat="1" ht="15.2" customHeight="1">
      <c r="A1376" s="54" t="s">
        <v>539</v>
      </c>
      <c r="B1376" s="54" t="s">
        <v>580</v>
      </c>
      <c r="C1376" s="54" t="s">
        <v>175</v>
      </c>
      <c r="D1376" s="54" t="s">
        <v>175</v>
      </c>
      <c r="E1376" s="54" t="s">
        <v>13</v>
      </c>
      <c r="F1376" s="54"/>
      <c r="G1376" s="54" t="s">
        <v>378</v>
      </c>
      <c r="H1376" s="54" t="s">
        <v>379</v>
      </c>
      <c r="I1376" s="51" t="s">
        <v>510</v>
      </c>
      <c r="J1376" s="51" t="s">
        <v>510</v>
      </c>
      <c r="K1376" s="51">
        <v>2</v>
      </c>
      <c r="L1376" s="51">
        <v>2</v>
      </c>
      <c r="M1376" s="51">
        <v>1</v>
      </c>
      <c r="N1376" s="51">
        <v>1</v>
      </c>
      <c r="O1376" s="55">
        <v>2</v>
      </c>
      <c r="P1376" s="56">
        <f t="shared" si="21"/>
        <v>0</v>
      </c>
      <c r="Q1376" s="49"/>
      <c r="R1376" s="49"/>
    </row>
    <row r="1377" spans="1:18" s="48" customFormat="1" ht="15.2" customHeight="1">
      <c r="A1377" s="54" t="s">
        <v>539</v>
      </c>
      <c r="B1377" s="54" t="s">
        <v>580</v>
      </c>
      <c r="C1377" s="54" t="s">
        <v>175</v>
      </c>
      <c r="D1377" s="54" t="s">
        <v>175</v>
      </c>
      <c r="E1377" s="54" t="s">
        <v>13</v>
      </c>
      <c r="F1377" s="54"/>
      <c r="G1377" s="54" t="s">
        <v>494</v>
      </c>
      <c r="H1377" s="54" t="s">
        <v>495</v>
      </c>
      <c r="I1377" s="51" t="s">
        <v>510</v>
      </c>
      <c r="J1377" s="51" t="s">
        <v>510</v>
      </c>
      <c r="K1377" s="51">
        <v>0</v>
      </c>
      <c r="L1377" s="51">
        <v>0</v>
      </c>
      <c r="M1377" s="51">
        <v>1</v>
      </c>
      <c r="N1377" s="51">
        <v>1</v>
      </c>
      <c r="O1377" s="55">
        <v>0</v>
      </c>
      <c r="P1377" s="56">
        <f t="shared" si="21"/>
        <v>0</v>
      </c>
      <c r="Q1377" s="49"/>
      <c r="R1377" s="49"/>
    </row>
    <row r="1378" spans="1:18" s="48" customFormat="1" ht="15.2" customHeight="1">
      <c r="A1378" s="54" t="s">
        <v>539</v>
      </c>
      <c r="B1378" s="54" t="s">
        <v>580</v>
      </c>
      <c r="C1378" s="54" t="s">
        <v>175</v>
      </c>
      <c r="D1378" s="54" t="s">
        <v>175</v>
      </c>
      <c r="E1378" s="54" t="s">
        <v>13</v>
      </c>
      <c r="F1378" s="54"/>
      <c r="G1378" s="54" t="s">
        <v>485</v>
      </c>
      <c r="H1378" s="54" t="s">
        <v>531</v>
      </c>
      <c r="I1378" s="51" t="s">
        <v>510</v>
      </c>
      <c r="J1378" s="51" t="s">
        <v>510</v>
      </c>
      <c r="K1378" s="51">
        <v>0</v>
      </c>
      <c r="L1378" s="51">
        <v>0</v>
      </c>
      <c r="M1378" s="51">
        <v>1</v>
      </c>
      <c r="N1378" s="51">
        <v>1</v>
      </c>
      <c r="O1378" s="55">
        <v>0</v>
      </c>
      <c r="P1378" s="56">
        <f t="shared" si="21"/>
        <v>0</v>
      </c>
      <c r="Q1378" s="49"/>
      <c r="R1378" s="49"/>
    </row>
    <row r="1379" spans="1:18" s="48" customFormat="1" ht="15.2" customHeight="1">
      <c r="A1379" s="54" t="s">
        <v>539</v>
      </c>
      <c r="B1379" s="54" t="s">
        <v>580</v>
      </c>
      <c r="C1379" s="54" t="s">
        <v>175</v>
      </c>
      <c r="D1379" s="54" t="s">
        <v>175</v>
      </c>
      <c r="E1379" s="54" t="s">
        <v>13</v>
      </c>
      <c r="F1379" s="54"/>
      <c r="G1379" s="54" t="s">
        <v>380</v>
      </c>
      <c r="H1379" s="54" t="s">
        <v>17</v>
      </c>
      <c r="I1379" s="51">
        <v>34.06</v>
      </c>
      <c r="J1379" s="51">
        <v>34.06</v>
      </c>
      <c r="K1379" s="51">
        <v>42.94</v>
      </c>
      <c r="L1379" s="51">
        <v>42.94</v>
      </c>
      <c r="M1379" s="51">
        <v>1</v>
      </c>
      <c r="N1379" s="51">
        <v>1</v>
      </c>
      <c r="O1379" s="55">
        <v>8.8800000000000008</v>
      </c>
      <c r="P1379" s="56">
        <f t="shared" si="21"/>
        <v>34.059999999999995</v>
      </c>
      <c r="Q1379" s="49"/>
      <c r="R1379" s="49"/>
    </row>
    <row r="1380" spans="1:18" s="48" customFormat="1" ht="15.2" customHeight="1">
      <c r="A1380" s="54" t="s">
        <v>539</v>
      </c>
      <c r="B1380" s="54" t="s">
        <v>580</v>
      </c>
      <c r="C1380" s="54" t="s">
        <v>175</v>
      </c>
      <c r="D1380" s="54" t="s">
        <v>175</v>
      </c>
      <c r="E1380" s="54" t="s">
        <v>13</v>
      </c>
      <c r="F1380" s="54"/>
      <c r="G1380" s="54" t="s">
        <v>381</v>
      </c>
      <c r="H1380" s="54" t="s">
        <v>382</v>
      </c>
      <c r="I1380" s="51">
        <v>114.03</v>
      </c>
      <c r="J1380" s="51">
        <v>114.03</v>
      </c>
      <c r="K1380" s="51">
        <v>228.06</v>
      </c>
      <c r="L1380" s="51">
        <v>228.06</v>
      </c>
      <c r="M1380" s="51">
        <v>1</v>
      </c>
      <c r="N1380" s="51">
        <v>1</v>
      </c>
      <c r="O1380" s="55">
        <v>114.03</v>
      </c>
      <c r="P1380" s="56">
        <f t="shared" si="21"/>
        <v>114.03</v>
      </c>
      <c r="Q1380" s="49"/>
      <c r="R1380" s="49"/>
    </row>
    <row r="1381" spans="1:18" s="48" customFormat="1" ht="15.2" customHeight="1">
      <c r="A1381" s="54" t="s">
        <v>539</v>
      </c>
      <c r="B1381" s="54" t="s">
        <v>580</v>
      </c>
      <c r="C1381" s="54" t="s">
        <v>176</v>
      </c>
      <c r="D1381" s="54" t="s">
        <v>176</v>
      </c>
      <c r="E1381" s="54" t="s">
        <v>13</v>
      </c>
      <c r="F1381" s="54"/>
      <c r="G1381" s="54" t="s">
        <v>366</v>
      </c>
      <c r="H1381" s="54" t="s">
        <v>367</v>
      </c>
      <c r="I1381" s="51" t="s">
        <v>510</v>
      </c>
      <c r="J1381" s="51" t="s">
        <v>510</v>
      </c>
      <c r="K1381" s="51">
        <v>0</v>
      </c>
      <c r="L1381" s="51">
        <v>0</v>
      </c>
      <c r="M1381" s="51">
        <v>1</v>
      </c>
      <c r="N1381" s="51">
        <v>1</v>
      </c>
      <c r="O1381" s="55">
        <v>0</v>
      </c>
      <c r="P1381" s="56">
        <f t="shared" si="21"/>
        <v>0</v>
      </c>
      <c r="Q1381" s="49"/>
      <c r="R1381" s="49"/>
    </row>
    <row r="1382" spans="1:18" s="48" customFormat="1" ht="15.2" customHeight="1">
      <c r="A1382" s="54" t="s">
        <v>539</v>
      </c>
      <c r="B1382" s="54" t="s">
        <v>580</v>
      </c>
      <c r="C1382" s="54" t="s">
        <v>176</v>
      </c>
      <c r="D1382" s="54" t="s">
        <v>176</v>
      </c>
      <c r="E1382" s="54" t="s">
        <v>13</v>
      </c>
      <c r="F1382" s="54"/>
      <c r="G1382" s="54" t="s">
        <v>368</v>
      </c>
      <c r="H1382" s="54" t="s">
        <v>369</v>
      </c>
      <c r="I1382" s="51" t="s">
        <v>510</v>
      </c>
      <c r="J1382" s="51" t="s">
        <v>510</v>
      </c>
      <c r="K1382" s="51">
        <v>0</v>
      </c>
      <c r="L1382" s="51">
        <v>0</v>
      </c>
      <c r="M1382" s="51">
        <v>1</v>
      </c>
      <c r="N1382" s="51">
        <v>1</v>
      </c>
      <c r="O1382" s="55">
        <v>0</v>
      </c>
      <c r="P1382" s="56">
        <f t="shared" si="21"/>
        <v>0</v>
      </c>
      <c r="Q1382" s="49"/>
      <c r="R1382" s="49"/>
    </row>
    <row r="1383" spans="1:18" s="48" customFormat="1" ht="15.2" customHeight="1">
      <c r="A1383" s="54" t="s">
        <v>539</v>
      </c>
      <c r="B1383" s="54" t="s">
        <v>580</v>
      </c>
      <c r="C1383" s="54" t="s">
        <v>176</v>
      </c>
      <c r="D1383" s="54" t="s">
        <v>176</v>
      </c>
      <c r="E1383" s="54" t="s">
        <v>13</v>
      </c>
      <c r="F1383" s="54"/>
      <c r="G1383" s="54" t="s">
        <v>370</v>
      </c>
      <c r="H1383" s="54" t="s">
        <v>371</v>
      </c>
      <c r="I1383" s="51" t="s">
        <v>510</v>
      </c>
      <c r="J1383" s="51" t="s">
        <v>510</v>
      </c>
      <c r="K1383" s="51">
        <v>0</v>
      </c>
      <c r="L1383" s="51">
        <v>0</v>
      </c>
      <c r="M1383" s="51">
        <v>1</v>
      </c>
      <c r="N1383" s="51">
        <v>1</v>
      </c>
      <c r="O1383" s="55">
        <v>0</v>
      </c>
      <c r="P1383" s="56">
        <f t="shared" si="21"/>
        <v>0</v>
      </c>
      <c r="Q1383" s="49"/>
      <c r="R1383" s="49"/>
    </row>
    <row r="1384" spans="1:18" s="48" customFormat="1" ht="15.2" customHeight="1">
      <c r="A1384" s="54" t="s">
        <v>539</v>
      </c>
      <c r="B1384" s="54" t="s">
        <v>580</v>
      </c>
      <c r="C1384" s="54" t="s">
        <v>176</v>
      </c>
      <c r="D1384" s="54" t="s">
        <v>176</v>
      </c>
      <c r="E1384" s="54" t="s">
        <v>13</v>
      </c>
      <c r="F1384" s="54"/>
      <c r="G1384" s="54" t="s">
        <v>372</v>
      </c>
      <c r="H1384" s="54" t="s">
        <v>373</v>
      </c>
      <c r="I1384" s="51" t="s">
        <v>510</v>
      </c>
      <c r="J1384" s="51" t="s">
        <v>510</v>
      </c>
      <c r="K1384" s="51">
        <v>0</v>
      </c>
      <c r="L1384" s="51">
        <v>0</v>
      </c>
      <c r="M1384" s="51">
        <v>1</v>
      </c>
      <c r="N1384" s="51">
        <v>1</v>
      </c>
      <c r="O1384" s="55">
        <v>0</v>
      </c>
      <c r="P1384" s="56">
        <f t="shared" si="21"/>
        <v>0</v>
      </c>
      <c r="Q1384" s="49"/>
      <c r="R1384" s="49"/>
    </row>
    <row r="1385" spans="1:18" s="48" customFormat="1" ht="15.2" customHeight="1">
      <c r="A1385" s="54" t="s">
        <v>539</v>
      </c>
      <c r="B1385" s="54" t="s">
        <v>580</v>
      </c>
      <c r="C1385" s="54" t="s">
        <v>176</v>
      </c>
      <c r="D1385" s="54" t="s">
        <v>176</v>
      </c>
      <c r="E1385" s="54" t="s">
        <v>13</v>
      </c>
      <c r="F1385" s="54"/>
      <c r="G1385" s="54" t="s">
        <v>374</v>
      </c>
      <c r="H1385" s="54" t="s">
        <v>375</v>
      </c>
      <c r="I1385" s="51" t="s">
        <v>510</v>
      </c>
      <c r="J1385" s="51" t="s">
        <v>510</v>
      </c>
      <c r="K1385" s="51">
        <v>0</v>
      </c>
      <c r="L1385" s="51">
        <v>0</v>
      </c>
      <c r="M1385" s="51">
        <v>1</v>
      </c>
      <c r="N1385" s="51">
        <v>1</v>
      </c>
      <c r="O1385" s="55">
        <v>0</v>
      </c>
      <c r="P1385" s="56">
        <f t="shared" si="21"/>
        <v>0</v>
      </c>
      <c r="Q1385" s="49"/>
      <c r="R1385" s="49"/>
    </row>
    <row r="1386" spans="1:18" s="48" customFormat="1" ht="15.2" customHeight="1">
      <c r="A1386" s="54" t="s">
        <v>539</v>
      </c>
      <c r="B1386" s="54" t="s">
        <v>580</v>
      </c>
      <c r="C1386" s="54" t="s">
        <v>176</v>
      </c>
      <c r="D1386" s="54" t="s">
        <v>176</v>
      </c>
      <c r="E1386" s="54" t="s">
        <v>13</v>
      </c>
      <c r="F1386" s="54"/>
      <c r="G1386" s="54" t="s">
        <v>389</v>
      </c>
      <c r="H1386" s="54" t="s">
        <v>390</v>
      </c>
      <c r="I1386" s="51" t="s">
        <v>510</v>
      </c>
      <c r="J1386" s="51" t="s">
        <v>510</v>
      </c>
      <c r="K1386" s="51">
        <v>0</v>
      </c>
      <c r="L1386" s="51">
        <v>0</v>
      </c>
      <c r="M1386" s="51">
        <v>1</v>
      </c>
      <c r="N1386" s="51">
        <v>1</v>
      </c>
      <c r="O1386" s="55">
        <v>0</v>
      </c>
      <c r="P1386" s="56">
        <f t="shared" si="21"/>
        <v>0</v>
      </c>
      <c r="Q1386" s="49"/>
      <c r="R1386" s="49"/>
    </row>
    <row r="1387" spans="1:18" s="48" customFormat="1" ht="15.2" customHeight="1">
      <c r="A1387" s="54" t="s">
        <v>539</v>
      </c>
      <c r="B1387" s="54" t="s">
        <v>580</v>
      </c>
      <c r="C1387" s="54" t="s">
        <v>176</v>
      </c>
      <c r="D1387" s="54" t="s">
        <v>176</v>
      </c>
      <c r="E1387" s="54" t="s">
        <v>13</v>
      </c>
      <c r="F1387" s="54"/>
      <c r="G1387" s="54" t="s">
        <v>393</v>
      </c>
      <c r="H1387" s="54" t="s">
        <v>25</v>
      </c>
      <c r="I1387" s="51" t="s">
        <v>510</v>
      </c>
      <c r="J1387" s="51" t="s">
        <v>510</v>
      </c>
      <c r="K1387" s="51">
        <v>0</v>
      </c>
      <c r="L1387" s="51">
        <v>0</v>
      </c>
      <c r="M1387" s="51">
        <v>1</v>
      </c>
      <c r="N1387" s="51">
        <v>1</v>
      </c>
      <c r="O1387" s="55">
        <v>0</v>
      </c>
      <c r="P1387" s="56">
        <f t="shared" si="21"/>
        <v>0</v>
      </c>
      <c r="Q1387" s="49"/>
      <c r="R1387" s="49"/>
    </row>
    <row r="1388" spans="1:18" s="48" customFormat="1" ht="15.2" customHeight="1">
      <c r="A1388" s="54" t="s">
        <v>539</v>
      </c>
      <c r="B1388" s="54" t="s">
        <v>580</v>
      </c>
      <c r="C1388" s="54" t="s">
        <v>176</v>
      </c>
      <c r="D1388" s="54" t="s">
        <v>176</v>
      </c>
      <c r="E1388" s="54" t="s">
        <v>13</v>
      </c>
      <c r="F1388" s="54"/>
      <c r="G1388" s="54" t="s">
        <v>376</v>
      </c>
      <c r="H1388" s="54" t="s">
        <v>377</v>
      </c>
      <c r="I1388" s="51" t="s">
        <v>510</v>
      </c>
      <c r="J1388" s="51" t="s">
        <v>510</v>
      </c>
      <c r="K1388" s="51">
        <v>0</v>
      </c>
      <c r="L1388" s="51">
        <v>0</v>
      </c>
      <c r="M1388" s="51">
        <v>1</v>
      </c>
      <c r="N1388" s="51">
        <v>1</v>
      </c>
      <c r="O1388" s="55">
        <v>0</v>
      </c>
      <c r="P1388" s="56">
        <f t="shared" si="21"/>
        <v>0</v>
      </c>
      <c r="Q1388" s="49"/>
      <c r="R1388" s="49"/>
    </row>
    <row r="1389" spans="1:18" s="48" customFormat="1" ht="15.2" customHeight="1">
      <c r="A1389" s="54" t="s">
        <v>539</v>
      </c>
      <c r="B1389" s="54" t="s">
        <v>580</v>
      </c>
      <c r="C1389" s="54" t="s">
        <v>176</v>
      </c>
      <c r="D1389" s="54" t="s">
        <v>176</v>
      </c>
      <c r="E1389" s="54" t="s">
        <v>13</v>
      </c>
      <c r="F1389" s="54"/>
      <c r="G1389" s="54" t="s">
        <v>378</v>
      </c>
      <c r="H1389" s="54" t="s">
        <v>379</v>
      </c>
      <c r="I1389" s="51" t="s">
        <v>510</v>
      </c>
      <c r="J1389" s="51" t="s">
        <v>510</v>
      </c>
      <c r="K1389" s="51">
        <v>0</v>
      </c>
      <c r="L1389" s="51">
        <v>0</v>
      </c>
      <c r="M1389" s="51">
        <v>1</v>
      </c>
      <c r="N1389" s="51">
        <v>1</v>
      </c>
      <c r="O1389" s="55">
        <v>0</v>
      </c>
      <c r="P1389" s="56">
        <f t="shared" si="21"/>
        <v>0</v>
      </c>
      <c r="Q1389" s="49"/>
      <c r="R1389" s="49"/>
    </row>
    <row r="1390" spans="1:18" s="48" customFormat="1" ht="15.2" customHeight="1">
      <c r="A1390" s="54" t="s">
        <v>539</v>
      </c>
      <c r="B1390" s="54" t="s">
        <v>580</v>
      </c>
      <c r="C1390" s="54" t="s">
        <v>176</v>
      </c>
      <c r="D1390" s="54" t="s">
        <v>176</v>
      </c>
      <c r="E1390" s="54" t="s">
        <v>13</v>
      </c>
      <c r="F1390" s="54"/>
      <c r="G1390" s="54" t="s">
        <v>380</v>
      </c>
      <c r="H1390" s="54" t="s">
        <v>17</v>
      </c>
      <c r="I1390" s="51" t="s">
        <v>510</v>
      </c>
      <c r="J1390" s="51" t="s">
        <v>510</v>
      </c>
      <c r="K1390" s="51">
        <v>0</v>
      </c>
      <c r="L1390" s="51">
        <v>0</v>
      </c>
      <c r="M1390" s="51">
        <v>1</v>
      </c>
      <c r="N1390" s="51">
        <v>1</v>
      </c>
      <c r="O1390" s="55">
        <v>0</v>
      </c>
      <c r="P1390" s="56">
        <f t="shared" si="21"/>
        <v>0</v>
      </c>
      <c r="Q1390" s="49"/>
      <c r="R1390" s="49"/>
    </row>
    <row r="1391" spans="1:18" s="48" customFormat="1" ht="15.2" customHeight="1">
      <c r="A1391" s="54" t="s">
        <v>539</v>
      </c>
      <c r="B1391" s="54" t="s">
        <v>580</v>
      </c>
      <c r="C1391" s="54" t="s">
        <v>176</v>
      </c>
      <c r="D1391" s="54" t="s">
        <v>176</v>
      </c>
      <c r="E1391" s="54" t="s">
        <v>13</v>
      </c>
      <c r="F1391" s="54"/>
      <c r="G1391" s="54" t="s">
        <v>381</v>
      </c>
      <c r="H1391" s="54" t="s">
        <v>382</v>
      </c>
      <c r="I1391" s="51" t="s">
        <v>510</v>
      </c>
      <c r="J1391" s="51" t="s">
        <v>510</v>
      </c>
      <c r="K1391" s="51">
        <v>0</v>
      </c>
      <c r="L1391" s="51">
        <v>0</v>
      </c>
      <c r="M1391" s="51">
        <v>1</v>
      </c>
      <c r="N1391" s="51">
        <v>1</v>
      </c>
      <c r="O1391" s="55">
        <v>0</v>
      </c>
      <c r="P1391" s="56">
        <f t="shared" si="21"/>
        <v>0</v>
      </c>
      <c r="Q1391" s="49"/>
      <c r="R1391" s="49"/>
    </row>
    <row r="1392" spans="1:18" s="48" customFormat="1" ht="15.2" customHeight="1">
      <c r="A1392" s="54" t="s">
        <v>539</v>
      </c>
      <c r="B1392" s="54" t="s">
        <v>580</v>
      </c>
      <c r="C1392" s="54" t="s">
        <v>177</v>
      </c>
      <c r="D1392" s="54" t="s">
        <v>177</v>
      </c>
      <c r="E1392" s="54" t="s">
        <v>13</v>
      </c>
      <c r="F1392" s="54"/>
      <c r="G1392" s="54" t="s">
        <v>366</v>
      </c>
      <c r="H1392" s="54" t="s">
        <v>367</v>
      </c>
      <c r="I1392" s="51" t="s">
        <v>510</v>
      </c>
      <c r="J1392" s="51" t="s">
        <v>510</v>
      </c>
      <c r="K1392" s="51">
        <v>0</v>
      </c>
      <c r="L1392" s="51">
        <v>0</v>
      </c>
      <c r="M1392" s="51">
        <v>1</v>
      </c>
      <c r="N1392" s="51">
        <v>1</v>
      </c>
      <c r="O1392" s="55">
        <v>0</v>
      </c>
      <c r="P1392" s="56">
        <f t="shared" si="21"/>
        <v>0</v>
      </c>
      <c r="Q1392" s="49"/>
      <c r="R1392" s="49"/>
    </row>
    <row r="1393" spans="1:18" s="48" customFormat="1" ht="15.2" customHeight="1">
      <c r="A1393" s="54" t="s">
        <v>539</v>
      </c>
      <c r="B1393" s="54" t="s">
        <v>580</v>
      </c>
      <c r="C1393" s="54" t="s">
        <v>177</v>
      </c>
      <c r="D1393" s="54" t="s">
        <v>177</v>
      </c>
      <c r="E1393" s="54" t="s">
        <v>13</v>
      </c>
      <c r="F1393" s="54"/>
      <c r="G1393" s="54" t="s">
        <v>368</v>
      </c>
      <c r="H1393" s="54" t="s">
        <v>369</v>
      </c>
      <c r="I1393" s="51" t="s">
        <v>510</v>
      </c>
      <c r="J1393" s="51" t="s">
        <v>510</v>
      </c>
      <c r="K1393" s="51">
        <v>0</v>
      </c>
      <c r="L1393" s="51">
        <v>0</v>
      </c>
      <c r="M1393" s="51">
        <v>1</v>
      </c>
      <c r="N1393" s="51">
        <v>1</v>
      </c>
      <c r="O1393" s="55">
        <v>0</v>
      </c>
      <c r="P1393" s="56">
        <f t="shared" si="21"/>
        <v>0</v>
      </c>
      <c r="Q1393" s="49"/>
      <c r="R1393" s="49"/>
    </row>
    <row r="1394" spans="1:18" s="48" customFormat="1" ht="15.2" customHeight="1">
      <c r="A1394" s="54" t="s">
        <v>539</v>
      </c>
      <c r="B1394" s="54" t="s">
        <v>580</v>
      </c>
      <c r="C1394" s="54" t="s">
        <v>177</v>
      </c>
      <c r="D1394" s="54" t="s">
        <v>177</v>
      </c>
      <c r="E1394" s="54" t="s">
        <v>13</v>
      </c>
      <c r="F1394" s="54"/>
      <c r="G1394" s="54" t="s">
        <v>370</v>
      </c>
      <c r="H1394" s="54" t="s">
        <v>371</v>
      </c>
      <c r="I1394" s="51" t="s">
        <v>510</v>
      </c>
      <c r="J1394" s="51" t="s">
        <v>510</v>
      </c>
      <c r="K1394" s="51">
        <v>0</v>
      </c>
      <c r="L1394" s="51">
        <v>0</v>
      </c>
      <c r="M1394" s="51">
        <v>1</v>
      </c>
      <c r="N1394" s="51">
        <v>1</v>
      </c>
      <c r="O1394" s="55">
        <v>0</v>
      </c>
      <c r="P1394" s="56">
        <f t="shared" si="21"/>
        <v>0</v>
      </c>
      <c r="Q1394" s="49"/>
      <c r="R1394" s="49"/>
    </row>
    <row r="1395" spans="1:18" s="48" customFormat="1" ht="15.2" customHeight="1">
      <c r="A1395" s="54" t="s">
        <v>539</v>
      </c>
      <c r="B1395" s="54" t="s">
        <v>580</v>
      </c>
      <c r="C1395" s="54" t="s">
        <v>177</v>
      </c>
      <c r="D1395" s="54" t="s">
        <v>177</v>
      </c>
      <c r="E1395" s="54" t="s">
        <v>13</v>
      </c>
      <c r="F1395" s="54"/>
      <c r="G1395" s="54" t="s">
        <v>372</v>
      </c>
      <c r="H1395" s="54" t="s">
        <v>373</v>
      </c>
      <c r="I1395" s="51" t="s">
        <v>510</v>
      </c>
      <c r="J1395" s="51" t="s">
        <v>510</v>
      </c>
      <c r="K1395" s="51">
        <v>0</v>
      </c>
      <c r="L1395" s="51">
        <v>0</v>
      </c>
      <c r="M1395" s="51">
        <v>1</v>
      </c>
      <c r="N1395" s="51">
        <v>1</v>
      </c>
      <c r="O1395" s="55">
        <v>0</v>
      </c>
      <c r="P1395" s="56">
        <f t="shared" si="21"/>
        <v>0</v>
      </c>
      <c r="Q1395" s="49"/>
      <c r="R1395" s="49"/>
    </row>
    <row r="1396" spans="1:18" s="48" customFormat="1" ht="15.2" customHeight="1">
      <c r="A1396" s="54" t="s">
        <v>539</v>
      </c>
      <c r="B1396" s="54" t="s">
        <v>580</v>
      </c>
      <c r="C1396" s="54" t="s">
        <v>177</v>
      </c>
      <c r="D1396" s="54" t="s">
        <v>177</v>
      </c>
      <c r="E1396" s="54" t="s">
        <v>13</v>
      </c>
      <c r="F1396" s="54"/>
      <c r="G1396" s="54" t="s">
        <v>374</v>
      </c>
      <c r="H1396" s="54" t="s">
        <v>375</v>
      </c>
      <c r="I1396" s="51" t="s">
        <v>510</v>
      </c>
      <c r="J1396" s="51" t="s">
        <v>510</v>
      </c>
      <c r="K1396" s="51">
        <v>0</v>
      </c>
      <c r="L1396" s="51">
        <v>0</v>
      </c>
      <c r="M1396" s="51">
        <v>1</v>
      </c>
      <c r="N1396" s="51">
        <v>1</v>
      </c>
      <c r="O1396" s="55">
        <v>0</v>
      </c>
      <c r="P1396" s="56">
        <f t="shared" si="21"/>
        <v>0</v>
      </c>
      <c r="Q1396" s="49"/>
      <c r="R1396" s="49"/>
    </row>
    <row r="1397" spans="1:18" s="48" customFormat="1" ht="15.2" customHeight="1">
      <c r="A1397" s="54" t="s">
        <v>539</v>
      </c>
      <c r="B1397" s="54" t="s">
        <v>580</v>
      </c>
      <c r="C1397" s="54" t="s">
        <v>177</v>
      </c>
      <c r="D1397" s="54" t="s">
        <v>177</v>
      </c>
      <c r="E1397" s="54" t="s">
        <v>13</v>
      </c>
      <c r="F1397" s="54"/>
      <c r="G1397" s="54" t="s">
        <v>389</v>
      </c>
      <c r="H1397" s="54" t="s">
        <v>390</v>
      </c>
      <c r="I1397" s="51" t="s">
        <v>510</v>
      </c>
      <c r="J1397" s="51" t="s">
        <v>510</v>
      </c>
      <c r="K1397" s="51">
        <v>0</v>
      </c>
      <c r="L1397" s="51">
        <v>0</v>
      </c>
      <c r="M1397" s="51">
        <v>1</v>
      </c>
      <c r="N1397" s="51">
        <v>1</v>
      </c>
      <c r="O1397" s="55">
        <v>0</v>
      </c>
      <c r="P1397" s="56">
        <f t="shared" si="21"/>
        <v>0</v>
      </c>
      <c r="Q1397" s="49"/>
      <c r="R1397" s="49"/>
    </row>
    <row r="1398" spans="1:18" s="48" customFormat="1" ht="15.2" customHeight="1">
      <c r="A1398" s="54" t="s">
        <v>539</v>
      </c>
      <c r="B1398" s="54" t="s">
        <v>580</v>
      </c>
      <c r="C1398" s="54" t="s">
        <v>177</v>
      </c>
      <c r="D1398" s="54" t="s">
        <v>177</v>
      </c>
      <c r="E1398" s="54" t="s">
        <v>13</v>
      </c>
      <c r="F1398" s="54"/>
      <c r="G1398" s="54" t="s">
        <v>393</v>
      </c>
      <c r="H1398" s="54" t="s">
        <v>25</v>
      </c>
      <c r="I1398" s="51" t="s">
        <v>510</v>
      </c>
      <c r="J1398" s="51" t="s">
        <v>510</v>
      </c>
      <c r="K1398" s="51">
        <v>0</v>
      </c>
      <c r="L1398" s="51">
        <v>0</v>
      </c>
      <c r="M1398" s="51">
        <v>1</v>
      </c>
      <c r="N1398" s="51">
        <v>1</v>
      </c>
      <c r="O1398" s="55">
        <v>0</v>
      </c>
      <c r="P1398" s="56">
        <f t="shared" si="21"/>
        <v>0</v>
      </c>
      <c r="Q1398" s="49"/>
      <c r="R1398" s="49"/>
    </row>
    <row r="1399" spans="1:18" s="48" customFormat="1" ht="15.2" customHeight="1">
      <c r="A1399" s="54" t="s">
        <v>539</v>
      </c>
      <c r="B1399" s="54" t="s">
        <v>580</v>
      </c>
      <c r="C1399" s="54" t="s">
        <v>177</v>
      </c>
      <c r="D1399" s="54" t="s">
        <v>177</v>
      </c>
      <c r="E1399" s="54" t="s">
        <v>13</v>
      </c>
      <c r="F1399" s="54"/>
      <c r="G1399" s="54" t="s">
        <v>376</v>
      </c>
      <c r="H1399" s="54" t="s">
        <v>377</v>
      </c>
      <c r="I1399" s="51" t="s">
        <v>510</v>
      </c>
      <c r="J1399" s="51" t="s">
        <v>510</v>
      </c>
      <c r="K1399" s="51">
        <v>0</v>
      </c>
      <c r="L1399" s="51">
        <v>0</v>
      </c>
      <c r="M1399" s="51">
        <v>1</v>
      </c>
      <c r="N1399" s="51">
        <v>1</v>
      </c>
      <c r="O1399" s="55">
        <v>0</v>
      </c>
      <c r="P1399" s="56">
        <f t="shared" si="21"/>
        <v>0</v>
      </c>
      <c r="Q1399" s="49"/>
      <c r="R1399" s="49"/>
    </row>
    <row r="1400" spans="1:18" s="48" customFormat="1" ht="15.2" customHeight="1">
      <c r="A1400" s="54" t="s">
        <v>539</v>
      </c>
      <c r="B1400" s="54" t="s">
        <v>580</v>
      </c>
      <c r="C1400" s="54" t="s">
        <v>177</v>
      </c>
      <c r="D1400" s="54" t="s">
        <v>177</v>
      </c>
      <c r="E1400" s="54" t="s">
        <v>13</v>
      </c>
      <c r="F1400" s="54"/>
      <c r="G1400" s="54" t="s">
        <v>378</v>
      </c>
      <c r="H1400" s="54" t="s">
        <v>379</v>
      </c>
      <c r="I1400" s="51" t="s">
        <v>510</v>
      </c>
      <c r="J1400" s="51" t="s">
        <v>510</v>
      </c>
      <c r="K1400" s="51">
        <v>0</v>
      </c>
      <c r="L1400" s="51">
        <v>0</v>
      </c>
      <c r="M1400" s="51">
        <v>1</v>
      </c>
      <c r="N1400" s="51">
        <v>1</v>
      </c>
      <c r="O1400" s="55">
        <v>0</v>
      </c>
      <c r="P1400" s="56">
        <f t="shared" si="21"/>
        <v>0</v>
      </c>
      <c r="Q1400" s="49"/>
      <c r="R1400" s="49"/>
    </row>
    <row r="1401" spans="1:18" s="48" customFormat="1" ht="15.2" customHeight="1">
      <c r="A1401" s="54" t="s">
        <v>539</v>
      </c>
      <c r="B1401" s="54" t="s">
        <v>580</v>
      </c>
      <c r="C1401" s="54" t="s">
        <v>177</v>
      </c>
      <c r="D1401" s="54" t="s">
        <v>177</v>
      </c>
      <c r="E1401" s="54" t="s">
        <v>13</v>
      </c>
      <c r="F1401" s="54"/>
      <c r="G1401" s="54" t="s">
        <v>380</v>
      </c>
      <c r="H1401" s="54" t="s">
        <v>17</v>
      </c>
      <c r="I1401" s="51" t="s">
        <v>510</v>
      </c>
      <c r="J1401" s="51" t="s">
        <v>510</v>
      </c>
      <c r="K1401" s="51">
        <v>0</v>
      </c>
      <c r="L1401" s="51">
        <v>0</v>
      </c>
      <c r="M1401" s="51">
        <v>1</v>
      </c>
      <c r="N1401" s="51">
        <v>1</v>
      </c>
      <c r="O1401" s="55">
        <v>0</v>
      </c>
      <c r="P1401" s="56">
        <f t="shared" si="21"/>
        <v>0</v>
      </c>
      <c r="Q1401" s="49"/>
      <c r="R1401" s="49"/>
    </row>
    <row r="1402" spans="1:18" s="48" customFormat="1" ht="15.2" customHeight="1">
      <c r="A1402" s="54" t="s">
        <v>539</v>
      </c>
      <c r="B1402" s="54" t="s">
        <v>580</v>
      </c>
      <c r="C1402" s="54" t="s">
        <v>177</v>
      </c>
      <c r="D1402" s="54" t="s">
        <v>177</v>
      </c>
      <c r="E1402" s="54" t="s">
        <v>13</v>
      </c>
      <c r="F1402" s="54"/>
      <c r="G1402" s="54" t="s">
        <v>381</v>
      </c>
      <c r="H1402" s="54" t="s">
        <v>382</v>
      </c>
      <c r="I1402" s="51" t="s">
        <v>510</v>
      </c>
      <c r="J1402" s="51" t="s">
        <v>510</v>
      </c>
      <c r="K1402" s="51">
        <v>0</v>
      </c>
      <c r="L1402" s="51">
        <v>0</v>
      </c>
      <c r="M1402" s="51">
        <v>1</v>
      </c>
      <c r="N1402" s="51">
        <v>1</v>
      </c>
      <c r="O1402" s="55">
        <v>0</v>
      </c>
      <c r="P1402" s="56">
        <f t="shared" si="21"/>
        <v>0</v>
      </c>
      <c r="Q1402" s="49"/>
      <c r="R1402" s="49"/>
    </row>
    <row r="1403" spans="1:18" s="48" customFormat="1" ht="15.2" customHeight="1">
      <c r="A1403" s="54" t="s">
        <v>539</v>
      </c>
      <c r="B1403" s="54" t="s">
        <v>580</v>
      </c>
      <c r="C1403" s="54" t="s">
        <v>178</v>
      </c>
      <c r="D1403" s="54" t="s">
        <v>178</v>
      </c>
      <c r="E1403" s="54" t="s">
        <v>13</v>
      </c>
      <c r="F1403" s="54"/>
      <c r="G1403" s="54" t="s">
        <v>366</v>
      </c>
      <c r="H1403" s="54" t="s">
        <v>367</v>
      </c>
      <c r="I1403" s="51" t="s">
        <v>510</v>
      </c>
      <c r="J1403" s="51" t="s">
        <v>510</v>
      </c>
      <c r="K1403" s="51">
        <v>0</v>
      </c>
      <c r="L1403" s="51">
        <v>0</v>
      </c>
      <c r="M1403" s="51">
        <v>1</v>
      </c>
      <c r="N1403" s="51">
        <v>1</v>
      </c>
      <c r="O1403" s="55">
        <v>0</v>
      </c>
      <c r="P1403" s="56">
        <f t="shared" si="21"/>
        <v>0</v>
      </c>
      <c r="Q1403" s="49"/>
      <c r="R1403" s="49"/>
    </row>
    <row r="1404" spans="1:18" s="48" customFormat="1" ht="15.2" customHeight="1">
      <c r="A1404" s="54" t="s">
        <v>539</v>
      </c>
      <c r="B1404" s="54" t="s">
        <v>580</v>
      </c>
      <c r="C1404" s="54" t="s">
        <v>178</v>
      </c>
      <c r="D1404" s="54" t="s">
        <v>178</v>
      </c>
      <c r="E1404" s="54" t="s">
        <v>13</v>
      </c>
      <c r="F1404" s="54"/>
      <c r="G1404" s="54" t="s">
        <v>368</v>
      </c>
      <c r="H1404" s="54" t="s">
        <v>369</v>
      </c>
      <c r="I1404" s="51" t="s">
        <v>510</v>
      </c>
      <c r="J1404" s="51" t="s">
        <v>510</v>
      </c>
      <c r="K1404" s="51">
        <v>0</v>
      </c>
      <c r="L1404" s="51">
        <v>0</v>
      </c>
      <c r="M1404" s="51">
        <v>1</v>
      </c>
      <c r="N1404" s="51">
        <v>1</v>
      </c>
      <c r="O1404" s="55">
        <v>0</v>
      </c>
      <c r="P1404" s="56">
        <f t="shared" si="21"/>
        <v>0</v>
      </c>
      <c r="Q1404" s="49"/>
      <c r="R1404" s="49"/>
    </row>
    <row r="1405" spans="1:18" s="48" customFormat="1" ht="15.2" customHeight="1">
      <c r="A1405" s="54" t="s">
        <v>539</v>
      </c>
      <c r="B1405" s="54" t="s">
        <v>580</v>
      </c>
      <c r="C1405" s="54" t="s">
        <v>178</v>
      </c>
      <c r="D1405" s="54" t="s">
        <v>178</v>
      </c>
      <c r="E1405" s="54" t="s">
        <v>13</v>
      </c>
      <c r="F1405" s="54"/>
      <c r="G1405" s="54" t="s">
        <v>370</v>
      </c>
      <c r="H1405" s="54" t="s">
        <v>371</v>
      </c>
      <c r="I1405" s="51" t="s">
        <v>510</v>
      </c>
      <c r="J1405" s="51" t="s">
        <v>510</v>
      </c>
      <c r="K1405" s="51">
        <v>0</v>
      </c>
      <c r="L1405" s="51">
        <v>0</v>
      </c>
      <c r="M1405" s="51">
        <v>1</v>
      </c>
      <c r="N1405" s="51">
        <v>1</v>
      </c>
      <c r="O1405" s="55">
        <v>0</v>
      </c>
      <c r="P1405" s="56">
        <f t="shared" si="21"/>
        <v>0</v>
      </c>
      <c r="Q1405" s="49"/>
      <c r="R1405" s="49"/>
    </row>
    <row r="1406" spans="1:18" s="48" customFormat="1" ht="15.2" customHeight="1">
      <c r="A1406" s="54" t="s">
        <v>539</v>
      </c>
      <c r="B1406" s="54" t="s">
        <v>580</v>
      </c>
      <c r="C1406" s="54" t="s">
        <v>178</v>
      </c>
      <c r="D1406" s="54" t="s">
        <v>178</v>
      </c>
      <c r="E1406" s="54" t="s">
        <v>13</v>
      </c>
      <c r="F1406" s="54"/>
      <c r="G1406" s="54" t="s">
        <v>372</v>
      </c>
      <c r="H1406" s="54" t="s">
        <v>373</v>
      </c>
      <c r="I1406" s="51" t="s">
        <v>510</v>
      </c>
      <c r="J1406" s="51" t="s">
        <v>510</v>
      </c>
      <c r="K1406" s="51">
        <v>0</v>
      </c>
      <c r="L1406" s="51">
        <v>0</v>
      </c>
      <c r="M1406" s="51">
        <v>1</v>
      </c>
      <c r="N1406" s="51">
        <v>1</v>
      </c>
      <c r="O1406" s="55">
        <v>0</v>
      </c>
      <c r="P1406" s="56">
        <f t="shared" si="21"/>
        <v>0</v>
      </c>
      <c r="Q1406" s="49"/>
      <c r="R1406" s="49"/>
    </row>
    <row r="1407" spans="1:18" s="48" customFormat="1" ht="15.2" customHeight="1">
      <c r="A1407" s="54" t="s">
        <v>539</v>
      </c>
      <c r="B1407" s="54" t="s">
        <v>580</v>
      </c>
      <c r="C1407" s="54" t="s">
        <v>178</v>
      </c>
      <c r="D1407" s="54" t="s">
        <v>178</v>
      </c>
      <c r="E1407" s="54" t="s">
        <v>13</v>
      </c>
      <c r="F1407" s="54"/>
      <c r="G1407" s="54" t="s">
        <v>374</v>
      </c>
      <c r="H1407" s="54" t="s">
        <v>375</v>
      </c>
      <c r="I1407" s="51" t="s">
        <v>510</v>
      </c>
      <c r="J1407" s="51" t="s">
        <v>510</v>
      </c>
      <c r="K1407" s="51">
        <v>0</v>
      </c>
      <c r="L1407" s="51">
        <v>0</v>
      </c>
      <c r="M1407" s="51">
        <v>1</v>
      </c>
      <c r="N1407" s="51">
        <v>1</v>
      </c>
      <c r="O1407" s="55">
        <v>0</v>
      </c>
      <c r="P1407" s="56">
        <f t="shared" si="21"/>
        <v>0</v>
      </c>
      <c r="Q1407" s="49"/>
      <c r="R1407" s="49"/>
    </row>
    <row r="1408" spans="1:18" s="48" customFormat="1" ht="15.2" customHeight="1">
      <c r="A1408" s="54" t="s">
        <v>539</v>
      </c>
      <c r="B1408" s="54" t="s">
        <v>580</v>
      </c>
      <c r="C1408" s="54" t="s">
        <v>178</v>
      </c>
      <c r="D1408" s="54" t="s">
        <v>178</v>
      </c>
      <c r="E1408" s="54" t="s">
        <v>13</v>
      </c>
      <c r="F1408" s="54"/>
      <c r="G1408" s="54" t="s">
        <v>389</v>
      </c>
      <c r="H1408" s="54" t="s">
        <v>390</v>
      </c>
      <c r="I1408" s="51" t="s">
        <v>510</v>
      </c>
      <c r="J1408" s="51" t="s">
        <v>510</v>
      </c>
      <c r="K1408" s="51">
        <v>0</v>
      </c>
      <c r="L1408" s="51">
        <v>0</v>
      </c>
      <c r="M1408" s="51">
        <v>1</v>
      </c>
      <c r="N1408" s="51">
        <v>1</v>
      </c>
      <c r="O1408" s="55">
        <v>0</v>
      </c>
      <c r="P1408" s="56">
        <f t="shared" si="21"/>
        <v>0</v>
      </c>
      <c r="Q1408" s="49"/>
      <c r="R1408" s="49"/>
    </row>
    <row r="1409" spans="1:18" s="48" customFormat="1" ht="15.2" customHeight="1">
      <c r="A1409" s="54" t="s">
        <v>539</v>
      </c>
      <c r="B1409" s="54" t="s">
        <v>580</v>
      </c>
      <c r="C1409" s="54" t="s">
        <v>178</v>
      </c>
      <c r="D1409" s="54" t="s">
        <v>178</v>
      </c>
      <c r="E1409" s="54" t="s">
        <v>13</v>
      </c>
      <c r="F1409" s="54"/>
      <c r="G1409" s="54" t="s">
        <v>393</v>
      </c>
      <c r="H1409" s="54" t="s">
        <v>25</v>
      </c>
      <c r="I1409" s="51" t="s">
        <v>510</v>
      </c>
      <c r="J1409" s="51" t="s">
        <v>510</v>
      </c>
      <c r="K1409" s="51">
        <v>0</v>
      </c>
      <c r="L1409" s="51">
        <v>0</v>
      </c>
      <c r="M1409" s="51">
        <v>1</v>
      </c>
      <c r="N1409" s="51">
        <v>1</v>
      </c>
      <c r="O1409" s="55">
        <v>0</v>
      </c>
      <c r="P1409" s="56">
        <f t="shared" si="21"/>
        <v>0</v>
      </c>
      <c r="Q1409" s="49"/>
      <c r="R1409" s="49"/>
    </row>
    <row r="1410" spans="1:18" s="48" customFormat="1" ht="15.2" customHeight="1">
      <c r="A1410" s="54" t="s">
        <v>539</v>
      </c>
      <c r="B1410" s="54" t="s">
        <v>580</v>
      </c>
      <c r="C1410" s="54" t="s">
        <v>178</v>
      </c>
      <c r="D1410" s="54" t="s">
        <v>178</v>
      </c>
      <c r="E1410" s="54" t="s">
        <v>13</v>
      </c>
      <c r="F1410" s="54"/>
      <c r="G1410" s="54" t="s">
        <v>376</v>
      </c>
      <c r="H1410" s="54" t="s">
        <v>377</v>
      </c>
      <c r="I1410" s="51" t="s">
        <v>510</v>
      </c>
      <c r="J1410" s="51" t="s">
        <v>510</v>
      </c>
      <c r="K1410" s="51">
        <v>0</v>
      </c>
      <c r="L1410" s="51">
        <v>0</v>
      </c>
      <c r="M1410" s="51">
        <v>1</v>
      </c>
      <c r="N1410" s="51">
        <v>1</v>
      </c>
      <c r="O1410" s="55">
        <v>0</v>
      </c>
      <c r="P1410" s="56">
        <f t="shared" si="21"/>
        <v>0</v>
      </c>
      <c r="Q1410" s="49"/>
      <c r="R1410" s="49"/>
    </row>
    <row r="1411" spans="1:18" s="48" customFormat="1" ht="15.2" customHeight="1">
      <c r="A1411" s="54" t="s">
        <v>539</v>
      </c>
      <c r="B1411" s="54" t="s">
        <v>580</v>
      </c>
      <c r="C1411" s="54" t="s">
        <v>178</v>
      </c>
      <c r="D1411" s="54" t="s">
        <v>178</v>
      </c>
      <c r="E1411" s="54" t="s">
        <v>13</v>
      </c>
      <c r="F1411" s="54"/>
      <c r="G1411" s="54" t="s">
        <v>378</v>
      </c>
      <c r="H1411" s="54" t="s">
        <v>379</v>
      </c>
      <c r="I1411" s="51" t="s">
        <v>510</v>
      </c>
      <c r="J1411" s="51" t="s">
        <v>510</v>
      </c>
      <c r="K1411" s="51">
        <v>0</v>
      </c>
      <c r="L1411" s="51">
        <v>0</v>
      </c>
      <c r="M1411" s="51">
        <v>1</v>
      </c>
      <c r="N1411" s="51">
        <v>1</v>
      </c>
      <c r="O1411" s="55">
        <v>0</v>
      </c>
      <c r="P1411" s="56">
        <f t="shared" ref="P1411:P1474" si="22">L1411-O1411</f>
        <v>0</v>
      </c>
      <c r="Q1411" s="49"/>
      <c r="R1411" s="49"/>
    </row>
    <row r="1412" spans="1:18" s="48" customFormat="1" ht="15.2" customHeight="1">
      <c r="A1412" s="54" t="s">
        <v>539</v>
      </c>
      <c r="B1412" s="54" t="s">
        <v>580</v>
      </c>
      <c r="C1412" s="54" t="s">
        <v>178</v>
      </c>
      <c r="D1412" s="54" t="s">
        <v>178</v>
      </c>
      <c r="E1412" s="54" t="s">
        <v>13</v>
      </c>
      <c r="F1412" s="54"/>
      <c r="G1412" s="54" t="s">
        <v>380</v>
      </c>
      <c r="H1412" s="54" t="s">
        <v>17</v>
      </c>
      <c r="I1412" s="51" t="s">
        <v>510</v>
      </c>
      <c r="J1412" s="51" t="s">
        <v>510</v>
      </c>
      <c r="K1412" s="51">
        <v>0</v>
      </c>
      <c r="L1412" s="51">
        <v>0</v>
      </c>
      <c r="M1412" s="51">
        <v>1</v>
      </c>
      <c r="N1412" s="51">
        <v>1</v>
      </c>
      <c r="O1412" s="55">
        <v>0</v>
      </c>
      <c r="P1412" s="56">
        <f t="shared" si="22"/>
        <v>0</v>
      </c>
      <c r="Q1412" s="49"/>
      <c r="R1412" s="49"/>
    </row>
    <row r="1413" spans="1:18" s="48" customFormat="1" ht="15.2" customHeight="1">
      <c r="A1413" s="54" t="s">
        <v>539</v>
      </c>
      <c r="B1413" s="54" t="s">
        <v>580</v>
      </c>
      <c r="C1413" s="54" t="s">
        <v>178</v>
      </c>
      <c r="D1413" s="54" t="s">
        <v>178</v>
      </c>
      <c r="E1413" s="54" t="s">
        <v>13</v>
      </c>
      <c r="F1413" s="54"/>
      <c r="G1413" s="54" t="s">
        <v>381</v>
      </c>
      <c r="H1413" s="54" t="s">
        <v>382</v>
      </c>
      <c r="I1413" s="51" t="s">
        <v>510</v>
      </c>
      <c r="J1413" s="51" t="s">
        <v>510</v>
      </c>
      <c r="K1413" s="51">
        <v>0</v>
      </c>
      <c r="L1413" s="51">
        <v>0</v>
      </c>
      <c r="M1413" s="51">
        <v>1</v>
      </c>
      <c r="N1413" s="51">
        <v>1</v>
      </c>
      <c r="O1413" s="55">
        <v>0</v>
      </c>
      <c r="P1413" s="56">
        <f t="shared" si="22"/>
        <v>0</v>
      </c>
      <c r="Q1413" s="49"/>
      <c r="R1413" s="49"/>
    </row>
    <row r="1414" spans="1:18" s="48" customFormat="1" ht="15.2" customHeight="1">
      <c r="A1414" s="54" t="s">
        <v>539</v>
      </c>
      <c r="B1414" s="54" t="s">
        <v>580</v>
      </c>
      <c r="C1414" s="54" t="s">
        <v>179</v>
      </c>
      <c r="D1414" s="54" t="s">
        <v>179</v>
      </c>
      <c r="E1414" s="54" t="s">
        <v>13</v>
      </c>
      <c r="F1414" s="54"/>
      <c r="G1414" s="54" t="s">
        <v>366</v>
      </c>
      <c r="H1414" s="54" t="s">
        <v>367</v>
      </c>
      <c r="I1414" s="51" t="s">
        <v>510</v>
      </c>
      <c r="J1414" s="51" t="s">
        <v>510</v>
      </c>
      <c r="K1414" s="51">
        <v>0</v>
      </c>
      <c r="L1414" s="51">
        <v>0</v>
      </c>
      <c r="M1414" s="51">
        <v>1</v>
      </c>
      <c r="N1414" s="51">
        <v>1</v>
      </c>
      <c r="O1414" s="55">
        <v>0</v>
      </c>
      <c r="P1414" s="56">
        <f t="shared" si="22"/>
        <v>0</v>
      </c>
      <c r="Q1414" s="49"/>
      <c r="R1414" s="49"/>
    </row>
    <row r="1415" spans="1:18" s="48" customFormat="1" ht="15.2" customHeight="1">
      <c r="A1415" s="54" t="s">
        <v>539</v>
      </c>
      <c r="B1415" s="54" t="s">
        <v>580</v>
      </c>
      <c r="C1415" s="54" t="s">
        <v>179</v>
      </c>
      <c r="D1415" s="54" t="s">
        <v>179</v>
      </c>
      <c r="E1415" s="54" t="s">
        <v>13</v>
      </c>
      <c r="F1415" s="54"/>
      <c r="G1415" s="54" t="s">
        <v>368</v>
      </c>
      <c r="H1415" s="54" t="s">
        <v>369</v>
      </c>
      <c r="I1415" s="51" t="s">
        <v>510</v>
      </c>
      <c r="J1415" s="51" t="s">
        <v>510</v>
      </c>
      <c r="K1415" s="51">
        <v>0</v>
      </c>
      <c r="L1415" s="51">
        <v>0</v>
      </c>
      <c r="M1415" s="51">
        <v>1</v>
      </c>
      <c r="N1415" s="51">
        <v>1</v>
      </c>
      <c r="O1415" s="55">
        <v>0</v>
      </c>
      <c r="P1415" s="56">
        <f t="shared" si="22"/>
        <v>0</v>
      </c>
      <c r="Q1415" s="49"/>
      <c r="R1415" s="49"/>
    </row>
    <row r="1416" spans="1:18" s="48" customFormat="1" ht="15.2" customHeight="1">
      <c r="A1416" s="54" t="s">
        <v>539</v>
      </c>
      <c r="B1416" s="54" t="s">
        <v>580</v>
      </c>
      <c r="C1416" s="54" t="s">
        <v>179</v>
      </c>
      <c r="D1416" s="54" t="s">
        <v>179</v>
      </c>
      <c r="E1416" s="54" t="s">
        <v>13</v>
      </c>
      <c r="F1416" s="54"/>
      <c r="G1416" s="54" t="s">
        <v>370</v>
      </c>
      <c r="H1416" s="54" t="s">
        <v>371</v>
      </c>
      <c r="I1416" s="51" t="s">
        <v>510</v>
      </c>
      <c r="J1416" s="51" t="s">
        <v>510</v>
      </c>
      <c r="K1416" s="51">
        <v>0</v>
      </c>
      <c r="L1416" s="51">
        <v>0</v>
      </c>
      <c r="M1416" s="51">
        <v>1</v>
      </c>
      <c r="N1416" s="51">
        <v>1</v>
      </c>
      <c r="O1416" s="55">
        <v>0</v>
      </c>
      <c r="P1416" s="56">
        <f t="shared" si="22"/>
        <v>0</v>
      </c>
      <c r="Q1416" s="49"/>
      <c r="R1416" s="49"/>
    </row>
    <row r="1417" spans="1:18" s="48" customFormat="1" ht="15.2" customHeight="1">
      <c r="A1417" s="54" t="s">
        <v>539</v>
      </c>
      <c r="B1417" s="54" t="s">
        <v>580</v>
      </c>
      <c r="C1417" s="54" t="s">
        <v>179</v>
      </c>
      <c r="D1417" s="54" t="s">
        <v>179</v>
      </c>
      <c r="E1417" s="54" t="s">
        <v>13</v>
      </c>
      <c r="F1417" s="54"/>
      <c r="G1417" s="54" t="s">
        <v>372</v>
      </c>
      <c r="H1417" s="54" t="s">
        <v>373</v>
      </c>
      <c r="I1417" s="51" t="s">
        <v>510</v>
      </c>
      <c r="J1417" s="51" t="s">
        <v>510</v>
      </c>
      <c r="K1417" s="51">
        <v>0</v>
      </c>
      <c r="L1417" s="51">
        <v>0</v>
      </c>
      <c r="M1417" s="51">
        <v>1</v>
      </c>
      <c r="N1417" s="51">
        <v>1</v>
      </c>
      <c r="O1417" s="55">
        <v>0</v>
      </c>
      <c r="P1417" s="56">
        <f t="shared" si="22"/>
        <v>0</v>
      </c>
      <c r="Q1417" s="49"/>
      <c r="R1417" s="49"/>
    </row>
    <row r="1418" spans="1:18" s="48" customFormat="1" ht="15.2" customHeight="1">
      <c r="A1418" s="54" t="s">
        <v>539</v>
      </c>
      <c r="B1418" s="54" t="s">
        <v>580</v>
      </c>
      <c r="C1418" s="54" t="s">
        <v>179</v>
      </c>
      <c r="D1418" s="54" t="s">
        <v>179</v>
      </c>
      <c r="E1418" s="54" t="s">
        <v>13</v>
      </c>
      <c r="F1418" s="54"/>
      <c r="G1418" s="54" t="s">
        <v>374</v>
      </c>
      <c r="H1418" s="54" t="s">
        <v>375</v>
      </c>
      <c r="I1418" s="51" t="s">
        <v>510</v>
      </c>
      <c r="J1418" s="51" t="s">
        <v>510</v>
      </c>
      <c r="K1418" s="51">
        <v>0</v>
      </c>
      <c r="L1418" s="51">
        <v>0</v>
      </c>
      <c r="M1418" s="51">
        <v>1</v>
      </c>
      <c r="N1418" s="51">
        <v>1</v>
      </c>
      <c r="O1418" s="55">
        <v>0</v>
      </c>
      <c r="P1418" s="56">
        <f t="shared" si="22"/>
        <v>0</v>
      </c>
      <c r="Q1418" s="49"/>
      <c r="R1418" s="49"/>
    </row>
    <row r="1419" spans="1:18" s="48" customFormat="1" ht="15.2" customHeight="1">
      <c r="A1419" s="54" t="s">
        <v>539</v>
      </c>
      <c r="B1419" s="54" t="s">
        <v>580</v>
      </c>
      <c r="C1419" s="54" t="s">
        <v>179</v>
      </c>
      <c r="D1419" s="54" t="s">
        <v>179</v>
      </c>
      <c r="E1419" s="54" t="s">
        <v>13</v>
      </c>
      <c r="F1419" s="54"/>
      <c r="G1419" s="54" t="s">
        <v>389</v>
      </c>
      <c r="H1419" s="54" t="s">
        <v>390</v>
      </c>
      <c r="I1419" s="51" t="s">
        <v>510</v>
      </c>
      <c r="J1419" s="51" t="s">
        <v>510</v>
      </c>
      <c r="K1419" s="51">
        <v>0</v>
      </c>
      <c r="L1419" s="51">
        <v>0</v>
      </c>
      <c r="M1419" s="51">
        <v>1</v>
      </c>
      <c r="N1419" s="51">
        <v>1</v>
      </c>
      <c r="O1419" s="55">
        <v>0</v>
      </c>
      <c r="P1419" s="56">
        <f t="shared" si="22"/>
        <v>0</v>
      </c>
      <c r="Q1419" s="49"/>
      <c r="R1419" s="49"/>
    </row>
    <row r="1420" spans="1:18" s="48" customFormat="1" ht="15.2" customHeight="1">
      <c r="A1420" s="54" t="s">
        <v>539</v>
      </c>
      <c r="B1420" s="54" t="s">
        <v>580</v>
      </c>
      <c r="C1420" s="54" t="s">
        <v>179</v>
      </c>
      <c r="D1420" s="54" t="s">
        <v>179</v>
      </c>
      <c r="E1420" s="54" t="s">
        <v>13</v>
      </c>
      <c r="F1420" s="54"/>
      <c r="G1420" s="54" t="s">
        <v>376</v>
      </c>
      <c r="H1420" s="54" t="s">
        <v>377</v>
      </c>
      <c r="I1420" s="51" t="s">
        <v>510</v>
      </c>
      <c r="J1420" s="51" t="s">
        <v>510</v>
      </c>
      <c r="K1420" s="51">
        <v>0</v>
      </c>
      <c r="L1420" s="51">
        <v>0</v>
      </c>
      <c r="M1420" s="51">
        <v>1</v>
      </c>
      <c r="N1420" s="51">
        <v>1</v>
      </c>
      <c r="O1420" s="55">
        <v>0</v>
      </c>
      <c r="P1420" s="56">
        <f t="shared" si="22"/>
        <v>0</v>
      </c>
      <c r="Q1420" s="49"/>
      <c r="R1420" s="49"/>
    </row>
    <row r="1421" spans="1:18" s="48" customFormat="1" ht="15.2" customHeight="1">
      <c r="A1421" s="54" t="s">
        <v>539</v>
      </c>
      <c r="B1421" s="54" t="s">
        <v>580</v>
      </c>
      <c r="C1421" s="54" t="s">
        <v>179</v>
      </c>
      <c r="D1421" s="54" t="s">
        <v>179</v>
      </c>
      <c r="E1421" s="54" t="s">
        <v>13</v>
      </c>
      <c r="F1421" s="54"/>
      <c r="G1421" s="54" t="s">
        <v>378</v>
      </c>
      <c r="H1421" s="54" t="s">
        <v>379</v>
      </c>
      <c r="I1421" s="51" t="s">
        <v>510</v>
      </c>
      <c r="J1421" s="51" t="s">
        <v>510</v>
      </c>
      <c r="K1421" s="51">
        <v>0</v>
      </c>
      <c r="L1421" s="51">
        <v>0</v>
      </c>
      <c r="M1421" s="51">
        <v>1</v>
      </c>
      <c r="N1421" s="51">
        <v>1</v>
      </c>
      <c r="O1421" s="55">
        <v>0</v>
      </c>
      <c r="P1421" s="56">
        <f t="shared" si="22"/>
        <v>0</v>
      </c>
      <c r="Q1421" s="49"/>
      <c r="R1421" s="49"/>
    </row>
    <row r="1422" spans="1:18" s="48" customFormat="1" ht="15.2" customHeight="1">
      <c r="A1422" s="54" t="s">
        <v>539</v>
      </c>
      <c r="B1422" s="54" t="s">
        <v>580</v>
      </c>
      <c r="C1422" s="54" t="s">
        <v>179</v>
      </c>
      <c r="D1422" s="54" t="s">
        <v>179</v>
      </c>
      <c r="E1422" s="54" t="s">
        <v>13</v>
      </c>
      <c r="F1422" s="54"/>
      <c r="G1422" s="54" t="s">
        <v>380</v>
      </c>
      <c r="H1422" s="54" t="s">
        <v>17</v>
      </c>
      <c r="I1422" s="51" t="s">
        <v>510</v>
      </c>
      <c r="J1422" s="51" t="s">
        <v>510</v>
      </c>
      <c r="K1422" s="51">
        <v>0</v>
      </c>
      <c r="L1422" s="51">
        <v>0</v>
      </c>
      <c r="M1422" s="51">
        <v>1</v>
      </c>
      <c r="N1422" s="51">
        <v>1</v>
      </c>
      <c r="O1422" s="55">
        <v>0</v>
      </c>
      <c r="P1422" s="56">
        <f t="shared" si="22"/>
        <v>0</v>
      </c>
      <c r="Q1422" s="49"/>
      <c r="R1422" s="49"/>
    </row>
    <row r="1423" spans="1:18" s="48" customFormat="1" ht="15.2" customHeight="1">
      <c r="A1423" s="54" t="s">
        <v>539</v>
      </c>
      <c r="B1423" s="54" t="s">
        <v>580</v>
      </c>
      <c r="C1423" s="54" t="s">
        <v>179</v>
      </c>
      <c r="D1423" s="54" t="s">
        <v>179</v>
      </c>
      <c r="E1423" s="54" t="s">
        <v>13</v>
      </c>
      <c r="F1423" s="54"/>
      <c r="G1423" s="54" t="s">
        <v>381</v>
      </c>
      <c r="H1423" s="54" t="s">
        <v>382</v>
      </c>
      <c r="I1423" s="51" t="s">
        <v>510</v>
      </c>
      <c r="J1423" s="51" t="s">
        <v>510</v>
      </c>
      <c r="K1423" s="51">
        <v>0</v>
      </c>
      <c r="L1423" s="51">
        <v>0</v>
      </c>
      <c r="M1423" s="51">
        <v>1</v>
      </c>
      <c r="N1423" s="51">
        <v>1</v>
      </c>
      <c r="O1423" s="55">
        <v>0</v>
      </c>
      <c r="P1423" s="56">
        <f t="shared" si="22"/>
        <v>0</v>
      </c>
      <c r="Q1423" s="49"/>
      <c r="R1423" s="49"/>
    </row>
    <row r="1424" spans="1:18" s="48" customFormat="1" ht="15.2" customHeight="1">
      <c r="A1424" s="54" t="s">
        <v>539</v>
      </c>
      <c r="B1424" s="54" t="s">
        <v>580</v>
      </c>
      <c r="C1424" s="54" t="s">
        <v>180</v>
      </c>
      <c r="D1424" s="54" t="s">
        <v>180</v>
      </c>
      <c r="E1424" s="54" t="s">
        <v>13</v>
      </c>
      <c r="F1424" s="54"/>
      <c r="G1424" s="54" t="s">
        <v>366</v>
      </c>
      <c r="H1424" s="54" t="s">
        <v>367</v>
      </c>
      <c r="I1424" s="51" t="s">
        <v>510</v>
      </c>
      <c r="J1424" s="51" t="s">
        <v>510</v>
      </c>
      <c r="K1424" s="51">
        <v>0</v>
      </c>
      <c r="L1424" s="51">
        <v>0</v>
      </c>
      <c r="M1424" s="51">
        <v>1</v>
      </c>
      <c r="N1424" s="51">
        <v>1</v>
      </c>
      <c r="O1424" s="55">
        <v>0</v>
      </c>
      <c r="P1424" s="56">
        <f t="shared" si="22"/>
        <v>0</v>
      </c>
      <c r="Q1424" s="49"/>
      <c r="R1424" s="49"/>
    </row>
    <row r="1425" spans="1:18" s="48" customFormat="1" ht="15.2" customHeight="1">
      <c r="A1425" s="54" t="s">
        <v>539</v>
      </c>
      <c r="B1425" s="54" t="s">
        <v>580</v>
      </c>
      <c r="C1425" s="54" t="s">
        <v>180</v>
      </c>
      <c r="D1425" s="54" t="s">
        <v>180</v>
      </c>
      <c r="E1425" s="54" t="s">
        <v>13</v>
      </c>
      <c r="F1425" s="54"/>
      <c r="G1425" s="54" t="s">
        <v>368</v>
      </c>
      <c r="H1425" s="54" t="s">
        <v>369</v>
      </c>
      <c r="I1425" s="51" t="s">
        <v>510</v>
      </c>
      <c r="J1425" s="51" t="s">
        <v>510</v>
      </c>
      <c r="K1425" s="51">
        <v>0</v>
      </c>
      <c r="L1425" s="51">
        <v>0</v>
      </c>
      <c r="M1425" s="51">
        <v>1</v>
      </c>
      <c r="N1425" s="51">
        <v>1</v>
      </c>
      <c r="O1425" s="55">
        <v>0</v>
      </c>
      <c r="P1425" s="56">
        <f t="shared" si="22"/>
        <v>0</v>
      </c>
      <c r="Q1425" s="49"/>
      <c r="R1425" s="49"/>
    </row>
    <row r="1426" spans="1:18" s="48" customFormat="1" ht="15.2" customHeight="1">
      <c r="A1426" s="54" t="s">
        <v>539</v>
      </c>
      <c r="B1426" s="54" t="s">
        <v>580</v>
      </c>
      <c r="C1426" s="54" t="s">
        <v>180</v>
      </c>
      <c r="D1426" s="54" t="s">
        <v>180</v>
      </c>
      <c r="E1426" s="54" t="s">
        <v>13</v>
      </c>
      <c r="F1426" s="54"/>
      <c r="G1426" s="54" t="s">
        <v>370</v>
      </c>
      <c r="H1426" s="54" t="s">
        <v>371</v>
      </c>
      <c r="I1426" s="51" t="s">
        <v>510</v>
      </c>
      <c r="J1426" s="51" t="s">
        <v>510</v>
      </c>
      <c r="K1426" s="51">
        <v>0</v>
      </c>
      <c r="L1426" s="51">
        <v>0</v>
      </c>
      <c r="M1426" s="51">
        <v>1</v>
      </c>
      <c r="N1426" s="51">
        <v>1</v>
      </c>
      <c r="O1426" s="55">
        <v>0</v>
      </c>
      <c r="P1426" s="56">
        <f t="shared" si="22"/>
        <v>0</v>
      </c>
      <c r="Q1426" s="49"/>
      <c r="R1426" s="49"/>
    </row>
    <row r="1427" spans="1:18" s="48" customFormat="1" ht="15.2" customHeight="1">
      <c r="A1427" s="54" t="s">
        <v>539</v>
      </c>
      <c r="B1427" s="54" t="s">
        <v>580</v>
      </c>
      <c r="C1427" s="54" t="s">
        <v>180</v>
      </c>
      <c r="D1427" s="54" t="s">
        <v>180</v>
      </c>
      <c r="E1427" s="54" t="s">
        <v>13</v>
      </c>
      <c r="F1427" s="54"/>
      <c r="G1427" s="54" t="s">
        <v>372</v>
      </c>
      <c r="H1427" s="54" t="s">
        <v>373</v>
      </c>
      <c r="I1427" s="51" t="s">
        <v>510</v>
      </c>
      <c r="J1427" s="51" t="s">
        <v>510</v>
      </c>
      <c r="K1427" s="51">
        <v>0</v>
      </c>
      <c r="L1427" s="51">
        <v>0</v>
      </c>
      <c r="M1427" s="51">
        <v>1</v>
      </c>
      <c r="N1427" s="51">
        <v>1</v>
      </c>
      <c r="O1427" s="55">
        <v>0</v>
      </c>
      <c r="P1427" s="56">
        <f t="shared" si="22"/>
        <v>0</v>
      </c>
      <c r="Q1427" s="49"/>
      <c r="R1427" s="49"/>
    </row>
    <row r="1428" spans="1:18" s="48" customFormat="1" ht="15.2" customHeight="1">
      <c r="A1428" s="54" t="s">
        <v>539</v>
      </c>
      <c r="B1428" s="54" t="s">
        <v>580</v>
      </c>
      <c r="C1428" s="54" t="s">
        <v>180</v>
      </c>
      <c r="D1428" s="54" t="s">
        <v>180</v>
      </c>
      <c r="E1428" s="54" t="s">
        <v>13</v>
      </c>
      <c r="F1428" s="54"/>
      <c r="G1428" s="54" t="s">
        <v>374</v>
      </c>
      <c r="H1428" s="54" t="s">
        <v>375</v>
      </c>
      <c r="I1428" s="51" t="s">
        <v>510</v>
      </c>
      <c r="J1428" s="51" t="s">
        <v>510</v>
      </c>
      <c r="K1428" s="51">
        <v>0</v>
      </c>
      <c r="L1428" s="51">
        <v>0</v>
      </c>
      <c r="M1428" s="51">
        <v>1</v>
      </c>
      <c r="N1428" s="51">
        <v>1</v>
      </c>
      <c r="O1428" s="55">
        <v>0</v>
      </c>
      <c r="P1428" s="56">
        <f t="shared" si="22"/>
        <v>0</v>
      </c>
      <c r="Q1428" s="49"/>
      <c r="R1428" s="49"/>
    </row>
    <row r="1429" spans="1:18" s="48" customFormat="1" ht="15.2" customHeight="1">
      <c r="A1429" s="54" t="s">
        <v>539</v>
      </c>
      <c r="B1429" s="54" t="s">
        <v>580</v>
      </c>
      <c r="C1429" s="54" t="s">
        <v>180</v>
      </c>
      <c r="D1429" s="54" t="s">
        <v>180</v>
      </c>
      <c r="E1429" s="54" t="s">
        <v>13</v>
      </c>
      <c r="F1429" s="54"/>
      <c r="G1429" s="54" t="s">
        <v>389</v>
      </c>
      <c r="H1429" s="54" t="s">
        <v>390</v>
      </c>
      <c r="I1429" s="51" t="s">
        <v>510</v>
      </c>
      <c r="J1429" s="51" t="s">
        <v>510</v>
      </c>
      <c r="K1429" s="51">
        <v>0</v>
      </c>
      <c r="L1429" s="51">
        <v>0</v>
      </c>
      <c r="M1429" s="51">
        <v>1</v>
      </c>
      <c r="N1429" s="51">
        <v>1</v>
      </c>
      <c r="O1429" s="55">
        <v>0</v>
      </c>
      <c r="P1429" s="56">
        <f t="shared" si="22"/>
        <v>0</v>
      </c>
      <c r="Q1429" s="49"/>
      <c r="R1429" s="49"/>
    </row>
    <row r="1430" spans="1:18" s="48" customFormat="1" ht="15.2" customHeight="1">
      <c r="A1430" s="54" t="s">
        <v>539</v>
      </c>
      <c r="B1430" s="54" t="s">
        <v>580</v>
      </c>
      <c r="C1430" s="54" t="s">
        <v>180</v>
      </c>
      <c r="D1430" s="54" t="s">
        <v>180</v>
      </c>
      <c r="E1430" s="54" t="s">
        <v>13</v>
      </c>
      <c r="F1430" s="54"/>
      <c r="G1430" s="54" t="s">
        <v>393</v>
      </c>
      <c r="H1430" s="54" t="s">
        <v>25</v>
      </c>
      <c r="I1430" s="51" t="s">
        <v>510</v>
      </c>
      <c r="J1430" s="51" t="s">
        <v>510</v>
      </c>
      <c r="K1430" s="51">
        <v>0</v>
      </c>
      <c r="L1430" s="51">
        <v>0</v>
      </c>
      <c r="M1430" s="51">
        <v>1</v>
      </c>
      <c r="N1430" s="51">
        <v>1</v>
      </c>
      <c r="O1430" s="55">
        <v>0</v>
      </c>
      <c r="P1430" s="56">
        <f t="shared" si="22"/>
        <v>0</v>
      </c>
      <c r="Q1430" s="49"/>
      <c r="R1430" s="49"/>
    </row>
    <row r="1431" spans="1:18" s="48" customFormat="1" ht="15.2" customHeight="1">
      <c r="A1431" s="54" t="s">
        <v>539</v>
      </c>
      <c r="B1431" s="54" t="s">
        <v>580</v>
      </c>
      <c r="C1431" s="54" t="s">
        <v>180</v>
      </c>
      <c r="D1431" s="54" t="s">
        <v>180</v>
      </c>
      <c r="E1431" s="54" t="s">
        <v>13</v>
      </c>
      <c r="F1431" s="54"/>
      <c r="G1431" s="54" t="s">
        <v>376</v>
      </c>
      <c r="H1431" s="54" t="s">
        <v>377</v>
      </c>
      <c r="I1431" s="51" t="s">
        <v>510</v>
      </c>
      <c r="J1431" s="51" t="s">
        <v>510</v>
      </c>
      <c r="K1431" s="51">
        <v>0</v>
      </c>
      <c r="L1431" s="51">
        <v>0</v>
      </c>
      <c r="M1431" s="51">
        <v>1</v>
      </c>
      <c r="N1431" s="51">
        <v>1</v>
      </c>
      <c r="O1431" s="55">
        <v>0</v>
      </c>
      <c r="P1431" s="56">
        <f t="shared" si="22"/>
        <v>0</v>
      </c>
      <c r="Q1431" s="49"/>
      <c r="R1431" s="49"/>
    </row>
    <row r="1432" spans="1:18" s="48" customFormat="1" ht="15.2" customHeight="1">
      <c r="A1432" s="54" t="s">
        <v>539</v>
      </c>
      <c r="B1432" s="54" t="s">
        <v>580</v>
      </c>
      <c r="C1432" s="54" t="s">
        <v>180</v>
      </c>
      <c r="D1432" s="54" t="s">
        <v>180</v>
      </c>
      <c r="E1432" s="54" t="s">
        <v>13</v>
      </c>
      <c r="F1432" s="54"/>
      <c r="G1432" s="54" t="s">
        <v>378</v>
      </c>
      <c r="H1432" s="54" t="s">
        <v>379</v>
      </c>
      <c r="I1432" s="51" t="s">
        <v>510</v>
      </c>
      <c r="J1432" s="51" t="s">
        <v>510</v>
      </c>
      <c r="K1432" s="51">
        <v>0</v>
      </c>
      <c r="L1432" s="51">
        <v>0</v>
      </c>
      <c r="M1432" s="51">
        <v>1</v>
      </c>
      <c r="N1432" s="51">
        <v>1</v>
      </c>
      <c r="O1432" s="55">
        <v>0</v>
      </c>
      <c r="P1432" s="56">
        <f t="shared" si="22"/>
        <v>0</v>
      </c>
      <c r="Q1432" s="49"/>
      <c r="R1432" s="49"/>
    </row>
    <row r="1433" spans="1:18" s="48" customFormat="1" ht="15.2" customHeight="1">
      <c r="A1433" s="54" t="s">
        <v>539</v>
      </c>
      <c r="B1433" s="54" t="s">
        <v>580</v>
      </c>
      <c r="C1433" s="54" t="s">
        <v>180</v>
      </c>
      <c r="D1433" s="54" t="s">
        <v>180</v>
      </c>
      <c r="E1433" s="54" t="s">
        <v>13</v>
      </c>
      <c r="F1433" s="54"/>
      <c r="G1433" s="54" t="s">
        <v>380</v>
      </c>
      <c r="H1433" s="54" t="s">
        <v>17</v>
      </c>
      <c r="I1433" s="51" t="s">
        <v>510</v>
      </c>
      <c r="J1433" s="51" t="s">
        <v>510</v>
      </c>
      <c r="K1433" s="51">
        <v>0</v>
      </c>
      <c r="L1433" s="51">
        <v>0</v>
      </c>
      <c r="M1433" s="51">
        <v>1</v>
      </c>
      <c r="N1433" s="51">
        <v>1</v>
      </c>
      <c r="O1433" s="55">
        <v>0</v>
      </c>
      <c r="P1433" s="56">
        <f t="shared" si="22"/>
        <v>0</v>
      </c>
      <c r="Q1433" s="49"/>
      <c r="R1433" s="49"/>
    </row>
    <row r="1434" spans="1:18" s="48" customFormat="1" ht="15.2" customHeight="1">
      <c r="A1434" s="54" t="s">
        <v>539</v>
      </c>
      <c r="B1434" s="54" t="s">
        <v>580</v>
      </c>
      <c r="C1434" s="54" t="s">
        <v>180</v>
      </c>
      <c r="D1434" s="54" t="s">
        <v>180</v>
      </c>
      <c r="E1434" s="54" t="s">
        <v>13</v>
      </c>
      <c r="F1434" s="54"/>
      <c r="G1434" s="54" t="s">
        <v>381</v>
      </c>
      <c r="H1434" s="54" t="s">
        <v>382</v>
      </c>
      <c r="I1434" s="51" t="s">
        <v>510</v>
      </c>
      <c r="J1434" s="51" t="s">
        <v>510</v>
      </c>
      <c r="K1434" s="51">
        <v>0</v>
      </c>
      <c r="L1434" s="51">
        <v>0</v>
      </c>
      <c r="M1434" s="51">
        <v>1</v>
      </c>
      <c r="N1434" s="51">
        <v>1</v>
      </c>
      <c r="O1434" s="55">
        <v>0</v>
      </c>
      <c r="P1434" s="56">
        <f t="shared" si="22"/>
        <v>0</v>
      </c>
      <c r="Q1434" s="49"/>
      <c r="R1434" s="49"/>
    </row>
    <row r="1435" spans="1:18" s="48" customFormat="1" ht="15.2" customHeight="1">
      <c r="A1435" s="54" t="s">
        <v>539</v>
      </c>
      <c r="B1435" s="54" t="s">
        <v>580</v>
      </c>
      <c r="C1435" s="54" t="s">
        <v>181</v>
      </c>
      <c r="D1435" s="54" t="s">
        <v>181</v>
      </c>
      <c r="E1435" s="54" t="s">
        <v>13</v>
      </c>
      <c r="F1435" s="54"/>
      <c r="G1435" s="54" t="s">
        <v>366</v>
      </c>
      <c r="H1435" s="54" t="s">
        <v>367</v>
      </c>
      <c r="I1435" s="51" t="s">
        <v>510</v>
      </c>
      <c r="J1435" s="51" t="s">
        <v>510</v>
      </c>
      <c r="K1435" s="51">
        <v>0</v>
      </c>
      <c r="L1435" s="51">
        <v>0</v>
      </c>
      <c r="M1435" s="51">
        <v>1</v>
      </c>
      <c r="N1435" s="51">
        <v>1</v>
      </c>
      <c r="O1435" s="55">
        <v>0</v>
      </c>
      <c r="P1435" s="56">
        <f t="shared" si="22"/>
        <v>0</v>
      </c>
      <c r="Q1435" s="49"/>
      <c r="R1435" s="49"/>
    </row>
    <row r="1436" spans="1:18" s="48" customFormat="1" ht="15.2" customHeight="1">
      <c r="A1436" s="54" t="s">
        <v>539</v>
      </c>
      <c r="B1436" s="54" t="s">
        <v>580</v>
      </c>
      <c r="C1436" s="54" t="s">
        <v>181</v>
      </c>
      <c r="D1436" s="54" t="s">
        <v>181</v>
      </c>
      <c r="E1436" s="54" t="s">
        <v>13</v>
      </c>
      <c r="F1436" s="54"/>
      <c r="G1436" s="54" t="s">
        <v>368</v>
      </c>
      <c r="H1436" s="54" t="s">
        <v>369</v>
      </c>
      <c r="I1436" s="51" t="s">
        <v>510</v>
      </c>
      <c r="J1436" s="51" t="s">
        <v>510</v>
      </c>
      <c r="K1436" s="51">
        <v>0</v>
      </c>
      <c r="L1436" s="51">
        <v>0</v>
      </c>
      <c r="M1436" s="51">
        <v>1</v>
      </c>
      <c r="N1436" s="51">
        <v>1</v>
      </c>
      <c r="O1436" s="55">
        <v>0</v>
      </c>
      <c r="P1436" s="56">
        <f t="shared" si="22"/>
        <v>0</v>
      </c>
      <c r="Q1436" s="49"/>
      <c r="R1436" s="49"/>
    </row>
    <row r="1437" spans="1:18" s="48" customFormat="1" ht="15.2" customHeight="1">
      <c r="A1437" s="54" t="s">
        <v>539</v>
      </c>
      <c r="B1437" s="54" t="s">
        <v>580</v>
      </c>
      <c r="C1437" s="54" t="s">
        <v>181</v>
      </c>
      <c r="D1437" s="54" t="s">
        <v>181</v>
      </c>
      <c r="E1437" s="54" t="s">
        <v>13</v>
      </c>
      <c r="F1437" s="54"/>
      <c r="G1437" s="54" t="s">
        <v>370</v>
      </c>
      <c r="H1437" s="54" t="s">
        <v>371</v>
      </c>
      <c r="I1437" s="51" t="s">
        <v>510</v>
      </c>
      <c r="J1437" s="51" t="s">
        <v>510</v>
      </c>
      <c r="K1437" s="51">
        <v>0</v>
      </c>
      <c r="L1437" s="51">
        <v>0</v>
      </c>
      <c r="M1437" s="51">
        <v>1</v>
      </c>
      <c r="N1437" s="51">
        <v>1</v>
      </c>
      <c r="O1437" s="55">
        <v>0</v>
      </c>
      <c r="P1437" s="56">
        <f t="shared" si="22"/>
        <v>0</v>
      </c>
      <c r="Q1437" s="49"/>
      <c r="R1437" s="49"/>
    </row>
    <row r="1438" spans="1:18" s="48" customFormat="1" ht="15.2" customHeight="1">
      <c r="A1438" s="54" t="s">
        <v>539</v>
      </c>
      <c r="B1438" s="54" t="s">
        <v>580</v>
      </c>
      <c r="C1438" s="54" t="s">
        <v>181</v>
      </c>
      <c r="D1438" s="54" t="s">
        <v>181</v>
      </c>
      <c r="E1438" s="54" t="s">
        <v>13</v>
      </c>
      <c r="F1438" s="54"/>
      <c r="G1438" s="54" t="s">
        <v>372</v>
      </c>
      <c r="H1438" s="54" t="s">
        <v>373</v>
      </c>
      <c r="I1438" s="51" t="s">
        <v>510</v>
      </c>
      <c r="J1438" s="51" t="s">
        <v>510</v>
      </c>
      <c r="K1438" s="51">
        <v>0</v>
      </c>
      <c r="L1438" s="51">
        <v>0</v>
      </c>
      <c r="M1438" s="51">
        <v>1</v>
      </c>
      <c r="N1438" s="51">
        <v>1</v>
      </c>
      <c r="O1438" s="55">
        <v>0</v>
      </c>
      <c r="P1438" s="56">
        <f t="shared" si="22"/>
        <v>0</v>
      </c>
      <c r="Q1438" s="49"/>
      <c r="R1438" s="49"/>
    </row>
    <row r="1439" spans="1:18" s="48" customFormat="1" ht="15.2" customHeight="1">
      <c r="A1439" s="54" t="s">
        <v>539</v>
      </c>
      <c r="B1439" s="54" t="s">
        <v>580</v>
      </c>
      <c r="C1439" s="54" t="s">
        <v>181</v>
      </c>
      <c r="D1439" s="54" t="s">
        <v>181</v>
      </c>
      <c r="E1439" s="54" t="s">
        <v>13</v>
      </c>
      <c r="F1439" s="54"/>
      <c r="G1439" s="54" t="s">
        <v>374</v>
      </c>
      <c r="H1439" s="54" t="s">
        <v>375</v>
      </c>
      <c r="I1439" s="51" t="s">
        <v>510</v>
      </c>
      <c r="J1439" s="51" t="s">
        <v>510</v>
      </c>
      <c r="K1439" s="51">
        <v>0</v>
      </c>
      <c r="L1439" s="51">
        <v>0</v>
      </c>
      <c r="M1439" s="51">
        <v>1</v>
      </c>
      <c r="N1439" s="51">
        <v>1</v>
      </c>
      <c r="O1439" s="55">
        <v>0</v>
      </c>
      <c r="P1439" s="56">
        <f t="shared" si="22"/>
        <v>0</v>
      </c>
      <c r="Q1439" s="49"/>
      <c r="R1439" s="49"/>
    </row>
    <row r="1440" spans="1:18" s="48" customFormat="1" ht="15.2" customHeight="1">
      <c r="A1440" s="54" t="s">
        <v>539</v>
      </c>
      <c r="B1440" s="54" t="s">
        <v>580</v>
      </c>
      <c r="C1440" s="54" t="s">
        <v>181</v>
      </c>
      <c r="D1440" s="54" t="s">
        <v>181</v>
      </c>
      <c r="E1440" s="54" t="s">
        <v>13</v>
      </c>
      <c r="F1440" s="54"/>
      <c r="G1440" s="54" t="s">
        <v>389</v>
      </c>
      <c r="H1440" s="54" t="s">
        <v>390</v>
      </c>
      <c r="I1440" s="51" t="s">
        <v>510</v>
      </c>
      <c r="J1440" s="51" t="s">
        <v>510</v>
      </c>
      <c r="K1440" s="51">
        <v>0</v>
      </c>
      <c r="L1440" s="51">
        <v>0</v>
      </c>
      <c r="M1440" s="51">
        <v>1</v>
      </c>
      <c r="N1440" s="51">
        <v>1</v>
      </c>
      <c r="O1440" s="55">
        <v>0</v>
      </c>
      <c r="P1440" s="56">
        <f t="shared" si="22"/>
        <v>0</v>
      </c>
      <c r="Q1440" s="49"/>
      <c r="R1440" s="49"/>
    </row>
    <row r="1441" spans="1:18" s="48" customFormat="1" ht="15.2" customHeight="1">
      <c r="A1441" s="54" t="s">
        <v>539</v>
      </c>
      <c r="B1441" s="54" t="s">
        <v>580</v>
      </c>
      <c r="C1441" s="54" t="s">
        <v>181</v>
      </c>
      <c r="D1441" s="54" t="s">
        <v>181</v>
      </c>
      <c r="E1441" s="54" t="s">
        <v>13</v>
      </c>
      <c r="F1441" s="54"/>
      <c r="G1441" s="54" t="s">
        <v>393</v>
      </c>
      <c r="H1441" s="54" t="s">
        <v>25</v>
      </c>
      <c r="I1441" s="51" t="s">
        <v>510</v>
      </c>
      <c r="J1441" s="51" t="s">
        <v>510</v>
      </c>
      <c r="K1441" s="51">
        <v>0</v>
      </c>
      <c r="L1441" s="51">
        <v>0</v>
      </c>
      <c r="M1441" s="51">
        <v>1</v>
      </c>
      <c r="N1441" s="51">
        <v>1</v>
      </c>
      <c r="O1441" s="55">
        <v>0</v>
      </c>
      <c r="P1441" s="56">
        <f t="shared" si="22"/>
        <v>0</v>
      </c>
      <c r="Q1441" s="49"/>
      <c r="R1441" s="49"/>
    </row>
    <row r="1442" spans="1:18" s="48" customFormat="1" ht="15.2" customHeight="1">
      <c r="A1442" s="54" t="s">
        <v>539</v>
      </c>
      <c r="B1442" s="54" t="s">
        <v>580</v>
      </c>
      <c r="C1442" s="54" t="s">
        <v>181</v>
      </c>
      <c r="D1442" s="54" t="s">
        <v>181</v>
      </c>
      <c r="E1442" s="54" t="s">
        <v>13</v>
      </c>
      <c r="F1442" s="54"/>
      <c r="G1442" s="54" t="s">
        <v>376</v>
      </c>
      <c r="H1442" s="54" t="s">
        <v>377</v>
      </c>
      <c r="I1442" s="51" t="s">
        <v>510</v>
      </c>
      <c r="J1442" s="51" t="s">
        <v>510</v>
      </c>
      <c r="K1442" s="51">
        <v>0</v>
      </c>
      <c r="L1442" s="51">
        <v>0</v>
      </c>
      <c r="M1442" s="51">
        <v>1</v>
      </c>
      <c r="N1442" s="51">
        <v>1</v>
      </c>
      <c r="O1442" s="55">
        <v>0</v>
      </c>
      <c r="P1442" s="56">
        <f t="shared" si="22"/>
        <v>0</v>
      </c>
      <c r="Q1442" s="49"/>
      <c r="R1442" s="49"/>
    </row>
    <row r="1443" spans="1:18" s="48" customFormat="1" ht="15.2" customHeight="1">
      <c r="A1443" s="54" t="s">
        <v>539</v>
      </c>
      <c r="B1443" s="54" t="s">
        <v>580</v>
      </c>
      <c r="C1443" s="54" t="s">
        <v>181</v>
      </c>
      <c r="D1443" s="54" t="s">
        <v>181</v>
      </c>
      <c r="E1443" s="54" t="s">
        <v>13</v>
      </c>
      <c r="F1443" s="54"/>
      <c r="G1443" s="54" t="s">
        <v>378</v>
      </c>
      <c r="H1443" s="54" t="s">
        <v>379</v>
      </c>
      <c r="I1443" s="51" t="s">
        <v>510</v>
      </c>
      <c r="J1443" s="51" t="s">
        <v>510</v>
      </c>
      <c r="K1443" s="51">
        <v>0</v>
      </c>
      <c r="L1443" s="51">
        <v>0</v>
      </c>
      <c r="M1443" s="51">
        <v>1</v>
      </c>
      <c r="N1443" s="51">
        <v>1</v>
      </c>
      <c r="O1443" s="55">
        <v>0</v>
      </c>
      <c r="P1443" s="56">
        <f t="shared" si="22"/>
        <v>0</v>
      </c>
      <c r="Q1443" s="49"/>
      <c r="R1443" s="49"/>
    </row>
    <row r="1444" spans="1:18" s="48" customFormat="1" ht="15.2" customHeight="1">
      <c r="A1444" s="54" t="s">
        <v>539</v>
      </c>
      <c r="B1444" s="54" t="s">
        <v>580</v>
      </c>
      <c r="C1444" s="54" t="s">
        <v>181</v>
      </c>
      <c r="D1444" s="54" t="s">
        <v>181</v>
      </c>
      <c r="E1444" s="54" t="s">
        <v>13</v>
      </c>
      <c r="F1444" s="54"/>
      <c r="G1444" s="54" t="s">
        <v>380</v>
      </c>
      <c r="H1444" s="54" t="s">
        <v>17</v>
      </c>
      <c r="I1444" s="51" t="s">
        <v>510</v>
      </c>
      <c r="J1444" s="51" t="s">
        <v>510</v>
      </c>
      <c r="K1444" s="51">
        <v>0</v>
      </c>
      <c r="L1444" s="51">
        <v>0</v>
      </c>
      <c r="M1444" s="51">
        <v>1</v>
      </c>
      <c r="N1444" s="51">
        <v>1</v>
      </c>
      <c r="O1444" s="55">
        <v>0</v>
      </c>
      <c r="P1444" s="56">
        <f t="shared" si="22"/>
        <v>0</v>
      </c>
      <c r="Q1444" s="49"/>
      <c r="R1444" s="49"/>
    </row>
    <row r="1445" spans="1:18" s="48" customFormat="1" ht="15.2" customHeight="1">
      <c r="A1445" s="54" t="s">
        <v>539</v>
      </c>
      <c r="B1445" s="54" t="s">
        <v>580</v>
      </c>
      <c r="C1445" s="54" t="s">
        <v>181</v>
      </c>
      <c r="D1445" s="54" t="s">
        <v>181</v>
      </c>
      <c r="E1445" s="54" t="s">
        <v>13</v>
      </c>
      <c r="F1445" s="54"/>
      <c r="G1445" s="54" t="s">
        <v>381</v>
      </c>
      <c r="H1445" s="54" t="s">
        <v>382</v>
      </c>
      <c r="I1445" s="51" t="s">
        <v>510</v>
      </c>
      <c r="J1445" s="51" t="s">
        <v>510</v>
      </c>
      <c r="K1445" s="51">
        <v>0</v>
      </c>
      <c r="L1445" s="51">
        <v>0</v>
      </c>
      <c r="M1445" s="51">
        <v>1</v>
      </c>
      <c r="N1445" s="51">
        <v>1</v>
      </c>
      <c r="O1445" s="55">
        <v>0</v>
      </c>
      <c r="P1445" s="56">
        <f t="shared" si="22"/>
        <v>0</v>
      </c>
      <c r="Q1445" s="49"/>
      <c r="R1445" s="49"/>
    </row>
    <row r="1446" spans="1:18" s="48" customFormat="1" ht="15.2" customHeight="1">
      <c r="A1446" s="54" t="s">
        <v>539</v>
      </c>
      <c r="B1446" s="54" t="s">
        <v>580</v>
      </c>
      <c r="C1446" s="54" t="s">
        <v>183</v>
      </c>
      <c r="D1446" s="54" t="s">
        <v>183</v>
      </c>
      <c r="E1446" s="54" t="s">
        <v>13</v>
      </c>
      <c r="F1446" s="54"/>
      <c r="G1446" s="54" t="s">
        <v>366</v>
      </c>
      <c r="H1446" s="54" t="s">
        <v>367</v>
      </c>
      <c r="I1446" s="51">
        <v>13204.66</v>
      </c>
      <c r="J1446" s="51">
        <v>13204.66</v>
      </c>
      <c r="K1446" s="51">
        <v>1077624.57</v>
      </c>
      <c r="L1446" s="51">
        <v>1077624.5699999998</v>
      </c>
      <c r="M1446" s="51">
        <v>1</v>
      </c>
      <c r="N1446" s="51">
        <v>1</v>
      </c>
      <c r="O1446" s="55">
        <v>1064419.9099999999</v>
      </c>
      <c r="P1446" s="56">
        <f t="shared" si="22"/>
        <v>13204.659999999916</v>
      </c>
      <c r="Q1446" s="49"/>
      <c r="R1446" s="49"/>
    </row>
    <row r="1447" spans="1:18" s="48" customFormat="1" ht="15.2" customHeight="1">
      <c r="A1447" s="54" t="s">
        <v>539</v>
      </c>
      <c r="B1447" s="54" t="s">
        <v>580</v>
      </c>
      <c r="C1447" s="54" t="s">
        <v>183</v>
      </c>
      <c r="D1447" s="54" t="s">
        <v>183</v>
      </c>
      <c r="E1447" s="54" t="s">
        <v>13</v>
      </c>
      <c r="F1447" s="54"/>
      <c r="G1447" s="54" t="s">
        <v>368</v>
      </c>
      <c r="H1447" s="54" t="s">
        <v>369</v>
      </c>
      <c r="I1447" s="51">
        <v>100</v>
      </c>
      <c r="J1447" s="51">
        <v>100</v>
      </c>
      <c r="K1447" s="51">
        <v>64517.87</v>
      </c>
      <c r="L1447" s="51">
        <v>64517.87</v>
      </c>
      <c r="M1447" s="51">
        <v>1</v>
      </c>
      <c r="N1447" s="51">
        <v>1</v>
      </c>
      <c r="O1447" s="55">
        <v>64417.87</v>
      </c>
      <c r="P1447" s="56">
        <f t="shared" si="22"/>
        <v>100</v>
      </c>
      <c r="Q1447" s="49"/>
      <c r="R1447" s="49"/>
    </row>
    <row r="1448" spans="1:18" s="48" customFormat="1" ht="15.2" customHeight="1">
      <c r="A1448" s="54" t="s">
        <v>539</v>
      </c>
      <c r="B1448" s="54" t="s">
        <v>580</v>
      </c>
      <c r="C1448" s="54" t="s">
        <v>183</v>
      </c>
      <c r="D1448" s="54" t="s">
        <v>183</v>
      </c>
      <c r="E1448" s="54" t="s">
        <v>13</v>
      </c>
      <c r="F1448" s="54"/>
      <c r="G1448" s="54" t="s">
        <v>370</v>
      </c>
      <c r="H1448" s="54" t="s">
        <v>371</v>
      </c>
      <c r="I1448" s="51">
        <v>21213.77</v>
      </c>
      <c r="J1448" s="51">
        <v>21213.77</v>
      </c>
      <c r="K1448" s="51">
        <v>21213.77</v>
      </c>
      <c r="L1448" s="51">
        <v>21213.77</v>
      </c>
      <c r="M1448" s="51">
        <v>1</v>
      </c>
      <c r="N1448" s="51">
        <v>1</v>
      </c>
      <c r="O1448" s="55">
        <v>0</v>
      </c>
      <c r="P1448" s="56">
        <f t="shared" si="22"/>
        <v>21213.77</v>
      </c>
      <c r="Q1448" s="49"/>
      <c r="R1448" s="49"/>
    </row>
    <row r="1449" spans="1:18" s="48" customFormat="1" ht="15.2" customHeight="1">
      <c r="A1449" s="54" t="s">
        <v>539</v>
      </c>
      <c r="B1449" s="54" t="s">
        <v>580</v>
      </c>
      <c r="C1449" s="54" t="s">
        <v>183</v>
      </c>
      <c r="D1449" s="54" t="s">
        <v>183</v>
      </c>
      <c r="E1449" s="54" t="s">
        <v>13</v>
      </c>
      <c r="F1449" s="54"/>
      <c r="G1449" s="54" t="s">
        <v>372</v>
      </c>
      <c r="H1449" s="54" t="s">
        <v>373</v>
      </c>
      <c r="I1449" s="51">
        <v>933.66</v>
      </c>
      <c r="J1449" s="51">
        <v>933.66</v>
      </c>
      <c r="K1449" s="51">
        <v>1952.13</v>
      </c>
      <c r="L1449" s="51">
        <v>1952.13</v>
      </c>
      <c r="M1449" s="51">
        <v>1</v>
      </c>
      <c r="N1449" s="51">
        <v>1</v>
      </c>
      <c r="O1449" s="55">
        <v>1018.47</v>
      </c>
      <c r="P1449" s="56">
        <f t="shared" si="22"/>
        <v>933.66000000000008</v>
      </c>
      <c r="Q1449" s="49"/>
      <c r="R1449" s="49"/>
    </row>
    <row r="1450" spans="1:18" s="48" customFormat="1" ht="15.2" customHeight="1">
      <c r="A1450" s="54" t="s">
        <v>539</v>
      </c>
      <c r="B1450" s="54" t="s">
        <v>580</v>
      </c>
      <c r="C1450" s="54" t="s">
        <v>183</v>
      </c>
      <c r="D1450" s="54" t="s">
        <v>183</v>
      </c>
      <c r="E1450" s="54" t="s">
        <v>13</v>
      </c>
      <c r="F1450" s="54"/>
      <c r="G1450" s="54" t="s">
        <v>16</v>
      </c>
      <c r="H1450" s="54" t="s">
        <v>394</v>
      </c>
      <c r="I1450" s="51" t="s">
        <v>510</v>
      </c>
      <c r="J1450" s="51" t="s">
        <v>510</v>
      </c>
      <c r="K1450" s="51">
        <v>0</v>
      </c>
      <c r="L1450" s="51">
        <v>0</v>
      </c>
      <c r="M1450" s="51">
        <v>1</v>
      </c>
      <c r="N1450" s="51">
        <v>1</v>
      </c>
      <c r="O1450" s="55">
        <v>0</v>
      </c>
      <c r="P1450" s="56">
        <f t="shared" si="22"/>
        <v>0</v>
      </c>
      <c r="Q1450" s="49"/>
      <c r="R1450" s="49"/>
    </row>
    <row r="1451" spans="1:18" s="48" customFormat="1" ht="15.2" customHeight="1">
      <c r="A1451" s="54" t="s">
        <v>539</v>
      </c>
      <c r="B1451" s="54" t="s">
        <v>580</v>
      </c>
      <c r="C1451" s="54" t="s">
        <v>183</v>
      </c>
      <c r="D1451" s="54" t="s">
        <v>183</v>
      </c>
      <c r="E1451" s="54" t="s">
        <v>13</v>
      </c>
      <c r="F1451" s="54"/>
      <c r="G1451" s="54" t="s">
        <v>374</v>
      </c>
      <c r="H1451" s="54" t="s">
        <v>375</v>
      </c>
      <c r="I1451" s="51">
        <v>5266.73</v>
      </c>
      <c r="J1451" s="51">
        <v>5266.73</v>
      </c>
      <c r="K1451" s="51">
        <v>17147.349999999999</v>
      </c>
      <c r="L1451" s="51">
        <v>17147.349999999999</v>
      </c>
      <c r="M1451" s="51">
        <v>1</v>
      </c>
      <c r="N1451" s="51">
        <v>1</v>
      </c>
      <c r="O1451" s="55">
        <v>11880.62</v>
      </c>
      <c r="P1451" s="56">
        <f t="shared" si="22"/>
        <v>5266.7299999999977</v>
      </c>
      <c r="Q1451" s="49"/>
      <c r="R1451" s="49"/>
    </row>
    <row r="1452" spans="1:18" s="48" customFormat="1" ht="15.2" customHeight="1">
      <c r="A1452" s="54" t="s">
        <v>539</v>
      </c>
      <c r="B1452" s="54" t="s">
        <v>580</v>
      </c>
      <c r="C1452" s="54" t="s">
        <v>183</v>
      </c>
      <c r="D1452" s="54" t="s">
        <v>183</v>
      </c>
      <c r="E1452" s="54" t="s">
        <v>13</v>
      </c>
      <c r="F1452" s="54"/>
      <c r="G1452" s="54" t="s">
        <v>389</v>
      </c>
      <c r="H1452" s="54" t="s">
        <v>390</v>
      </c>
      <c r="I1452" s="51">
        <v>1720.42</v>
      </c>
      <c r="J1452" s="51">
        <v>1720.42</v>
      </c>
      <c r="K1452" s="51">
        <v>1833.33</v>
      </c>
      <c r="L1452" s="51">
        <v>1833.3300000000002</v>
      </c>
      <c r="M1452" s="51">
        <v>1</v>
      </c>
      <c r="N1452" s="51">
        <v>1</v>
      </c>
      <c r="O1452" s="55">
        <v>112.91000000000001</v>
      </c>
      <c r="P1452" s="56">
        <f t="shared" si="22"/>
        <v>1720.42</v>
      </c>
      <c r="Q1452" s="49"/>
      <c r="R1452" s="49"/>
    </row>
    <row r="1453" spans="1:18" s="48" customFormat="1" ht="15.2" customHeight="1">
      <c r="A1453" s="54" t="s">
        <v>539</v>
      </c>
      <c r="B1453" s="54" t="s">
        <v>580</v>
      </c>
      <c r="C1453" s="54" t="s">
        <v>183</v>
      </c>
      <c r="D1453" s="54" t="s">
        <v>183</v>
      </c>
      <c r="E1453" s="54" t="s">
        <v>13</v>
      </c>
      <c r="F1453" s="54"/>
      <c r="G1453" s="54" t="s">
        <v>393</v>
      </c>
      <c r="H1453" s="54" t="s">
        <v>25</v>
      </c>
      <c r="I1453" s="51" t="s">
        <v>510</v>
      </c>
      <c r="J1453" s="51" t="s">
        <v>510</v>
      </c>
      <c r="K1453" s="51">
        <v>0</v>
      </c>
      <c r="L1453" s="51">
        <v>0</v>
      </c>
      <c r="M1453" s="51">
        <v>1</v>
      </c>
      <c r="N1453" s="51">
        <v>1</v>
      </c>
      <c r="O1453" s="55">
        <v>0</v>
      </c>
      <c r="P1453" s="56">
        <f t="shared" si="22"/>
        <v>0</v>
      </c>
      <c r="Q1453" s="49"/>
      <c r="R1453" s="49"/>
    </row>
    <row r="1454" spans="1:18" s="48" customFormat="1" ht="15.2" customHeight="1">
      <c r="A1454" s="54" t="s">
        <v>539</v>
      </c>
      <c r="B1454" s="54" t="s">
        <v>580</v>
      </c>
      <c r="C1454" s="54" t="s">
        <v>183</v>
      </c>
      <c r="D1454" s="54" t="s">
        <v>183</v>
      </c>
      <c r="E1454" s="54" t="s">
        <v>13</v>
      </c>
      <c r="F1454" s="54"/>
      <c r="G1454" s="54" t="s">
        <v>395</v>
      </c>
      <c r="H1454" s="54" t="s">
        <v>29</v>
      </c>
      <c r="I1454" s="51">
        <v>0</v>
      </c>
      <c r="J1454" s="51">
        <v>0</v>
      </c>
      <c r="K1454" s="51">
        <v>41.6</v>
      </c>
      <c r="L1454" s="51">
        <v>41.6</v>
      </c>
      <c r="M1454" s="51">
        <v>1</v>
      </c>
      <c r="N1454" s="51">
        <v>1</v>
      </c>
      <c r="O1454" s="55">
        <v>26.95</v>
      </c>
      <c r="P1454" s="56">
        <f t="shared" si="22"/>
        <v>14.650000000000002</v>
      </c>
      <c r="Q1454" s="49"/>
      <c r="R1454" s="49"/>
    </row>
    <row r="1455" spans="1:18" s="48" customFormat="1" ht="15.2" customHeight="1">
      <c r="A1455" s="54" t="s">
        <v>539</v>
      </c>
      <c r="B1455" s="54" t="s">
        <v>580</v>
      </c>
      <c r="C1455" s="54" t="s">
        <v>183</v>
      </c>
      <c r="D1455" s="54" t="s">
        <v>183</v>
      </c>
      <c r="E1455" s="54" t="s">
        <v>13</v>
      </c>
      <c r="F1455" s="54"/>
      <c r="G1455" s="54" t="s">
        <v>376</v>
      </c>
      <c r="H1455" s="54" t="s">
        <v>377</v>
      </c>
      <c r="I1455" s="51" t="s">
        <v>510</v>
      </c>
      <c r="J1455" s="51" t="s">
        <v>510</v>
      </c>
      <c r="K1455" s="51">
        <v>15508</v>
      </c>
      <c r="L1455" s="51">
        <v>15508</v>
      </c>
      <c r="M1455" s="51">
        <v>1</v>
      </c>
      <c r="N1455" s="51">
        <v>1</v>
      </c>
      <c r="O1455" s="55">
        <v>15508</v>
      </c>
      <c r="P1455" s="56">
        <f t="shared" si="22"/>
        <v>0</v>
      </c>
      <c r="Q1455" s="49"/>
      <c r="R1455" s="49"/>
    </row>
    <row r="1456" spans="1:18" s="48" customFormat="1" ht="15.2" customHeight="1">
      <c r="A1456" s="54" t="s">
        <v>539</v>
      </c>
      <c r="B1456" s="54" t="s">
        <v>580</v>
      </c>
      <c r="C1456" s="54" t="s">
        <v>183</v>
      </c>
      <c r="D1456" s="54" t="s">
        <v>183</v>
      </c>
      <c r="E1456" s="54" t="s">
        <v>13</v>
      </c>
      <c r="F1456" s="54"/>
      <c r="G1456" s="54" t="s">
        <v>378</v>
      </c>
      <c r="H1456" s="54" t="s">
        <v>379</v>
      </c>
      <c r="I1456" s="51" t="s">
        <v>510</v>
      </c>
      <c r="J1456" s="51" t="s">
        <v>510</v>
      </c>
      <c r="K1456" s="51">
        <v>3114</v>
      </c>
      <c r="L1456" s="51">
        <v>3114</v>
      </c>
      <c r="M1456" s="51">
        <v>1</v>
      </c>
      <c r="N1456" s="51">
        <v>1</v>
      </c>
      <c r="O1456" s="55">
        <v>3114</v>
      </c>
      <c r="P1456" s="56">
        <f t="shared" si="22"/>
        <v>0</v>
      </c>
      <c r="Q1456" s="49"/>
      <c r="R1456" s="49"/>
    </row>
    <row r="1457" spans="1:18" s="48" customFormat="1" ht="15.2" customHeight="1">
      <c r="A1457" s="54" t="s">
        <v>539</v>
      </c>
      <c r="B1457" s="54" t="s">
        <v>580</v>
      </c>
      <c r="C1457" s="54" t="s">
        <v>183</v>
      </c>
      <c r="D1457" s="54" t="s">
        <v>183</v>
      </c>
      <c r="E1457" s="54" t="s">
        <v>13</v>
      </c>
      <c r="F1457" s="54"/>
      <c r="G1457" s="54" t="s">
        <v>407</v>
      </c>
      <c r="H1457" s="54" t="s">
        <v>408</v>
      </c>
      <c r="I1457" s="51" t="s">
        <v>510</v>
      </c>
      <c r="J1457" s="51" t="s">
        <v>510</v>
      </c>
      <c r="K1457" s="51">
        <v>0</v>
      </c>
      <c r="L1457" s="51">
        <v>0</v>
      </c>
      <c r="M1457" s="51">
        <v>1</v>
      </c>
      <c r="N1457" s="51">
        <v>1</v>
      </c>
      <c r="O1457" s="55">
        <v>0</v>
      </c>
      <c r="P1457" s="56">
        <f t="shared" si="22"/>
        <v>0</v>
      </c>
      <c r="Q1457" s="49"/>
      <c r="R1457" s="49"/>
    </row>
    <row r="1458" spans="1:18" s="48" customFormat="1" ht="15.2" customHeight="1">
      <c r="A1458" s="54" t="s">
        <v>539</v>
      </c>
      <c r="B1458" s="54" t="s">
        <v>580</v>
      </c>
      <c r="C1458" s="54" t="s">
        <v>183</v>
      </c>
      <c r="D1458" s="54" t="s">
        <v>183</v>
      </c>
      <c r="E1458" s="54" t="s">
        <v>13</v>
      </c>
      <c r="F1458" s="54"/>
      <c r="G1458" s="54" t="s">
        <v>380</v>
      </c>
      <c r="H1458" s="54" t="s">
        <v>17</v>
      </c>
      <c r="I1458" s="51">
        <v>1504.23</v>
      </c>
      <c r="J1458" s="51">
        <v>1504.23</v>
      </c>
      <c r="K1458" s="51">
        <v>1900.38</v>
      </c>
      <c r="L1458" s="51">
        <v>1900.38</v>
      </c>
      <c r="M1458" s="51">
        <v>1</v>
      </c>
      <c r="N1458" s="51">
        <v>1</v>
      </c>
      <c r="O1458" s="55">
        <v>396.15</v>
      </c>
      <c r="P1458" s="56">
        <f t="shared" si="22"/>
        <v>1504.23</v>
      </c>
      <c r="Q1458" s="49"/>
      <c r="R1458" s="49"/>
    </row>
    <row r="1459" spans="1:18" s="48" customFormat="1" ht="15.2" customHeight="1">
      <c r="A1459" s="54" t="s">
        <v>539</v>
      </c>
      <c r="B1459" s="54" t="s">
        <v>580</v>
      </c>
      <c r="C1459" s="54" t="s">
        <v>183</v>
      </c>
      <c r="D1459" s="54" t="s">
        <v>183</v>
      </c>
      <c r="E1459" s="54" t="s">
        <v>13</v>
      </c>
      <c r="F1459" s="54"/>
      <c r="G1459" s="54" t="s">
        <v>413</v>
      </c>
      <c r="H1459" s="54" t="s">
        <v>414</v>
      </c>
      <c r="I1459" s="51" t="s">
        <v>510</v>
      </c>
      <c r="J1459" s="51" t="s">
        <v>510</v>
      </c>
      <c r="K1459" s="51">
        <v>0</v>
      </c>
      <c r="L1459" s="51">
        <v>0</v>
      </c>
      <c r="M1459" s="51">
        <v>1</v>
      </c>
      <c r="N1459" s="51">
        <v>1</v>
      </c>
      <c r="O1459" s="55">
        <v>0</v>
      </c>
      <c r="P1459" s="56">
        <f t="shared" si="22"/>
        <v>0</v>
      </c>
      <c r="Q1459" s="49"/>
      <c r="R1459" s="49"/>
    </row>
    <row r="1460" spans="1:18" s="48" customFormat="1" ht="15.2" customHeight="1">
      <c r="A1460" s="54" t="s">
        <v>539</v>
      </c>
      <c r="B1460" s="54" t="s">
        <v>580</v>
      </c>
      <c r="C1460" s="54" t="s">
        <v>183</v>
      </c>
      <c r="D1460" s="54" t="s">
        <v>183</v>
      </c>
      <c r="E1460" s="54" t="s">
        <v>13</v>
      </c>
      <c r="F1460" s="54"/>
      <c r="G1460" s="54" t="s">
        <v>381</v>
      </c>
      <c r="H1460" s="54" t="s">
        <v>382</v>
      </c>
      <c r="I1460" s="51">
        <v>5059.9399999999996</v>
      </c>
      <c r="J1460" s="51">
        <v>5059.9399999999996</v>
      </c>
      <c r="K1460" s="51">
        <v>10119.879999999999</v>
      </c>
      <c r="L1460" s="51">
        <v>10119.879999999999</v>
      </c>
      <c r="M1460" s="51">
        <v>1</v>
      </c>
      <c r="N1460" s="51">
        <v>1</v>
      </c>
      <c r="O1460" s="55">
        <v>5059.9399999999996</v>
      </c>
      <c r="P1460" s="56">
        <f t="shared" si="22"/>
        <v>5059.9399999999996</v>
      </c>
      <c r="Q1460" s="49"/>
      <c r="R1460" s="49"/>
    </row>
    <row r="1461" spans="1:18" s="48" customFormat="1" ht="15.2" customHeight="1">
      <c r="A1461" s="54" t="s">
        <v>539</v>
      </c>
      <c r="B1461" s="54" t="s">
        <v>580</v>
      </c>
      <c r="C1461" s="54" t="s">
        <v>183</v>
      </c>
      <c r="D1461" s="54" t="s">
        <v>183</v>
      </c>
      <c r="E1461" s="54" t="s">
        <v>13</v>
      </c>
      <c r="F1461" s="54"/>
      <c r="G1461" s="54" t="s">
        <v>417</v>
      </c>
      <c r="H1461" s="54" t="s">
        <v>418</v>
      </c>
      <c r="I1461" s="51" t="s">
        <v>510</v>
      </c>
      <c r="J1461" s="51" t="s">
        <v>510</v>
      </c>
      <c r="K1461" s="51">
        <v>0</v>
      </c>
      <c r="L1461" s="51">
        <v>0</v>
      </c>
      <c r="M1461" s="51">
        <v>1</v>
      </c>
      <c r="N1461" s="51">
        <v>1</v>
      </c>
      <c r="O1461" s="55">
        <v>0</v>
      </c>
      <c r="P1461" s="56">
        <f t="shared" si="22"/>
        <v>0</v>
      </c>
      <c r="Q1461" s="49"/>
      <c r="R1461" s="49"/>
    </row>
    <row r="1462" spans="1:18" s="48" customFormat="1" ht="15.2" customHeight="1">
      <c r="A1462" s="54" t="s">
        <v>539</v>
      </c>
      <c r="B1462" s="54" t="s">
        <v>580</v>
      </c>
      <c r="C1462" s="54" t="s">
        <v>183</v>
      </c>
      <c r="D1462" s="54" t="s">
        <v>183</v>
      </c>
      <c r="E1462" s="54" t="s">
        <v>13</v>
      </c>
      <c r="F1462" s="54"/>
      <c r="G1462" s="54" t="s">
        <v>396</v>
      </c>
      <c r="H1462" s="54" t="s">
        <v>245</v>
      </c>
      <c r="I1462" s="51" t="s">
        <v>510</v>
      </c>
      <c r="J1462" s="51" t="s">
        <v>510</v>
      </c>
      <c r="K1462" s="51">
        <v>0</v>
      </c>
      <c r="L1462" s="51">
        <v>0</v>
      </c>
      <c r="M1462" s="51">
        <v>1</v>
      </c>
      <c r="N1462" s="51">
        <v>1</v>
      </c>
      <c r="O1462" s="55">
        <v>0</v>
      </c>
      <c r="P1462" s="56">
        <f t="shared" si="22"/>
        <v>0</v>
      </c>
      <c r="Q1462" s="49"/>
      <c r="R1462" s="49"/>
    </row>
    <row r="1463" spans="1:18" s="48" customFormat="1" ht="15.2" customHeight="1">
      <c r="A1463" s="54" t="s">
        <v>539</v>
      </c>
      <c r="B1463" s="54" t="s">
        <v>580</v>
      </c>
      <c r="C1463" s="54" t="s">
        <v>185</v>
      </c>
      <c r="D1463" s="54" t="s">
        <v>185</v>
      </c>
      <c r="E1463" s="54" t="s">
        <v>13</v>
      </c>
      <c r="F1463" s="54"/>
      <c r="G1463" s="54" t="s">
        <v>366</v>
      </c>
      <c r="H1463" s="54" t="s">
        <v>367</v>
      </c>
      <c r="I1463" s="51">
        <v>844.48</v>
      </c>
      <c r="J1463" s="51">
        <v>844.48</v>
      </c>
      <c r="K1463" s="51">
        <v>70386.38</v>
      </c>
      <c r="L1463" s="51">
        <v>70386.38</v>
      </c>
      <c r="M1463" s="51">
        <v>1</v>
      </c>
      <c r="N1463" s="51">
        <v>1</v>
      </c>
      <c r="O1463" s="55">
        <v>69541.899999999994</v>
      </c>
      <c r="P1463" s="56">
        <f t="shared" si="22"/>
        <v>844.48000000001048</v>
      </c>
      <c r="Q1463" s="49"/>
      <c r="R1463" s="49"/>
    </row>
    <row r="1464" spans="1:18" s="48" customFormat="1" ht="15.2" customHeight="1">
      <c r="A1464" s="54" t="s">
        <v>539</v>
      </c>
      <c r="B1464" s="54" t="s">
        <v>580</v>
      </c>
      <c r="C1464" s="54" t="s">
        <v>185</v>
      </c>
      <c r="D1464" s="54" t="s">
        <v>185</v>
      </c>
      <c r="E1464" s="54" t="s">
        <v>13</v>
      </c>
      <c r="F1464" s="54"/>
      <c r="G1464" s="54" t="s">
        <v>387</v>
      </c>
      <c r="H1464" s="54" t="s">
        <v>388</v>
      </c>
      <c r="I1464" s="51" t="s">
        <v>510</v>
      </c>
      <c r="J1464" s="51" t="s">
        <v>510</v>
      </c>
      <c r="K1464" s="51">
        <v>0</v>
      </c>
      <c r="L1464" s="51">
        <v>0</v>
      </c>
      <c r="M1464" s="51">
        <v>1</v>
      </c>
      <c r="N1464" s="51">
        <v>1</v>
      </c>
      <c r="O1464" s="55">
        <v>0</v>
      </c>
      <c r="P1464" s="56">
        <f t="shared" si="22"/>
        <v>0</v>
      </c>
      <c r="Q1464" s="49"/>
      <c r="R1464" s="49"/>
    </row>
    <row r="1465" spans="1:18" s="48" customFormat="1" ht="15.2" customHeight="1">
      <c r="A1465" s="54" t="s">
        <v>539</v>
      </c>
      <c r="B1465" s="54" t="s">
        <v>580</v>
      </c>
      <c r="C1465" s="54" t="s">
        <v>185</v>
      </c>
      <c r="D1465" s="54" t="s">
        <v>185</v>
      </c>
      <c r="E1465" s="54" t="s">
        <v>13</v>
      </c>
      <c r="F1465" s="54"/>
      <c r="G1465" s="54" t="s">
        <v>368</v>
      </c>
      <c r="H1465" s="54" t="s">
        <v>369</v>
      </c>
      <c r="I1465" s="51">
        <v>6.26</v>
      </c>
      <c r="J1465" s="51">
        <v>6.26</v>
      </c>
      <c r="K1465" s="51">
        <v>4033.59</v>
      </c>
      <c r="L1465" s="51">
        <v>4033.59</v>
      </c>
      <c r="M1465" s="51">
        <v>1</v>
      </c>
      <c r="N1465" s="51">
        <v>1</v>
      </c>
      <c r="O1465" s="55">
        <v>4027.33</v>
      </c>
      <c r="P1465" s="56">
        <f t="shared" si="22"/>
        <v>6.2600000000002183</v>
      </c>
      <c r="Q1465" s="49"/>
      <c r="R1465" s="49"/>
    </row>
    <row r="1466" spans="1:18" s="48" customFormat="1" ht="15.2" customHeight="1">
      <c r="A1466" s="54" t="s">
        <v>539</v>
      </c>
      <c r="B1466" s="54" t="s">
        <v>580</v>
      </c>
      <c r="C1466" s="54" t="s">
        <v>185</v>
      </c>
      <c r="D1466" s="54" t="s">
        <v>185</v>
      </c>
      <c r="E1466" s="54" t="s">
        <v>13</v>
      </c>
      <c r="F1466" s="54"/>
      <c r="G1466" s="54" t="s">
        <v>370</v>
      </c>
      <c r="H1466" s="54" t="s">
        <v>371</v>
      </c>
      <c r="I1466" s="51">
        <v>1301.69</v>
      </c>
      <c r="J1466" s="51">
        <v>1301.69</v>
      </c>
      <c r="K1466" s="51">
        <v>1301.69</v>
      </c>
      <c r="L1466" s="51">
        <v>1301.69</v>
      </c>
      <c r="M1466" s="51">
        <v>1</v>
      </c>
      <c r="N1466" s="51">
        <v>1</v>
      </c>
      <c r="O1466" s="55">
        <v>0</v>
      </c>
      <c r="P1466" s="56">
        <f t="shared" si="22"/>
        <v>1301.69</v>
      </c>
      <c r="Q1466" s="49"/>
      <c r="R1466" s="49"/>
    </row>
    <row r="1467" spans="1:18" s="48" customFormat="1" ht="15.2" customHeight="1">
      <c r="A1467" s="54" t="s">
        <v>539</v>
      </c>
      <c r="B1467" s="54" t="s">
        <v>580</v>
      </c>
      <c r="C1467" s="54" t="s">
        <v>185</v>
      </c>
      <c r="D1467" s="54" t="s">
        <v>185</v>
      </c>
      <c r="E1467" s="54" t="s">
        <v>13</v>
      </c>
      <c r="F1467" s="54"/>
      <c r="G1467" s="54" t="s">
        <v>372</v>
      </c>
      <c r="H1467" s="54" t="s">
        <v>373</v>
      </c>
      <c r="I1467" s="51">
        <v>57.28</v>
      </c>
      <c r="J1467" s="51">
        <v>57.28</v>
      </c>
      <c r="K1467" s="51">
        <v>119.78</v>
      </c>
      <c r="L1467" s="51">
        <v>119.78</v>
      </c>
      <c r="M1467" s="51">
        <v>1</v>
      </c>
      <c r="N1467" s="51">
        <v>1</v>
      </c>
      <c r="O1467" s="55">
        <v>62.5</v>
      </c>
      <c r="P1467" s="56">
        <f t="shared" si="22"/>
        <v>57.28</v>
      </c>
      <c r="Q1467" s="49"/>
      <c r="R1467" s="49"/>
    </row>
    <row r="1468" spans="1:18" s="48" customFormat="1" ht="15.2" customHeight="1">
      <c r="A1468" s="54" t="s">
        <v>539</v>
      </c>
      <c r="B1468" s="54" t="s">
        <v>580</v>
      </c>
      <c r="C1468" s="54" t="s">
        <v>185</v>
      </c>
      <c r="D1468" s="54" t="s">
        <v>185</v>
      </c>
      <c r="E1468" s="54" t="s">
        <v>13</v>
      </c>
      <c r="F1468" s="54"/>
      <c r="G1468" s="54" t="s">
        <v>374</v>
      </c>
      <c r="H1468" s="54" t="s">
        <v>375</v>
      </c>
      <c r="I1468" s="51">
        <v>316.47000000000003</v>
      </c>
      <c r="J1468" s="51">
        <v>316.47000000000003</v>
      </c>
      <c r="K1468" s="51">
        <v>1025.19</v>
      </c>
      <c r="L1468" s="51">
        <v>1025.19</v>
      </c>
      <c r="M1468" s="51">
        <v>1</v>
      </c>
      <c r="N1468" s="51">
        <v>1</v>
      </c>
      <c r="O1468" s="55">
        <v>708.72</v>
      </c>
      <c r="P1468" s="56">
        <f t="shared" si="22"/>
        <v>316.47000000000003</v>
      </c>
      <c r="Q1468" s="49"/>
      <c r="R1468" s="49"/>
    </row>
    <row r="1469" spans="1:18" s="48" customFormat="1" ht="15.2" customHeight="1">
      <c r="A1469" s="54" t="s">
        <v>539</v>
      </c>
      <c r="B1469" s="54" t="s">
        <v>580</v>
      </c>
      <c r="C1469" s="54" t="s">
        <v>185</v>
      </c>
      <c r="D1469" s="54" t="s">
        <v>185</v>
      </c>
      <c r="E1469" s="54" t="s">
        <v>13</v>
      </c>
      <c r="F1469" s="54"/>
      <c r="G1469" s="54" t="s">
        <v>389</v>
      </c>
      <c r="H1469" s="54" t="s">
        <v>390</v>
      </c>
      <c r="I1469" s="51">
        <v>103.45</v>
      </c>
      <c r="J1469" s="51">
        <v>103.45</v>
      </c>
      <c r="K1469" s="51">
        <v>110.26</v>
      </c>
      <c r="L1469" s="51">
        <v>110.26</v>
      </c>
      <c r="M1469" s="51">
        <v>1</v>
      </c>
      <c r="N1469" s="51">
        <v>1</v>
      </c>
      <c r="O1469" s="55">
        <v>6.81</v>
      </c>
      <c r="P1469" s="56">
        <f t="shared" si="22"/>
        <v>103.45</v>
      </c>
      <c r="Q1469" s="49"/>
      <c r="R1469" s="49"/>
    </row>
    <row r="1470" spans="1:18" s="48" customFormat="1" ht="15.2" customHeight="1">
      <c r="A1470" s="54" t="s">
        <v>539</v>
      </c>
      <c r="B1470" s="54" t="s">
        <v>580</v>
      </c>
      <c r="C1470" s="54" t="s">
        <v>185</v>
      </c>
      <c r="D1470" s="54" t="s">
        <v>185</v>
      </c>
      <c r="E1470" s="54" t="s">
        <v>13</v>
      </c>
      <c r="F1470" s="54"/>
      <c r="G1470" s="54" t="s">
        <v>393</v>
      </c>
      <c r="H1470" s="54" t="s">
        <v>25</v>
      </c>
      <c r="I1470" s="51" t="s">
        <v>510</v>
      </c>
      <c r="J1470" s="51" t="s">
        <v>510</v>
      </c>
      <c r="K1470" s="51">
        <v>0</v>
      </c>
      <c r="L1470" s="51">
        <v>0</v>
      </c>
      <c r="M1470" s="51">
        <v>1</v>
      </c>
      <c r="N1470" s="51">
        <v>1</v>
      </c>
      <c r="O1470" s="55">
        <v>0</v>
      </c>
      <c r="P1470" s="56">
        <f t="shared" si="22"/>
        <v>0</v>
      </c>
      <c r="Q1470" s="49"/>
      <c r="R1470" s="49"/>
    </row>
    <row r="1471" spans="1:18" s="48" customFormat="1" ht="15.2" customHeight="1">
      <c r="A1471" s="54" t="s">
        <v>539</v>
      </c>
      <c r="B1471" s="54" t="s">
        <v>580</v>
      </c>
      <c r="C1471" s="54" t="s">
        <v>185</v>
      </c>
      <c r="D1471" s="54" t="s">
        <v>185</v>
      </c>
      <c r="E1471" s="54" t="s">
        <v>13</v>
      </c>
      <c r="F1471" s="54"/>
      <c r="G1471" s="54" t="s">
        <v>472</v>
      </c>
      <c r="H1471" s="54" t="s">
        <v>473</v>
      </c>
      <c r="I1471" s="51" t="s">
        <v>510</v>
      </c>
      <c r="J1471" s="51" t="s">
        <v>510</v>
      </c>
      <c r="K1471" s="51">
        <v>0</v>
      </c>
      <c r="L1471" s="51">
        <v>0</v>
      </c>
      <c r="M1471" s="51">
        <v>1</v>
      </c>
      <c r="N1471" s="51">
        <v>1</v>
      </c>
      <c r="O1471" s="55">
        <v>0</v>
      </c>
      <c r="P1471" s="56">
        <f t="shared" si="22"/>
        <v>0</v>
      </c>
      <c r="Q1471" s="49"/>
      <c r="R1471" s="49"/>
    </row>
    <row r="1472" spans="1:18" s="48" customFormat="1" ht="15.2" customHeight="1">
      <c r="A1472" s="54" t="s">
        <v>539</v>
      </c>
      <c r="B1472" s="54" t="s">
        <v>580</v>
      </c>
      <c r="C1472" s="54" t="s">
        <v>185</v>
      </c>
      <c r="D1472" s="54" t="s">
        <v>185</v>
      </c>
      <c r="E1472" s="54" t="s">
        <v>13</v>
      </c>
      <c r="F1472" s="54"/>
      <c r="G1472" s="54" t="s">
        <v>376</v>
      </c>
      <c r="H1472" s="54" t="s">
        <v>377</v>
      </c>
      <c r="I1472" s="51" t="s">
        <v>510</v>
      </c>
      <c r="J1472" s="51" t="s">
        <v>510</v>
      </c>
      <c r="K1472" s="51">
        <v>0</v>
      </c>
      <c r="L1472" s="51">
        <v>0</v>
      </c>
      <c r="M1472" s="51">
        <v>1</v>
      </c>
      <c r="N1472" s="51">
        <v>1</v>
      </c>
      <c r="O1472" s="55">
        <v>0</v>
      </c>
      <c r="P1472" s="56">
        <f t="shared" si="22"/>
        <v>0</v>
      </c>
      <c r="Q1472" s="49"/>
      <c r="R1472" s="49"/>
    </row>
    <row r="1473" spans="1:18" s="48" customFormat="1" ht="15.2" customHeight="1">
      <c r="A1473" s="54" t="s">
        <v>539</v>
      </c>
      <c r="B1473" s="54" t="s">
        <v>580</v>
      </c>
      <c r="C1473" s="54" t="s">
        <v>185</v>
      </c>
      <c r="D1473" s="54" t="s">
        <v>185</v>
      </c>
      <c r="E1473" s="54" t="s">
        <v>13</v>
      </c>
      <c r="F1473" s="54"/>
      <c r="G1473" s="54" t="s">
        <v>378</v>
      </c>
      <c r="H1473" s="54" t="s">
        <v>379</v>
      </c>
      <c r="I1473" s="51" t="s">
        <v>510</v>
      </c>
      <c r="J1473" s="51" t="s">
        <v>510</v>
      </c>
      <c r="K1473" s="51">
        <v>0</v>
      </c>
      <c r="L1473" s="51">
        <v>0</v>
      </c>
      <c r="M1473" s="51">
        <v>1</v>
      </c>
      <c r="N1473" s="51">
        <v>1</v>
      </c>
      <c r="O1473" s="55">
        <v>0</v>
      </c>
      <c r="P1473" s="56">
        <f t="shared" si="22"/>
        <v>0</v>
      </c>
      <c r="Q1473" s="49"/>
      <c r="R1473" s="49"/>
    </row>
    <row r="1474" spans="1:18" s="48" customFormat="1" ht="15.2" customHeight="1">
      <c r="A1474" s="54" t="s">
        <v>539</v>
      </c>
      <c r="B1474" s="54" t="s">
        <v>580</v>
      </c>
      <c r="C1474" s="54" t="s">
        <v>185</v>
      </c>
      <c r="D1474" s="54" t="s">
        <v>185</v>
      </c>
      <c r="E1474" s="54" t="s">
        <v>13</v>
      </c>
      <c r="F1474" s="54"/>
      <c r="G1474" s="54" t="s">
        <v>380</v>
      </c>
      <c r="H1474" s="54" t="s">
        <v>17</v>
      </c>
      <c r="I1474" s="51">
        <v>98.56</v>
      </c>
      <c r="J1474" s="51">
        <v>98.56</v>
      </c>
      <c r="K1474" s="51">
        <v>125.4</v>
      </c>
      <c r="L1474" s="51">
        <v>125.4</v>
      </c>
      <c r="M1474" s="51">
        <v>1</v>
      </c>
      <c r="N1474" s="51">
        <v>1</v>
      </c>
      <c r="O1474" s="55">
        <v>26.840000000000003</v>
      </c>
      <c r="P1474" s="56">
        <f t="shared" si="22"/>
        <v>98.56</v>
      </c>
      <c r="Q1474" s="49"/>
      <c r="R1474" s="49"/>
    </row>
    <row r="1475" spans="1:18" s="48" customFormat="1" ht="15.2" customHeight="1">
      <c r="A1475" s="54" t="s">
        <v>539</v>
      </c>
      <c r="B1475" s="54" t="s">
        <v>580</v>
      </c>
      <c r="C1475" s="54" t="s">
        <v>185</v>
      </c>
      <c r="D1475" s="54" t="s">
        <v>185</v>
      </c>
      <c r="E1475" s="54" t="s">
        <v>13</v>
      </c>
      <c r="F1475" s="54"/>
      <c r="G1475" s="54" t="s">
        <v>381</v>
      </c>
      <c r="H1475" s="54" t="s">
        <v>382</v>
      </c>
      <c r="I1475" s="51">
        <v>316.25</v>
      </c>
      <c r="J1475" s="51">
        <v>316.25</v>
      </c>
      <c r="K1475" s="51">
        <v>632.5</v>
      </c>
      <c r="L1475" s="51">
        <v>632.5</v>
      </c>
      <c r="M1475" s="51">
        <v>1</v>
      </c>
      <c r="N1475" s="51">
        <v>1</v>
      </c>
      <c r="O1475" s="55">
        <v>316.25</v>
      </c>
      <c r="P1475" s="56">
        <f t="shared" ref="P1475:P1538" si="23">L1475-O1475</f>
        <v>316.25</v>
      </c>
      <c r="Q1475" s="49"/>
      <c r="R1475" s="49"/>
    </row>
    <row r="1476" spans="1:18" s="48" customFormat="1" ht="15.2" customHeight="1">
      <c r="A1476" s="54" t="s">
        <v>539</v>
      </c>
      <c r="B1476" s="54" t="s">
        <v>580</v>
      </c>
      <c r="C1476" s="54" t="s">
        <v>185</v>
      </c>
      <c r="D1476" s="54" t="s">
        <v>185</v>
      </c>
      <c r="E1476" s="54" t="s">
        <v>13</v>
      </c>
      <c r="F1476" s="54"/>
      <c r="G1476" s="54" t="s">
        <v>401</v>
      </c>
      <c r="H1476" s="54" t="s">
        <v>402</v>
      </c>
      <c r="I1476" s="51" t="s">
        <v>510</v>
      </c>
      <c r="J1476" s="51" t="s">
        <v>510</v>
      </c>
      <c r="K1476" s="51">
        <v>0</v>
      </c>
      <c r="L1476" s="51">
        <v>0</v>
      </c>
      <c r="M1476" s="51">
        <v>1</v>
      </c>
      <c r="N1476" s="51">
        <v>1</v>
      </c>
      <c r="O1476" s="55">
        <v>0</v>
      </c>
      <c r="P1476" s="56">
        <f t="shared" si="23"/>
        <v>0</v>
      </c>
      <c r="Q1476" s="49"/>
      <c r="R1476" s="49"/>
    </row>
    <row r="1477" spans="1:18" s="48" customFormat="1" ht="15.2" customHeight="1">
      <c r="A1477" s="54" t="s">
        <v>539</v>
      </c>
      <c r="B1477" s="54" t="s">
        <v>580</v>
      </c>
      <c r="C1477" s="54" t="s">
        <v>185</v>
      </c>
      <c r="D1477" s="54" t="s">
        <v>185</v>
      </c>
      <c r="E1477" s="54" t="s">
        <v>13</v>
      </c>
      <c r="F1477" s="54"/>
      <c r="G1477" s="54" t="s">
        <v>396</v>
      </c>
      <c r="H1477" s="54" t="s">
        <v>245</v>
      </c>
      <c r="I1477" s="51" t="s">
        <v>510</v>
      </c>
      <c r="J1477" s="51" t="s">
        <v>510</v>
      </c>
      <c r="K1477" s="51">
        <v>0</v>
      </c>
      <c r="L1477" s="51">
        <v>0</v>
      </c>
      <c r="M1477" s="51">
        <v>1</v>
      </c>
      <c r="N1477" s="51">
        <v>1</v>
      </c>
      <c r="O1477" s="55">
        <v>0</v>
      </c>
      <c r="P1477" s="56">
        <f t="shared" si="23"/>
        <v>0</v>
      </c>
      <c r="Q1477" s="49"/>
      <c r="R1477" s="49"/>
    </row>
    <row r="1478" spans="1:18" s="48" customFormat="1" ht="15.2" customHeight="1">
      <c r="A1478" s="54" t="s">
        <v>539</v>
      </c>
      <c r="B1478" s="54" t="s">
        <v>580</v>
      </c>
      <c r="C1478" s="54" t="s">
        <v>187</v>
      </c>
      <c r="D1478" s="54" t="s">
        <v>187</v>
      </c>
      <c r="E1478" s="54" t="s">
        <v>13</v>
      </c>
      <c r="F1478" s="54"/>
      <c r="G1478" s="54" t="s">
        <v>366</v>
      </c>
      <c r="H1478" s="54" t="s">
        <v>367</v>
      </c>
      <c r="I1478" s="51">
        <v>82.82</v>
      </c>
      <c r="J1478" s="51">
        <v>82.82</v>
      </c>
      <c r="K1478" s="51">
        <v>6743.3</v>
      </c>
      <c r="L1478" s="51">
        <v>6743.3</v>
      </c>
      <c r="M1478" s="51">
        <v>1</v>
      </c>
      <c r="N1478" s="51">
        <v>1</v>
      </c>
      <c r="O1478" s="55">
        <v>6660.48</v>
      </c>
      <c r="P1478" s="56">
        <f t="shared" si="23"/>
        <v>82.820000000000618</v>
      </c>
      <c r="Q1478" s="49"/>
      <c r="R1478" s="49"/>
    </row>
    <row r="1479" spans="1:18" s="48" customFormat="1" ht="15.2" customHeight="1">
      <c r="A1479" s="54" t="s">
        <v>539</v>
      </c>
      <c r="B1479" s="54" t="s">
        <v>580</v>
      </c>
      <c r="C1479" s="54" t="s">
        <v>187</v>
      </c>
      <c r="D1479" s="54" t="s">
        <v>187</v>
      </c>
      <c r="E1479" s="54" t="s">
        <v>13</v>
      </c>
      <c r="F1479" s="54"/>
      <c r="G1479" s="54" t="s">
        <v>387</v>
      </c>
      <c r="H1479" s="54" t="s">
        <v>388</v>
      </c>
      <c r="I1479" s="51" t="s">
        <v>510</v>
      </c>
      <c r="J1479" s="51" t="s">
        <v>510</v>
      </c>
      <c r="K1479" s="51">
        <v>0</v>
      </c>
      <c r="L1479" s="51">
        <v>0</v>
      </c>
      <c r="M1479" s="51">
        <v>1</v>
      </c>
      <c r="N1479" s="51">
        <v>1</v>
      </c>
      <c r="O1479" s="55">
        <v>0</v>
      </c>
      <c r="P1479" s="56">
        <f t="shared" si="23"/>
        <v>0</v>
      </c>
      <c r="Q1479" s="49"/>
      <c r="R1479" s="49"/>
    </row>
    <row r="1480" spans="1:18" s="48" customFormat="1" ht="15.2" customHeight="1">
      <c r="A1480" s="54" t="s">
        <v>539</v>
      </c>
      <c r="B1480" s="54" t="s">
        <v>580</v>
      </c>
      <c r="C1480" s="54" t="s">
        <v>187</v>
      </c>
      <c r="D1480" s="54" t="s">
        <v>187</v>
      </c>
      <c r="E1480" s="54" t="s">
        <v>13</v>
      </c>
      <c r="F1480" s="54"/>
      <c r="G1480" s="54" t="s">
        <v>368</v>
      </c>
      <c r="H1480" s="54" t="s">
        <v>369</v>
      </c>
      <c r="I1480" s="51">
        <v>0.63</v>
      </c>
      <c r="J1480" s="51">
        <v>0.63</v>
      </c>
      <c r="K1480" s="51">
        <v>407.23</v>
      </c>
      <c r="L1480" s="51">
        <v>407.22999999999996</v>
      </c>
      <c r="M1480" s="51">
        <v>1</v>
      </c>
      <c r="N1480" s="51">
        <v>1</v>
      </c>
      <c r="O1480" s="55">
        <v>406.6</v>
      </c>
      <c r="P1480" s="56">
        <f t="shared" si="23"/>
        <v>0.62999999999993861</v>
      </c>
      <c r="Q1480" s="49"/>
      <c r="R1480" s="49"/>
    </row>
    <row r="1481" spans="1:18" s="48" customFormat="1" ht="15.2" customHeight="1">
      <c r="A1481" s="54" t="s">
        <v>539</v>
      </c>
      <c r="B1481" s="54" t="s">
        <v>580</v>
      </c>
      <c r="C1481" s="54" t="s">
        <v>187</v>
      </c>
      <c r="D1481" s="54" t="s">
        <v>187</v>
      </c>
      <c r="E1481" s="54" t="s">
        <v>13</v>
      </c>
      <c r="F1481" s="54"/>
      <c r="G1481" s="54" t="s">
        <v>370</v>
      </c>
      <c r="H1481" s="54" t="s">
        <v>371</v>
      </c>
      <c r="I1481" s="51">
        <v>115.99</v>
      </c>
      <c r="J1481" s="51">
        <v>115.99</v>
      </c>
      <c r="K1481" s="51">
        <v>115.99</v>
      </c>
      <c r="L1481" s="51">
        <v>115.99</v>
      </c>
      <c r="M1481" s="51">
        <v>1</v>
      </c>
      <c r="N1481" s="51">
        <v>1</v>
      </c>
      <c r="O1481" s="55">
        <v>0</v>
      </c>
      <c r="P1481" s="56">
        <f t="shared" si="23"/>
        <v>115.99</v>
      </c>
      <c r="Q1481" s="49"/>
      <c r="R1481" s="49"/>
    </row>
    <row r="1482" spans="1:18" s="48" customFormat="1" ht="15.2" customHeight="1">
      <c r="A1482" s="54" t="s">
        <v>539</v>
      </c>
      <c r="B1482" s="54" t="s">
        <v>580</v>
      </c>
      <c r="C1482" s="54" t="s">
        <v>187</v>
      </c>
      <c r="D1482" s="54" t="s">
        <v>187</v>
      </c>
      <c r="E1482" s="54" t="s">
        <v>13</v>
      </c>
      <c r="F1482" s="54"/>
      <c r="G1482" s="54" t="s">
        <v>372</v>
      </c>
      <c r="H1482" s="54" t="s">
        <v>373</v>
      </c>
      <c r="I1482" s="51">
        <v>5.1100000000000003</v>
      </c>
      <c r="J1482" s="51">
        <v>5.1100000000000003</v>
      </c>
      <c r="K1482" s="51">
        <v>10.68</v>
      </c>
      <c r="L1482" s="51">
        <v>10.68</v>
      </c>
      <c r="M1482" s="51">
        <v>1</v>
      </c>
      <c r="N1482" s="51">
        <v>1</v>
      </c>
      <c r="O1482" s="55">
        <v>5.57</v>
      </c>
      <c r="P1482" s="56">
        <f t="shared" si="23"/>
        <v>5.1099999999999994</v>
      </c>
      <c r="Q1482" s="49"/>
      <c r="R1482" s="49"/>
    </row>
    <row r="1483" spans="1:18" s="48" customFormat="1" ht="15.2" customHeight="1">
      <c r="A1483" s="54" t="s">
        <v>539</v>
      </c>
      <c r="B1483" s="54" t="s">
        <v>580</v>
      </c>
      <c r="C1483" s="54" t="s">
        <v>187</v>
      </c>
      <c r="D1483" s="54" t="s">
        <v>187</v>
      </c>
      <c r="E1483" s="54" t="s">
        <v>13</v>
      </c>
      <c r="F1483" s="54"/>
      <c r="G1483" s="54" t="s">
        <v>374</v>
      </c>
      <c r="H1483" s="54" t="s">
        <v>375</v>
      </c>
      <c r="I1483" s="51">
        <v>30.56</v>
      </c>
      <c r="J1483" s="51">
        <v>30.56</v>
      </c>
      <c r="K1483" s="51">
        <v>95.99</v>
      </c>
      <c r="L1483" s="51">
        <v>95.99</v>
      </c>
      <c r="M1483" s="51">
        <v>1</v>
      </c>
      <c r="N1483" s="51">
        <v>1</v>
      </c>
      <c r="O1483" s="55">
        <v>65.430000000000007</v>
      </c>
      <c r="P1483" s="56">
        <f t="shared" si="23"/>
        <v>30.559999999999988</v>
      </c>
      <c r="Q1483" s="49"/>
      <c r="R1483" s="49"/>
    </row>
    <row r="1484" spans="1:18" s="48" customFormat="1" ht="15.2" customHeight="1">
      <c r="A1484" s="54" t="s">
        <v>539</v>
      </c>
      <c r="B1484" s="54" t="s">
        <v>580</v>
      </c>
      <c r="C1484" s="54" t="s">
        <v>187</v>
      </c>
      <c r="D1484" s="54" t="s">
        <v>187</v>
      </c>
      <c r="E1484" s="54" t="s">
        <v>13</v>
      </c>
      <c r="F1484" s="54"/>
      <c r="G1484" s="54" t="s">
        <v>389</v>
      </c>
      <c r="H1484" s="54" t="s">
        <v>390</v>
      </c>
      <c r="I1484" s="51">
        <v>8.98</v>
      </c>
      <c r="J1484" s="51">
        <v>8.98</v>
      </c>
      <c r="K1484" s="51">
        <v>9.5500000000000007</v>
      </c>
      <c r="L1484" s="51">
        <v>9.5500000000000007</v>
      </c>
      <c r="M1484" s="51">
        <v>1</v>
      </c>
      <c r="N1484" s="51">
        <v>1</v>
      </c>
      <c r="O1484" s="55">
        <v>0.57000000000000006</v>
      </c>
      <c r="P1484" s="56">
        <f t="shared" si="23"/>
        <v>8.98</v>
      </c>
      <c r="Q1484" s="49"/>
      <c r="R1484" s="49"/>
    </row>
    <row r="1485" spans="1:18" s="48" customFormat="1" ht="15.2" customHeight="1">
      <c r="A1485" s="54" t="s">
        <v>539</v>
      </c>
      <c r="B1485" s="54" t="s">
        <v>580</v>
      </c>
      <c r="C1485" s="54" t="s">
        <v>187</v>
      </c>
      <c r="D1485" s="54" t="s">
        <v>187</v>
      </c>
      <c r="E1485" s="54" t="s">
        <v>13</v>
      </c>
      <c r="F1485" s="54"/>
      <c r="G1485" s="54" t="s">
        <v>393</v>
      </c>
      <c r="H1485" s="54" t="s">
        <v>25</v>
      </c>
      <c r="I1485" s="51" t="s">
        <v>510</v>
      </c>
      <c r="J1485" s="51" t="s">
        <v>510</v>
      </c>
      <c r="K1485" s="51">
        <v>0</v>
      </c>
      <c r="L1485" s="51">
        <v>0</v>
      </c>
      <c r="M1485" s="51">
        <v>1</v>
      </c>
      <c r="N1485" s="51">
        <v>1</v>
      </c>
      <c r="O1485" s="55">
        <v>0</v>
      </c>
      <c r="P1485" s="56">
        <f t="shared" si="23"/>
        <v>0</v>
      </c>
      <c r="Q1485" s="49"/>
      <c r="R1485" s="49"/>
    </row>
    <row r="1486" spans="1:18" s="48" customFormat="1" ht="15.2" customHeight="1">
      <c r="A1486" s="54" t="s">
        <v>539</v>
      </c>
      <c r="B1486" s="54" t="s">
        <v>580</v>
      </c>
      <c r="C1486" s="54" t="s">
        <v>187</v>
      </c>
      <c r="D1486" s="54" t="s">
        <v>187</v>
      </c>
      <c r="E1486" s="54" t="s">
        <v>13</v>
      </c>
      <c r="F1486" s="54"/>
      <c r="G1486" s="54" t="s">
        <v>376</v>
      </c>
      <c r="H1486" s="54" t="s">
        <v>377</v>
      </c>
      <c r="I1486" s="51" t="s">
        <v>510</v>
      </c>
      <c r="J1486" s="51" t="s">
        <v>510</v>
      </c>
      <c r="K1486" s="51">
        <v>0</v>
      </c>
      <c r="L1486" s="51">
        <v>0</v>
      </c>
      <c r="M1486" s="51">
        <v>1</v>
      </c>
      <c r="N1486" s="51">
        <v>1</v>
      </c>
      <c r="O1486" s="55">
        <v>0</v>
      </c>
      <c r="P1486" s="56">
        <f t="shared" si="23"/>
        <v>0</v>
      </c>
      <c r="Q1486" s="49"/>
      <c r="R1486" s="49"/>
    </row>
    <row r="1487" spans="1:18" s="48" customFormat="1" ht="15.2" customHeight="1">
      <c r="A1487" s="54" t="s">
        <v>539</v>
      </c>
      <c r="B1487" s="54" t="s">
        <v>580</v>
      </c>
      <c r="C1487" s="54" t="s">
        <v>187</v>
      </c>
      <c r="D1487" s="54" t="s">
        <v>187</v>
      </c>
      <c r="E1487" s="54" t="s">
        <v>13</v>
      </c>
      <c r="F1487" s="54"/>
      <c r="G1487" s="54" t="s">
        <v>378</v>
      </c>
      <c r="H1487" s="54" t="s">
        <v>379</v>
      </c>
      <c r="I1487" s="51" t="s">
        <v>510</v>
      </c>
      <c r="J1487" s="51" t="s">
        <v>510</v>
      </c>
      <c r="K1487" s="51">
        <v>0</v>
      </c>
      <c r="L1487" s="51">
        <v>0</v>
      </c>
      <c r="M1487" s="51">
        <v>1</v>
      </c>
      <c r="N1487" s="51">
        <v>1</v>
      </c>
      <c r="O1487" s="55">
        <v>0</v>
      </c>
      <c r="P1487" s="56">
        <f t="shared" si="23"/>
        <v>0</v>
      </c>
      <c r="Q1487" s="49"/>
      <c r="R1487" s="49"/>
    </row>
    <row r="1488" spans="1:18" s="48" customFormat="1" ht="15.2" customHeight="1">
      <c r="A1488" s="54" t="s">
        <v>539</v>
      </c>
      <c r="B1488" s="54" t="s">
        <v>580</v>
      </c>
      <c r="C1488" s="54" t="s">
        <v>187</v>
      </c>
      <c r="D1488" s="54" t="s">
        <v>187</v>
      </c>
      <c r="E1488" s="54" t="s">
        <v>13</v>
      </c>
      <c r="F1488" s="54"/>
      <c r="G1488" s="54" t="s">
        <v>380</v>
      </c>
      <c r="H1488" s="54" t="s">
        <v>17</v>
      </c>
      <c r="I1488" s="51">
        <v>23.01</v>
      </c>
      <c r="J1488" s="51">
        <v>23.01</v>
      </c>
      <c r="K1488" s="51">
        <v>42.51</v>
      </c>
      <c r="L1488" s="51">
        <v>42.510000000000005</v>
      </c>
      <c r="M1488" s="51">
        <v>1</v>
      </c>
      <c r="N1488" s="51">
        <v>1</v>
      </c>
      <c r="O1488" s="55">
        <v>19.5</v>
      </c>
      <c r="P1488" s="56">
        <f t="shared" si="23"/>
        <v>23.010000000000005</v>
      </c>
      <c r="Q1488" s="49"/>
      <c r="R1488" s="49"/>
    </row>
    <row r="1489" spans="1:18" s="48" customFormat="1" ht="15.2" customHeight="1">
      <c r="A1489" s="54" t="s">
        <v>539</v>
      </c>
      <c r="B1489" s="54" t="s">
        <v>580</v>
      </c>
      <c r="C1489" s="54" t="s">
        <v>187</v>
      </c>
      <c r="D1489" s="54" t="s">
        <v>187</v>
      </c>
      <c r="E1489" s="54" t="s">
        <v>13</v>
      </c>
      <c r="F1489" s="54"/>
      <c r="G1489" s="54" t="s">
        <v>381</v>
      </c>
      <c r="H1489" s="54" t="s">
        <v>382</v>
      </c>
      <c r="I1489" s="51">
        <v>31.93</v>
      </c>
      <c r="J1489" s="51">
        <v>31.93</v>
      </c>
      <c r="K1489" s="51">
        <v>63.86</v>
      </c>
      <c r="L1489" s="51">
        <v>63.86</v>
      </c>
      <c r="M1489" s="51">
        <v>1</v>
      </c>
      <c r="N1489" s="51">
        <v>1</v>
      </c>
      <c r="O1489" s="55">
        <v>31.93</v>
      </c>
      <c r="P1489" s="56">
        <f t="shared" si="23"/>
        <v>31.93</v>
      </c>
      <c r="Q1489" s="49"/>
      <c r="R1489" s="49"/>
    </row>
    <row r="1490" spans="1:18" s="48" customFormat="1" ht="15.2" customHeight="1">
      <c r="A1490" s="54" t="s">
        <v>539</v>
      </c>
      <c r="B1490" s="54" t="s">
        <v>580</v>
      </c>
      <c r="C1490" s="54" t="s">
        <v>187</v>
      </c>
      <c r="D1490" s="54" t="s">
        <v>187</v>
      </c>
      <c r="E1490" s="54" t="s">
        <v>13</v>
      </c>
      <c r="F1490" s="54"/>
      <c r="G1490" s="54" t="s">
        <v>468</v>
      </c>
      <c r="H1490" s="54" t="s">
        <v>469</v>
      </c>
      <c r="I1490" s="51">
        <v>124.5</v>
      </c>
      <c r="J1490" s="51">
        <v>124.5</v>
      </c>
      <c r="K1490" s="51">
        <v>34836.089999999997</v>
      </c>
      <c r="L1490" s="51">
        <v>34836.089999999997</v>
      </c>
      <c r="M1490" s="51">
        <v>1</v>
      </c>
      <c r="N1490" s="51">
        <v>1</v>
      </c>
      <c r="O1490" s="55">
        <v>34711.590000000004</v>
      </c>
      <c r="P1490" s="56">
        <f t="shared" si="23"/>
        <v>124.49999999999272</v>
      </c>
      <c r="Q1490" s="49"/>
      <c r="R1490" s="49"/>
    </row>
    <row r="1491" spans="1:18" s="48" customFormat="1" ht="15.2" customHeight="1">
      <c r="A1491" s="54" t="s">
        <v>539</v>
      </c>
      <c r="B1491" s="54" t="s">
        <v>580</v>
      </c>
      <c r="C1491" s="54" t="s">
        <v>189</v>
      </c>
      <c r="D1491" s="54" t="s">
        <v>189</v>
      </c>
      <c r="E1491" s="54" t="s">
        <v>13</v>
      </c>
      <c r="F1491" s="54"/>
      <c r="G1491" s="54" t="s">
        <v>366</v>
      </c>
      <c r="H1491" s="54" t="s">
        <v>367</v>
      </c>
      <c r="I1491" s="51">
        <v>2907.6</v>
      </c>
      <c r="J1491" s="51">
        <v>2907.6</v>
      </c>
      <c r="K1491" s="51">
        <v>236826.09</v>
      </c>
      <c r="L1491" s="51">
        <v>236826.09</v>
      </c>
      <c r="M1491" s="51">
        <v>1</v>
      </c>
      <c r="N1491" s="51">
        <v>1</v>
      </c>
      <c r="O1491" s="55">
        <v>233918.49000000002</v>
      </c>
      <c r="P1491" s="56">
        <f t="shared" si="23"/>
        <v>2907.5999999999767</v>
      </c>
      <c r="Q1491" s="49"/>
      <c r="R1491" s="49"/>
    </row>
    <row r="1492" spans="1:18" s="48" customFormat="1" ht="15.2" customHeight="1">
      <c r="A1492" s="54" t="s">
        <v>539</v>
      </c>
      <c r="B1492" s="54" t="s">
        <v>580</v>
      </c>
      <c r="C1492" s="54" t="s">
        <v>189</v>
      </c>
      <c r="D1492" s="54" t="s">
        <v>189</v>
      </c>
      <c r="E1492" s="54" t="s">
        <v>13</v>
      </c>
      <c r="F1492" s="54"/>
      <c r="G1492" s="54" t="s">
        <v>387</v>
      </c>
      <c r="H1492" s="54" t="s">
        <v>388</v>
      </c>
      <c r="I1492" s="51" t="s">
        <v>510</v>
      </c>
      <c r="J1492" s="51" t="s">
        <v>510</v>
      </c>
      <c r="K1492" s="51">
        <v>0</v>
      </c>
      <c r="L1492" s="51">
        <v>0</v>
      </c>
      <c r="M1492" s="51">
        <v>1</v>
      </c>
      <c r="N1492" s="51">
        <v>1</v>
      </c>
      <c r="O1492" s="55">
        <v>0</v>
      </c>
      <c r="P1492" s="56">
        <f t="shared" si="23"/>
        <v>0</v>
      </c>
      <c r="Q1492" s="49"/>
      <c r="R1492" s="49"/>
    </row>
    <row r="1493" spans="1:18" s="48" customFormat="1" ht="15.2" customHeight="1">
      <c r="A1493" s="54" t="s">
        <v>539</v>
      </c>
      <c r="B1493" s="54" t="s">
        <v>580</v>
      </c>
      <c r="C1493" s="54" t="s">
        <v>189</v>
      </c>
      <c r="D1493" s="54" t="s">
        <v>189</v>
      </c>
      <c r="E1493" s="54" t="s">
        <v>13</v>
      </c>
      <c r="F1493" s="54"/>
      <c r="G1493" s="54" t="s">
        <v>368</v>
      </c>
      <c r="H1493" s="54" t="s">
        <v>369</v>
      </c>
      <c r="I1493" s="51">
        <v>21.95</v>
      </c>
      <c r="J1493" s="51">
        <v>21.95</v>
      </c>
      <c r="K1493" s="51">
        <v>14156.31</v>
      </c>
      <c r="L1493" s="51">
        <v>14156.31</v>
      </c>
      <c r="M1493" s="51">
        <v>1</v>
      </c>
      <c r="N1493" s="51">
        <v>1</v>
      </c>
      <c r="O1493" s="55">
        <v>14134.359999999999</v>
      </c>
      <c r="P1493" s="56">
        <f t="shared" si="23"/>
        <v>21.950000000000728</v>
      </c>
      <c r="Q1493" s="49"/>
      <c r="R1493" s="49"/>
    </row>
    <row r="1494" spans="1:18" s="48" customFormat="1" ht="15.2" customHeight="1">
      <c r="A1494" s="54" t="s">
        <v>539</v>
      </c>
      <c r="B1494" s="54" t="s">
        <v>580</v>
      </c>
      <c r="C1494" s="54" t="s">
        <v>189</v>
      </c>
      <c r="D1494" s="54" t="s">
        <v>189</v>
      </c>
      <c r="E1494" s="54" t="s">
        <v>13</v>
      </c>
      <c r="F1494" s="54"/>
      <c r="G1494" s="54" t="s">
        <v>370</v>
      </c>
      <c r="H1494" s="54" t="s">
        <v>371</v>
      </c>
      <c r="I1494" s="51">
        <v>4831.12</v>
      </c>
      <c r="J1494" s="51">
        <v>4831.12</v>
      </c>
      <c r="K1494" s="51">
        <v>4831.12</v>
      </c>
      <c r="L1494" s="51">
        <v>4831.12</v>
      </c>
      <c r="M1494" s="51">
        <v>1</v>
      </c>
      <c r="N1494" s="51">
        <v>1</v>
      </c>
      <c r="O1494" s="55">
        <v>0</v>
      </c>
      <c r="P1494" s="56">
        <f t="shared" si="23"/>
        <v>4831.12</v>
      </c>
      <c r="Q1494" s="49"/>
      <c r="R1494" s="49"/>
    </row>
    <row r="1495" spans="1:18" s="48" customFormat="1" ht="15.2" customHeight="1">
      <c r="A1495" s="54" t="s">
        <v>539</v>
      </c>
      <c r="B1495" s="54" t="s">
        <v>580</v>
      </c>
      <c r="C1495" s="54" t="s">
        <v>189</v>
      </c>
      <c r="D1495" s="54" t="s">
        <v>189</v>
      </c>
      <c r="E1495" s="54" t="s">
        <v>13</v>
      </c>
      <c r="F1495" s="54"/>
      <c r="G1495" s="54" t="s">
        <v>372</v>
      </c>
      <c r="H1495" s="54" t="s">
        <v>373</v>
      </c>
      <c r="I1495" s="51">
        <v>208.74</v>
      </c>
      <c r="J1495" s="51">
        <v>208.74</v>
      </c>
      <c r="K1495" s="51">
        <v>436.44</v>
      </c>
      <c r="L1495" s="51">
        <v>436.44</v>
      </c>
      <c r="M1495" s="51">
        <v>1</v>
      </c>
      <c r="N1495" s="51">
        <v>1</v>
      </c>
      <c r="O1495" s="55">
        <v>227.7</v>
      </c>
      <c r="P1495" s="56">
        <f t="shared" si="23"/>
        <v>208.74</v>
      </c>
      <c r="Q1495" s="49"/>
      <c r="R1495" s="49"/>
    </row>
    <row r="1496" spans="1:18" s="48" customFormat="1" ht="15.2" customHeight="1">
      <c r="A1496" s="54" t="s">
        <v>539</v>
      </c>
      <c r="B1496" s="54" t="s">
        <v>580</v>
      </c>
      <c r="C1496" s="54" t="s">
        <v>189</v>
      </c>
      <c r="D1496" s="54" t="s">
        <v>189</v>
      </c>
      <c r="E1496" s="54" t="s">
        <v>13</v>
      </c>
      <c r="F1496" s="54"/>
      <c r="G1496" s="54" t="s">
        <v>374</v>
      </c>
      <c r="H1496" s="54" t="s">
        <v>375</v>
      </c>
      <c r="I1496" s="51">
        <v>1130.96</v>
      </c>
      <c r="J1496" s="51">
        <v>1130.96</v>
      </c>
      <c r="K1496" s="51">
        <v>3702.62</v>
      </c>
      <c r="L1496" s="51">
        <v>3702.62</v>
      </c>
      <c r="M1496" s="51">
        <v>1</v>
      </c>
      <c r="N1496" s="51">
        <v>1</v>
      </c>
      <c r="O1496" s="55">
        <v>2571.66</v>
      </c>
      <c r="P1496" s="56">
        <f t="shared" si="23"/>
        <v>1130.96</v>
      </c>
      <c r="Q1496" s="49"/>
      <c r="R1496" s="49"/>
    </row>
    <row r="1497" spans="1:18" s="48" customFormat="1" ht="15.2" customHeight="1">
      <c r="A1497" s="54" t="s">
        <v>539</v>
      </c>
      <c r="B1497" s="54" t="s">
        <v>580</v>
      </c>
      <c r="C1497" s="54" t="s">
        <v>189</v>
      </c>
      <c r="D1497" s="54" t="s">
        <v>189</v>
      </c>
      <c r="E1497" s="54" t="s">
        <v>13</v>
      </c>
      <c r="F1497" s="54"/>
      <c r="G1497" s="54" t="s">
        <v>389</v>
      </c>
      <c r="H1497" s="54" t="s">
        <v>390</v>
      </c>
      <c r="I1497" s="51">
        <v>396.88</v>
      </c>
      <c r="J1497" s="51">
        <v>396.88</v>
      </c>
      <c r="K1497" s="51">
        <v>421.64</v>
      </c>
      <c r="L1497" s="51">
        <v>421.64</v>
      </c>
      <c r="M1497" s="51">
        <v>1</v>
      </c>
      <c r="N1497" s="51">
        <v>1</v>
      </c>
      <c r="O1497" s="55">
        <v>24.76</v>
      </c>
      <c r="P1497" s="56">
        <f t="shared" si="23"/>
        <v>396.88</v>
      </c>
      <c r="Q1497" s="49"/>
      <c r="R1497" s="49"/>
    </row>
    <row r="1498" spans="1:18" s="48" customFormat="1" ht="15.2" customHeight="1">
      <c r="A1498" s="54" t="s">
        <v>539</v>
      </c>
      <c r="B1498" s="54" t="s">
        <v>580</v>
      </c>
      <c r="C1498" s="54" t="s">
        <v>189</v>
      </c>
      <c r="D1498" s="54" t="s">
        <v>189</v>
      </c>
      <c r="E1498" s="54" t="s">
        <v>13</v>
      </c>
      <c r="F1498" s="54"/>
      <c r="G1498" s="54" t="s">
        <v>393</v>
      </c>
      <c r="H1498" s="54" t="s">
        <v>25</v>
      </c>
      <c r="I1498" s="51" t="s">
        <v>510</v>
      </c>
      <c r="J1498" s="51" t="s">
        <v>510</v>
      </c>
      <c r="K1498" s="51">
        <v>0</v>
      </c>
      <c r="L1498" s="51">
        <v>0</v>
      </c>
      <c r="M1498" s="51">
        <v>1</v>
      </c>
      <c r="N1498" s="51">
        <v>1</v>
      </c>
      <c r="O1498" s="55">
        <v>0</v>
      </c>
      <c r="P1498" s="56">
        <f t="shared" si="23"/>
        <v>0</v>
      </c>
      <c r="Q1498" s="49"/>
      <c r="R1498" s="49"/>
    </row>
    <row r="1499" spans="1:18" s="48" customFormat="1" ht="15.2" customHeight="1">
      <c r="A1499" s="54" t="s">
        <v>539</v>
      </c>
      <c r="B1499" s="54" t="s">
        <v>580</v>
      </c>
      <c r="C1499" s="54" t="s">
        <v>189</v>
      </c>
      <c r="D1499" s="54" t="s">
        <v>189</v>
      </c>
      <c r="E1499" s="54" t="s">
        <v>13</v>
      </c>
      <c r="F1499" s="54"/>
      <c r="G1499" s="54" t="s">
        <v>376</v>
      </c>
      <c r="H1499" s="54" t="s">
        <v>377</v>
      </c>
      <c r="I1499" s="51" t="s">
        <v>510</v>
      </c>
      <c r="J1499" s="51" t="s">
        <v>510</v>
      </c>
      <c r="K1499" s="51">
        <v>0</v>
      </c>
      <c r="L1499" s="51">
        <v>0</v>
      </c>
      <c r="M1499" s="51">
        <v>1</v>
      </c>
      <c r="N1499" s="51">
        <v>1</v>
      </c>
      <c r="O1499" s="55">
        <v>0</v>
      </c>
      <c r="P1499" s="56">
        <f t="shared" si="23"/>
        <v>0</v>
      </c>
      <c r="Q1499" s="49"/>
      <c r="R1499" s="49"/>
    </row>
    <row r="1500" spans="1:18" s="48" customFormat="1" ht="15.2" customHeight="1">
      <c r="A1500" s="54" t="s">
        <v>539</v>
      </c>
      <c r="B1500" s="54" t="s">
        <v>580</v>
      </c>
      <c r="C1500" s="54" t="s">
        <v>189</v>
      </c>
      <c r="D1500" s="54" t="s">
        <v>189</v>
      </c>
      <c r="E1500" s="54" t="s">
        <v>13</v>
      </c>
      <c r="F1500" s="54"/>
      <c r="G1500" s="54" t="s">
        <v>378</v>
      </c>
      <c r="H1500" s="54" t="s">
        <v>379</v>
      </c>
      <c r="I1500" s="51" t="s">
        <v>510</v>
      </c>
      <c r="J1500" s="51" t="s">
        <v>510</v>
      </c>
      <c r="K1500" s="51">
        <v>0</v>
      </c>
      <c r="L1500" s="51">
        <v>0</v>
      </c>
      <c r="M1500" s="51">
        <v>1</v>
      </c>
      <c r="N1500" s="51">
        <v>1</v>
      </c>
      <c r="O1500" s="55">
        <v>0</v>
      </c>
      <c r="P1500" s="56">
        <f t="shared" si="23"/>
        <v>0</v>
      </c>
      <c r="Q1500" s="49"/>
      <c r="R1500" s="49"/>
    </row>
    <row r="1501" spans="1:18" s="48" customFormat="1" ht="15.2" customHeight="1">
      <c r="A1501" s="54" t="s">
        <v>539</v>
      </c>
      <c r="B1501" s="54" t="s">
        <v>580</v>
      </c>
      <c r="C1501" s="54" t="s">
        <v>189</v>
      </c>
      <c r="D1501" s="54" t="s">
        <v>189</v>
      </c>
      <c r="E1501" s="54" t="s">
        <v>13</v>
      </c>
      <c r="F1501" s="54"/>
      <c r="G1501" s="54" t="s">
        <v>380</v>
      </c>
      <c r="H1501" s="54" t="s">
        <v>17</v>
      </c>
      <c r="I1501" s="51">
        <v>327.58999999999997</v>
      </c>
      <c r="J1501" s="51">
        <v>327.58999999999997</v>
      </c>
      <c r="K1501" s="51">
        <v>418.96</v>
      </c>
      <c r="L1501" s="51">
        <v>418.96</v>
      </c>
      <c r="M1501" s="51">
        <v>1</v>
      </c>
      <c r="N1501" s="51">
        <v>1</v>
      </c>
      <c r="O1501" s="55">
        <v>91.37</v>
      </c>
      <c r="P1501" s="56">
        <f t="shared" si="23"/>
        <v>327.58999999999997</v>
      </c>
      <c r="Q1501" s="49"/>
      <c r="R1501" s="49"/>
    </row>
    <row r="1502" spans="1:18" s="48" customFormat="1" ht="15.2" customHeight="1">
      <c r="A1502" s="54" t="s">
        <v>539</v>
      </c>
      <c r="B1502" s="54" t="s">
        <v>580</v>
      </c>
      <c r="C1502" s="54" t="s">
        <v>189</v>
      </c>
      <c r="D1502" s="54" t="s">
        <v>189</v>
      </c>
      <c r="E1502" s="54" t="s">
        <v>13</v>
      </c>
      <c r="F1502" s="54"/>
      <c r="G1502" s="54" t="s">
        <v>381</v>
      </c>
      <c r="H1502" s="54" t="s">
        <v>382</v>
      </c>
      <c r="I1502" s="51">
        <v>1109.9000000000001</v>
      </c>
      <c r="J1502" s="51">
        <v>1109.9000000000001</v>
      </c>
      <c r="K1502" s="51">
        <v>2219.8000000000002</v>
      </c>
      <c r="L1502" s="51">
        <v>2219.8000000000002</v>
      </c>
      <c r="M1502" s="51">
        <v>1</v>
      </c>
      <c r="N1502" s="51">
        <v>1</v>
      </c>
      <c r="O1502" s="55">
        <v>1109.9000000000001</v>
      </c>
      <c r="P1502" s="56">
        <f t="shared" si="23"/>
        <v>1109.9000000000001</v>
      </c>
      <c r="Q1502" s="49"/>
      <c r="R1502" s="49"/>
    </row>
    <row r="1503" spans="1:18" s="48" customFormat="1" ht="15.2" customHeight="1">
      <c r="A1503" s="54" t="s">
        <v>539</v>
      </c>
      <c r="B1503" s="54" t="s">
        <v>580</v>
      </c>
      <c r="C1503" s="54" t="s">
        <v>189</v>
      </c>
      <c r="D1503" s="54" t="s">
        <v>189</v>
      </c>
      <c r="E1503" s="54" t="s">
        <v>13</v>
      </c>
      <c r="F1503" s="54"/>
      <c r="G1503" s="54" t="s">
        <v>401</v>
      </c>
      <c r="H1503" s="54" t="s">
        <v>402</v>
      </c>
      <c r="I1503" s="51" t="s">
        <v>510</v>
      </c>
      <c r="J1503" s="51" t="s">
        <v>510</v>
      </c>
      <c r="K1503" s="51">
        <v>0</v>
      </c>
      <c r="L1503" s="51">
        <v>0</v>
      </c>
      <c r="M1503" s="51">
        <v>1</v>
      </c>
      <c r="N1503" s="51">
        <v>1</v>
      </c>
      <c r="O1503" s="55">
        <v>0</v>
      </c>
      <c r="P1503" s="56">
        <f t="shared" si="23"/>
        <v>0</v>
      </c>
      <c r="Q1503" s="49"/>
      <c r="R1503" s="49"/>
    </row>
    <row r="1504" spans="1:18" s="48" customFormat="1" ht="15.2" customHeight="1">
      <c r="A1504" s="54" t="s">
        <v>539</v>
      </c>
      <c r="B1504" s="54" t="s">
        <v>580</v>
      </c>
      <c r="C1504" s="54" t="s">
        <v>189</v>
      </c>
      <c r="D1504" s="54" t="s">
        <v>189</v>
      </c>
      <c r="E1504" s="54" t="s">
        <v>13</v>
      </c>
      <c r="F1504" s="54"/>
      <c r="G1504" s="54" t="s">
        <v>391</v>
      </c>
      <c r="H1504" s="54" t="s">
        <v>392</v>
      </c>
      <c r="I1504" s="51">
        <v>548.16999999999996</v>
      </c>
      <c r="J1504" s="51">
        <v>548.16999999999996</v>
      </c>
      <c r="K1504" s="51">
        <v>623.16999999999996</v>
      </c>
      <c r="L1504" s="51">
        <v>623.16999999999996</v>
      </c>
      <c r="M1504" s="51">
        <v>2</v>
      </c>
      <c r="N1504" s="51">
        <v>1</v>
      </c>
      <c r="O1504" s="55">
        <v>75</v>
      </c>
      <c r="P1504" s="56">
        <f t="shared" si="23"/>
        <v>548.16999999999996</v>
      </c>
      <c r="Q1504" s="49"/>
      <c r="R1504" s="49"/>
    </row>
    <row r="1505" spans="1:18" s="48" customFormat="1" ht="15.2" customHeight="1">
      <c r="A1505" s="54" t="s">
        <v>539</v>
      </c>
      <c r="B1505" s="54" t="s">
        <v>580</v>
      </c>
      <c r="C1505" s="54" t="s">
        <v>191</v>
      </c>
      <c r="D1505" s="54" t="s">
        <v>191</v>
      </c>
      <c r="E1505" s="54" t="s">
        <v>13</v>
      </c>
      <c r="F1505" s="54"/>
      <c r="G1505" s="54" t="s">
        <v>366</v>
      </c>
      <c r="H1505" s="54" t="s">
        <v>367</v>
      </c>
      <c r="I1505" s="51">
        <v>20308.43</v>
      </c>
      <c r="J1505" s="51">
        <v>20308.43</v>
      </c>
      <c r="K1505" s="51">
        <v>1646026.63</v>
      </c>
      <c r="L1505" s="51">
        <v>1646026.63</v>
      </c>
      <c r="M1505" s="51">
        <v>1</v>
      </c>
      <c r="N1505" s="51">
        <v>1</v>
      </c>
      <c r="O1505" s="55">
        <v>1625718.2</v>
      </c>
      <c r="P1505" s="56">
        <f t="shared" si="23"/>
        <v>20308.429999999935</v>
      </c>
      <c r="Q1505" s="49"/>
      <c r="R1505" s="49"/>
    </row>
    <row r="1506" spans="1:18" s="48" customFormat="1" ht="15.2" customHeight="1">
      <c r="A1506" s="54" t="s">
        <v>539</v>
      </c>
      <c r="B1506" s="54" t="s">
        <v>580</v>
      </c>
      <c r="C1506" s="54" t="s">
        <v>191</v>
      </c>
      <c r="D1506" s="54" t="s">
        <v>191</v>
      </c>
      <c r="E1506" s="54" t="s">
        <v>13</v>
      </c>
      <c r="F1506" s="54"/>
      <c r="G1506" s="54" t="s">
        <v>368</v>
      </c>
      <c r="H1506" s="54" t="s">
        <v>369</v>
      </c>
      <c r="I1506" s="51">
        <v>154.05000000000001</v>
      </c>
      <c r="J1506" s="51">
        <v>154.05000000000001</v>
      </c>
      <c r="K1506" s="51">
        <v>99385.06</v>
      </c>
      <c r="L1506" s="51">
        <v>99385.060000000012</v>
      </c>
      <c r="M1506" s="51">
        <v>1</v>
      </c>
      <c r="N1506" s="51">
        <v>1</v>
      </c>
      <c r="O1506" s="55">
        <v>99231.01</v>
      </c>
      <c r="P1506" s="56">
        <f t="shared" si="23"/>
        <v>154.05000000001746</v>
      </c>
      <c r="Q1506" s="49"/>
      <c r="R1506" s="49"/>
    </row>
    <row r="1507" spans="1:18" s="48" customFormat="1" ht="15.2" customHeight="1">
      <c r="A1507" s="54" t="s">
        <v>539</v>
      </c>
      <c r="B1507" s="54" t="s">
        <v>580</v>
      </c>
      <c r="C1507" s="54" t="s">
        <v>191</v>
      </c>
      <c r="D1507" s="54" t="s">
        <v>191</v>
      </c>
      <c r="E1507" s="54" t="s">
        <v>13</v>
      </c>
      <c r="F1507" s="54"/>
      <c r="G1507" s="54" t="s">
        <v>370</v>
      </c>
      <c r="H1507" s="54" t="s">
        <v>371</v>
      </c>
      <c r="I1507" s="51">
        <v>33627.449999999997</v>
      </c>
      <c r="J1507" s="51">
        <v>33627.449999999997</v>
      </c>
      <c r="K1507" s="51">
        <v>33627.449999999997</v>
      </c>
      <c r="L1507" s="51">
        <v>33627.449999999997</v>
      </c>
      <c r="M1507" s="51">
        <v>1</v>
      </c>
      <c r="N1507" s="51">
        <v>1</v>
      </c>
      <c r="O1507" s="55">
        <v>0</v>
      </c>
      <c r="P1507" s="56">
        <f t="shared" si="23"/>
        <v>33627.449999999997</v>
      </c>
      <c r="Q1507" s="49"/>
      <c r="R1507" s="49"/>
    </row>
    <row r="1508" spans="1:18" s="48" customFormat="1" ht="15.2" customHeight="1">
      <c r="A1508" s="54" t="s">
        <v>539</v>
      </c>
      <c r="B1508" s="54" t="s">
        <v>580</v>
      </c>
      <c r="C1508" s="54" t="s">
        <v>191</v>
      </c>
      <c r="D1508" s="54" t="s">
        <v>191</v>
      </c>
      <c r="E1508" s="54" t="s">
        <v>13</v>
      </c>
      <c r="F1508" s="54"/>
      <c r="G1508" s="54" t="s">
        <v>372</v>
      </c>
      <c r="H1508" s="54" t="s">
        <v>373</v>
      </c>
      <c r="I1508" s="51">
        <v>1452.96</v>
      </c>
      <c r="J1508" s="51">
        <v>1452.96</v>
      </c>
      <c r="K1508" s="51">
        <v>3037.9</v>
      </c>
      <c r="L1508" s="51">
        <v>3037.9</v>
      </c>
      <c r="M1508" s="51">
        <v>1</v>
      </c>
      <c r="N1508" s="51">
        <v>1</v>
      </c>
      <c r="O1508" s="55">
        <v>1584.94</v>
      </c>
      <c r="P1508" s="56">
        <f t="shared" si="23"/>
        <v>1452.96</v>
      </c>
      <c r="Q1508" s="49"/>
      <c r="R1508" s="49"/>
    </row>
    <row r="1509" spans="1:18" s="48" customFormat="1" ht="15.2" customHeight="1">
      <c r="A1509" s="54" t="s">
        <v>539</v>
      </c>
      <c r="B1509" s="54" t="s">
        <v>580</v>
      </c>
      <c r="C1509" s="54" t="s">
        <v>191</v>
      </c>
      <c r="D1509" s="54" t="s">
        <v>191</v>
      </c>
      <c r="E1509" s="54" t="s">
        <v>13</v>
      </c>
      <c r="F1509" s="54"/>
      <c r="G1509" s="54" t="s">
        <v>16</v>
      </c>
      <c r="H1509" s="54" t="s">
        <v>394</v>
      </c>
      <c r="I1509" s="51" t="s">
        <v>510</v>
      </c>
      <c r="J1509" s="51" t="s">
        <v>510</v>
      </c>
      <c r="K1509" s="51">
        <v>0</v>
      </c>
      <c r="L1509" s="51">
        <v>0</v>
      </c>
      <c r="M1509" s="51">
        <v>1</v>
      </c>
      <c r="N1509" s="51">
        <v>1</v>
      </c>
      <c r="O1509" s="55">
        <v>0</v>
      </c>
      <c r="P1509" s="56">
        <f t="shared" si="23"/>
        <v>0</v>
      </c>
      <c r="Q1509" s="49"/>
      <c r="R1509" s="49"/>
    </row>
    <row r="1510" spans="1:18" s="48" customFormat="1" ht="15.2" customHeight="1">
      <c r="A1510" s="54" t="s">
        <v>539</v>
      </c>
      <c r="B1510" s="54" t="s">
        <v>580</v>
      </c>
      <c r="C1510" s="54" t="s">
        <v>191</v>
      </c>
      <c r="D1510" s="54" t="s">
        <v>191</v>
      </c>
      <c r="E1510" s="54" t="s">
        <v>13</v>
      </c>
      <c r="F1510" s="54"/>
      <c r="G1510" s="54" t="s">
        <v>374</v>
      </c>
      <c r="H1510" s="54" t="s">
        <v>375</v>
      </c>
      <c r="I1510" s="51">
        <v>8757.84</v>
      </c>
      <c r="J1510" s="51">
        <v>8757.84</v>
      </c>
      <c r="K1510" s="51">
        <v>28599.25</v>
      </c>
      <c r="L1510" s="51">
        <v>28599.250000000004</v>
      </c>
      <c r="M1510" s="51">
        <v>1</v>
      </c>
      <c r="N1510" s="51">
        <v>1</v>
      </c>
      <c r="O1510" s="55">
        <v>19841.410000000003</v>
      </c>
      <c r="P1510" s="56">
        <f t="shared" si="23"/>
        <v>8757.84</v>
      </c>
      <c r="Q1510" s="49"/>
      <c r="R1510" s="49"/>
    </row>
    <row r="1511" spans="1:18" s="48" customFormat="1" ht="15.2" customHeight="1">
      <c r="A1511" s="54" t="s">
        <v>539</v>
      </c>
      <c r="B1511" s="54" t="s">
        <v>580</v>
      </c>
      <c r="C1511" s="54" t="s">
        <v>191</v>
      </c>
      <c r="D1511" s="54" t="s">
        <v>191</v>
      </c>
      <c r="E1511" s="54" t="s">
        <v>13</v>
      </c>
      <c r="F1511" s="54"/>
      <c r="G1511" s="54" t="s">
        <v>389</v>
      </c>
      <c r="H1511" s="54" t="s">
        <v>390</v>
      </c>
      <c r="I1511" s="51">
        <v>2951.14</v>
      </c>
      <c r="J1511" s="51">
        <v>2951.14</v>
      </c>
      <c r="K1511" s="51">
        <v>3138.25</v>
      </c>
      <c r="L1511" s="51">
        <v>3138.25</v>
      </c>
      <c r="M1511" s="51">
        <v>1</v>
      </c>
      <c r="N1511" s="51">
        <v>1</v>
      </c>
      <c r="O1511" s="55">
        <v>187.11</v>
      </c>
      <c r="P1511" s="56">
        <f t="shared" si="23"/>
        <v>2951.14</v>
      </c>
      <c r="Q1511" s="49"/>
      <c r="R1511" s="49"/>
    </row>
    <row r="1512" spans="1:18" s="48" customFormat="1" ht="15.2" customHeight="1">
      <c r="A1512" s="54" t="s">
        <v>539</v>
      </c>
      <c r="B1512" s="54" t="s">
        <v>580</v>
      </c>
      <c r="C1512" s="54" t="s">
        <v>191</v>
      </c>
      <c r="D1512" s="54" t="s">
        <v>191</v>
      </c>
      <c r="E1512" s="54" t="s">
        <v>13</v>
      </c>
      <c r="F1512" s="54"/>
      <c r="G1512" s="54" t="s">
        <v>393</v>
      </c>
      <c r="H1512" s="54" t="s">
        <v>25</v>
      </c>
      <c r="I1512" s="51" t="s">
        <v>510</v>
      </c>
      <c r="J1512" s="51" t="s">
        <v>510</v>
      </c>
      <c r="K1512" s="51">
        <v>0</v>
      </c>
      <c r="L1512" s="51">
        <v>0</v>
      </c>
      <c r="M1512" s="51">
        <v>1</v>
      </c>
      <c r="N1512" s="51">
        <v>1</v>
      </c>
      <c r="O1512" s="55">
        <v>0</v>
      </c>
      <c r="P1512" s="56">
        <f t="shared" si="23"/>
        <v>0</v>
      </c>
      <c r="Q1512" s="49"/>
      <c r="R1512" s="49"/>
    </row>
    <row r="1513" spans="1:18" s="48" customFormat="1" ht="15.2" customHeight="1">
      <c r="A1513" s="54" t="s">
        <v>539</v>
      </c>
      <c r="B1513" s="54" t="s">
        <v>580</v>
      </c>
      <c r="C1513" s="54" t="s">
        <v>191</v>
      </c>
      <c r="D1513" s="54" t="s">
        <v>191</v>
      </c>
      <c r="E1513" s="54" t="s">
        <v>13</v>
      </c>
      <c r="F1513" s="54"/>
      <c r="G1513" s="54" t="s">
        <v>376</v>
      </c>
      <c r="H1513" s="54" t="s">
        <v>377</v>
      </c>
      <c r="I1513" s="51" t="s">
        <v>510</v>
      </c>
      <c r="J1513" s="51" t="s">
        <v>510</v>
      </c>
      <c r="K1513" s="51">
        <v>71809</v>
      </c>
      <c r="L1513" s="51">
        <v>71809</v>
      </c>
      <c r="M1513" s="51">
        <v>1</v>
      </c>
      <c r="N1513" s="51">
        <v>1</v>
      </c>
      <c r="O1513" s="55">
        <v>71809</v>
      </c>
      <c r="P1513" s="56">
        <f t="shared" si="23"/>
        <v>0</v>
      </c>
      <c r="Q1513" s="49"/>
      <c r="R1513" s="49"/>
    </row>
    <row r="1514" spans="1:18" s="48" customFormat="1" ht="15.2" customHeight="1">
      <c r="A1514" s="54" t="s">
        <v>539</v>
      </c>
      <c r="B1514" s="54" t="s">
        <v>580</v>
      </c>
      <c r="C1514" s="54" t="s">
        <v>191</v>
      </c>
      <c r="D1514" s="54" t="s">
        <v>191</v>
      </c>
      <c r="E1514" s="54" t="s">
        <v>13</v>
      </c>
      <c r="F1514" s="54"/>
      <c r="G1514" s="54" t="s">
        <v>378</v>
      </c>
      <c r="H1514" s="54" t="s">
        <v>379</v>
      </c>
      <c r="I1514" s="51" t="s">
        <v>510</v>
      </c>
      <c r="J1514" s="51" t="s">
        <v>510</v>
      </c>
      <c r="K1514" s="51">
        <v>31776</v>
      </c>
      <c r="L1514" s="51">
        <v>31776</v>
      </c>
      <c r="M1514" s="51">
        <v>1</v>
      </c>
      <c r="N1514" s="51">
        <v>1</v>
      </c>
      <c r="O1514" s="55">
        <v>31776</v>
      </c>
      <c r="P1514" s="56">
        <f t="shared" si="23"/>
        <v>0</v>
      </c>
      <c r="Q1514" s="49"/>
      <c r="R1514" s="49"/>
    </row>
    <row r="1515" spans="1:18" s="48" customFormat="1" ht="15.2" customHeight="1">
      <c r="A1515" s="54" t="s">
        <v>539</v>
      </c>
      <c r="B1515" s="54" t="s">
        <v>580</v>
      </c>
      <c r="C1515" s="54" t="s">
        <v>191</v>
      </c>
      <c r="D1515" s="54" t="s">
        <v>191</v>
      </c>
      <c r="E1515" s="54" t="s">
        <v>13</v>
      </c>
      <c r="F1515" s="54"/>
      <c r="G1515" s="54" t="s">
        <v>407</v>
      </c>
      <c r="H1515" s="54" t="s">
        <v>408</v>
      </c>
      <c r="I1515" s="51" t="s">
        <v>510</v>
      </c>
      <c r="J1515" s="51" t="s">
        <v>510</v>
      </c>
      <c r="K1515" s="51">
        <v>0</v>
      </c>
      <c r="L1515" s="51">
        <v>0</v>
      </c>
      <c r="M1515" s="51">
        <v>1</v>
      </c>
      <c r="N1515" s="51">
        <v>1</v>
      </c>
      <c r="O1515" s="55">
        <v>0</v>
      </c>
      <c r="P1515" s="56">
        <f t="shared" si="23"/>
        <v>0</v>
      </c>
      <c r="Q1515" s="49"/>
      <c r="R1515" s="49"/>
    </row>
    <row r="1516" spans="1:18" s="48" customFormat="1" ht="15.2" customHeight="1">
      <c r="A1516" s="54" t="s">
        <v>539</v>
      </c>
      <c r="B1516" s="54" t="s">
        <v>580</v>
      </c>
      <c r="C1516" s="54" t="s">
        <v>191</v>
      </c>
      <c r="D1516" s="54" t="s">
        <v>191</v>
      </c>
      <c r="E1516" s="54" t="s">
        <v>13</v>
      </c>
      <c r="F1516" s="54"/>
      <c r="G1516" s="54" t="s">
        <v>380</v>
      </c>
      <c r="H1516" s="54" t="s">
        <v>17</v>
      </c>
      <c r="I1516" s="51">
        <v>2132.83</v>
      </c>
      <c r="J1516" s="51">
        <v>2132.83</v>
      </c>
      <c r="K1516" s="51">
        <v>2506.84</v>
      </c>
      <c r="L1516" s="51">
        <v>2506.84</v>
      </c>
      <c r="M1516" s="51">
        <v>1</v>
      </c>
      <c r="N1516" s="51">
        <v>1</v>
      </c>
      <c r="O1516" s="55">
        <v>374.01</v>
      </c>
      <c r="P1516" s="56">
        <f t="shared" si="23"/>
        <v>2132.83</v>
      </c>
      <c r="Q1516" s="49"/>
      <c r="R1516" s="49"/>
    </row>
    <row r="1517" spans="1:18" s="48" customFormat="1" ht="15.2" customHeight="1">
      <c r="A1517" s="54" t="s">
        <v>539</v>
      </c>
      <c r="B1517" s="54" t="s">
        <v>580</v>
      </c>
      <c r="C1517" s="54" t="s">
        <v>191</v>
      </c>
      <c r="D1517" s="54" t="s">
        <v>191</v>
      </c>
      <c r="E1517" s="54" t="s">
        <v>13</v>
      </c>
      <c r="F1517" s="54"/>
      <c r="G1517" s="54" t="s">
        <v>381</v>
      </c>
      <c r="H1517" s="54" t="s">
        <v>382</v>
      </c>
      <c r="I1517" s="51">
        <v>7802.76</v>
      </c>
      <c r="J1517" s="51">
        <v>7802.76</v>
      </c>
      <c r="K1517" s="51">
        <v>15605.52</v>
      </c>
      <c r="L1517" s="51">
        <v>15605.52</v>
      </c>
      <c r="M1517" s="51">
        <v>1</v>
      </c>
      <c r="N1517" s="51">
        <v>1</v>
      </c>
      <c r="O1517" s="55">
        <v>7802.76</v>
      </c>
      <c r="P1517" s="56">
        <f t="shared" si="23"/>
        <v>7802.76</v>
      </c>
      <c r="Q1517" s="49"/>
      <c r="R1517" s="49"/>
    </row>
    <row r="1518" spans="1:18" s="48" customFormat="1" ht="15.2" customHeight="1">
      <c r="A1518" s="54" t="s">
        <v>539</v>
      </c>
      <c r="B1518" s="54" t="s">
        <v>580</v>
      </c>
      <c r="C1518" s="54" t="s">
        <v>191</v>
      </c>
      <c r="D1518" s="54" t="s">
        <v>191</v>
      </c>
      <c r="E1518" s="54" t="s">
        <v>13</v>
      </c>
      <c r="F1518" s="54"/>
      <c r="G1518" s="54" t="s">
        <v>417</v>
      </c>
      <c r="H1518" s="54" t="s">
        <v>418</v>
      </c>
      <c r="I1518" s="51" t="s">
        <v>510</v>
      </c>
      <c r="J1518" s="51" t="s">
        <v>510</v>
      </c>
      <c r="K1518" s="51">
        <v>0</v>
      </c>
      <c r="L1518" s="51">
        <v>0</v>
      </c>
      <c r="M1518" s="51">
        <v>1</v>
      </c>
      <c r="N1518" s="51">
        <v>1</v>
      </c>
      <c r="O1518" s="55">
        <v>0</v>
      </c>
      <c r="P1518" s="56">
        <f t="shared" si="23"/>
        <v>0</v>
      </c>
      <c r="Q1518" s="49"/>
      <c r="R1518" s="49"/>
    </row>
    <row r="1519" spans="1:18" s="48" customFormat="1" ht="15.2" customHeight="1">
      <c r="A1519" s="54" t="s">
        <v>539</v>
      </c>
      <c r="B1519" s="54" t="s">
        <v>580</v>
      </c>
      <c r="C1519" s="54" t="s">
        <v>191</v>
      </c>
      <c r="D1519" s="54" t="s">
        <v>191</v>
      </c>
      <c r="E1519" s="54" t="s">
        <v>13</v>
      </c>
      <c r="F1519" s="54"/>
      <c r="G1519" s="54" t="s">
        <v>400</v>
      </c>
      <c r="H1519" s="54" t="s">
        <v>36</v>
      </c>
      <c r="I1519" s="51" t="s">
        <v>510</v>
      </c>
      <c r="J1519" s="51" t="s">
        <v>510</v>
      </c>
      <c r="K1519" s="51">
        <v>430.55</v>
      </c>
      <c r="L1519" s="51">
        <v>430.55</v>
      </c>
      <c r="M1519" s="51">
        <v>1</v>
      </c>
      <c r="N1519" s="51">
        <v>1</v>
      </c>
      <c r="O1519" s="55">
        <v>430.55</v>
      </c>
      <c r="P1519" s="56">
        <f t="shared" si="23"/>
        <v>0</v>
      </c>
      <c r="Q1519" s="49"/>
      <c r="R1519" s="49"/>
    </row>
    <row r="1520" spans="1:18" s="48" customFormat="1" ht="15.2" customHeight="1">
      <c r="A1520" s="54" t="s">
        <v>539</v>
      </c>
      <c r="B1520" s="54" t="s">
        <v>580</v>
      </c>
      <c r="C1520" s="54" t="s">
        <v>191</v>
      </c>
      <c r="D1520" s="54" t="s">
        <v>191</v>
      </c>
      <c r="E1520" s="54" t="s">
        <v>13</v>
      </c>
      <c r="F1520" s="54"/>
      <c r="G1520" s="54" t="s">
        <v>396</v>
      </c>
      <c r="H1520" s="54" t="s">
        <v>245</v>
      </c>
      <c r="I1520" s="51" t="s">
        <v>510</v>
      </c>
      <c r="J1520" s="51" t="s">
        <v>510</v>
      </c>
      <c r="K1520" s="51">
        <v>0</v>
      </c>
      <c r="L1520" s="51">
        <v>0</v>
      </c>
      <c r="M1520" s="51">
        <v>1</v>
      </c>
      <c r="N1520" s="51">
        <v>1</v>
      </c>
      <c r="O1520" s="55">
        <v>0</v>
      </c>
      <c r="P1520" s="56">
        <f t="shared" si="23"/>
        <v>0</v>
      </c>
      <c r="Q1520" s="49"/>
      <c r="R1520" s="49"/>
    </row>
    <row r="1521" spans="1:18" s="48" customFormat="1" ht="15.2" customHeight="1">
      <c r="A1521" s="54" t="s">
        <v>539</v>
      </c>
      <c r="B1521" s="54" t="s">
        <v>580</v>
      </c>
      <c r="C1521" s="54" t="s">
        <v>193</v>
      </c>
      <c r="D1521" s="54" t="s">
        <v>193</v>
      </c>
      <c r="E1521" s="54" t="s">
        <v>13</v>
      </c>
      <c r="F1521" s="54"/>
      <c r="G1521" s="54" t="s">
        <v>366</v>
      </c>
      <c r="H1521" s="54" t="s">
        <v>367</v>
      </c>
      <c r="I1521" s="51">
        <v>55765.03</v>
      </c>
      <c r="J1521" s="51">
        <v>55765.03</v>
      </c>
      <c r="K1521" s="51">
        <v>4554994.3899999997</v>
      </c>
      <c r="L1521" s="51">
        <v>4554994.3900000006</v>
      </c>
      <c r="M1521" s="51">
        <v>1</v>
      </c>
      <c r="N1521" s="51">
        <v>1</v>
      </c>
      <c r="O1521" s="55">
        <v>4499229.3600000003</v>
      </c>
      <c r="P1521" s="56">
        <f t="shared" si="23"/>
        <v>55765.030000000261</v>
      </c>
      <c r="Q1521" s="49"/>
      <c r="R1521" s="49"/>
    </row>
    <row r="1522" spans="1:18" s="48" customFormat="1" ht="15.2" customHeight="1">
      <c r="A1522" s="54" t="s">
        <v>539</v>
      </c>
      <c r="B1522" s="54" t="s">
        <v>580</v>
      </c>
      <c r="C1522" s="54" t="s">
        <v>193</v>
      </c>
      <c r="D1522" s="54" t="s">
        <v>193</v>
      </c>
      <c r="E1522" s="54" t="s">
        <v>13</v>
      </c>
      <c r="F1522" s="54"/>
      <c r="G1522" s="54" t="s">
        <v>387</v>
      </c>
      <c r="H1522" s="54" t="s">
        <v>388</v>
      </c>
      <c r="I1522" s="51" t="s">
        <v>510</v>
      </c>
      <c r="J1522" s="51" t="s">
        <v>510</v>
      </c>
      <c r="K1522" s="51">
        <v>0</v>
      </c>
      <c r="L1522" s="51">
        <v>0</v>
      </c>
      <c r="M1522" s="51">
        <v>1</v>
      </c>
      <c r="N1522" s="51">
        <v>1</v>
      </c>
      <c r="O1522" s="55">
        <v>0</v>
      </c>
      <c r="P1522" s="56">
        <f t="shared" si="23"/>
        <v>0</v>
      </c>
      <c r="Q1522" s="49"/>
      <c r="R1522" s="49"/>
    </row>
    <row r="1523" spans="1:18" s="48" customFormat="1" ht="15.2" customHeight="1">
      <c r="A1523" s="54" t="s">
        <v>539</v>
      </c>
      <c r="B1523" s="54" t="s">
        <v>580</v>
      </c>
      <c r="C1523" s="54" t="s">
        <v>193</v>
      </c>
      <c r="D1523" s="54" t="s">
        <v>193</v>
      </c>
      <c r="E1523" s="54" t="s">
        <v>13</v>
      </c>
      <c r="F1523" s="54"/>
      <c r="G1523" s="54" t="s">
        <v>368</v>
      </c>
      <c r="H1523" s="54" t="s">
        <v>369</v>
      </c>
      <c r="I1523" s="51">
        <v>422.01</v>
      </c>
      <c r="J1523" s="51">
        <v>422.01</v>
      </c>
      <c r="K1523" s="51">
        <v>272266.59000000003</v>
      </c>
      <c r="L1523" s="51">
        <v>272266.58999999997</v>
      </c>
      <c r="M1523" s="51">
        <v>1</v>
      </c>
      <c r="N1523" s="51">
        <v>1</v>
      </c>
      <c r="O1523" s="55">
        <v>271844.57999999996</v>
      </c>
      <c r="P1523" s="56">
        <f t="shared" si="23"/>
        <v>422.01000000000931</v>
      </c>
      <c r="Q1523" s="49"/>
      <c r="R1523" s="49"/>
    </row>
    <row r="1524" spans="1:18" s="48" customFormat="1" ht="15.2" customHeight="1">
      <c r="A1524" s="54" t="s">
        <v>539</v>
      </c>
      <c r="B1524" s="54" t="s">
        <v>580</v>
      </c>
      <c r="C1524" s="54" t="s">
        <v>193</v>
      </c>
      <c r="D1524" s="54" t="s">
        <v>193</v>
      </c>
      <c r="E1524" s="54" t="s">
        <v>13</v>
      </c>
      <c r="F1524" s="54"/>
      <c r="G1524" s="54" t="s">
        <v>370</v>
      </c>
      <c r="H1524" s="54" t="s">
        <v>371</v>
      </c>
      <c r="I1524" s="51">
        <v>89217.66</v>
      </c>
      <c r="J1524" s="51">
        <v>89217.66</v>
      </c>
      <c r="K1524" s="51">
        <v>89217.66</v>
      </c>
      <c r="L1524" s="51">
        <v>89217.66</v>
      </c>
      <c r="M1524" s="51">
        <v>1</v>
      </c>
      <c r="N1524" s="51">
        <v>1</v>
      </c>
      <c r="O1524" s="55">
        <v>0</v>
      </c>
      <c r="P1524" s="56">
        <f t="shared" si="23"/>
        <v>89217.66</v>
      </c>
      <c r="Q1524" s="49"/>
      <c r="R1524" s="49"/>
    </row>
    <row r="1525" spans="1:18" s="48" customFormat="1" ht="15.2" customHeight="1">
      <c r="A1525" s="54" t="s">
        <v>539</v>
      </c>
      <c r="B1525" s="54" t="s">
        <v>580</v>
      </c>
      <c r="C1525" s="54" t="s">
        <v>193</v>
      </c>
      <c r="D1525" s="54" t="s">
        <v>193</v>
      </c>
      <c r="E1525" s="54" t="s">
        <v>13</v>
      </c>
      <c r="F1525" s="54"/>
      <c r="G1525" s="54" t="s">
        <v>372</v>
      </c>
      <c r="H1525" s="54" t="s">
        <v>373</v>
      </c>
      <c r="I1525" s="51">
        <v>3926.66</v>
      </c>
      <c r="J1525" s="51">
        <v>3926.66</v>
      </c>
      <c r="K1525" s="51">
        <v>8209.98</v>
      </c>
      <c r="L1525" s="51">
        <v>8209.98</v>
      </c>
      <c r="M1525" s="51">
        <v>1</v>
      </c>
      <c r="N1525" s="51">
        <v>1</v>
      </c>
      <c r="O1525" s="55">
        <v>4283.32</v>
      </c>
      <c r="P1525" s="56">
        <f t="shared" si="23"/>
        <v>3926.66</v>
      </c>
      <c r="Q1525" s="49"/>
      <c r="R1525" s="49"/>
    </row>
    <row r="1526" spans="1:18" s="48" customFormat="1" ht="15.2" customHeight="1">
      <c r="A1526" s="54" t="s">
        <v>539</v>
      </c>
      <c r="B1526" s="54" t="s">
        <v>580</v>
      </c>
      <c r="C1526" s="54" t="s">
        <v>193</v>
      </c>
      <c r="D1526" s="54" t="s">
        <v>193</v>
      </c>
      <c r="E1526" s="54" t="s">
        <v>13</v>
      </c>
      <c r="F1526" s="54"/>
      <c r="G1526" s="54" t="s">
        <v>385</v>
      </c>
      <c r="H1526" s="54" t="s">
        <v>386</v>
      </c>
      <c r="I1526" s="51" t="s">
        <v>510</v>
      </c>
      <c r="J1526" s="51" t="s">
        <v>510</v>
      </c>
      <c r="K1526" s="51">
        <v>5315591</v>
      </c>
      <c r="L1526" s="51">
        <v>5315591</v>
      </c>
      <c r="M1526" s="51">
        <v>1</v>
      </c>
      <c r="N1526" s="51">
        <v>1</v>
      </c>
      <c r="O1526" s="55">
        <v>5315591</v>
      </c>
      <c r="P1526" s="56">
        <f t="shared" si="23"/>
        <v>0</v>
      </c>
      <c r="Q1526" s="49"/>
      <c r="R1526" s="49"/>
    </row>
    <row r="1527" spans="1:18" s="48" customFormat="1" ht="15.2" customHeight="1">
      <c r="A1527" s="54" t="s">
        <v>539</v>
      </c>
      <c r="B1527" s="54" t="s">
        <v>580</v>
      </c>
      <c r="C1527" s="54" t="s">
        <v>193</v>
      </c>
      <c r="D1527" s="54" t="s">
        <v>193</v>
      </c>
      <c r="E1527" s="54" t="s">
        <v>13</v>
      </c>
      <c r="F1527" s="54"/>
      <c r="G1527" s="54" t="s">
        <v>374</v>
      </c>
      <c r="H1527" s="54" t="s">
        <v>375</v>
      </c>
      <c r="I1527" s="51">
        <v>27411.439999999999</v>
      </c>
      <c r="J1527" s="51">
        <v>27411.439999999999</v>
      </c>
      <c r="K1527" s="51">
        <v>89464.69</v>
      </c>
      <c r="L1527" s="51">
        <v>89464.69</v>
      </c>
      <c r="M1527" s="51">
        <v>1</v>
      </c>
      <c r="N1527" s="51">
        <v>1</v>
      </c>
      <c r="O1527" s="55">
        <v>62053.25</v>
      </c>
      <c r="P1527" s="56">
        <f t="shared" si="23"/>
        <v>27411.440000000002</v>
      </c>
      <c r="Q1527" s="49"/>
      <c r="R1527" s="49"/>
    </row>
    <row r="1528" spans="1:18" s="48" customFormat="1" ht="15.2" customHeight="1">
      <c r="A1528" s="54" t="s">
        <v>539</v>
      </c>
      <c r="B1528" s="54" t="s">
        <v>580</v>
      </c>
      <c r="C1528" s="54" t="s">
        <v>193</v>
      </c>
      <c r="D1528" s="54" t="s">
        <v>193</v>
      </c>
      <c r="E1528" s="54" t="s">
        <v>13</v>
      </c>
      <c r="F1528" s="54"/>
      <c r="G1528" s="54" t="s">
        <v>389</v>
      </c>
      <c r="H1528" s="54" t="s">
        <v>390</v>
      </c>
      <c r="I1528" s="51">
        <v>8852.24</v>
      </c>
      <c r="J1528" s="51">
        <v>8852.24</v>
      </c>
      <c r="K1528" s="51">
        <v>9439.02</v>
      </c>
      <c r="L1528" s="51">
        <v>9439.02</v>
      </c>
      <c r="M1528" s="51">
        <v>1</v>
      </c>
      <c r="N1528" s="51">
        <v>1</v>
      </c>
      <c r="O1528" s="55">
        <v>586.78</v>
      </c>
      <c r="P1528" s="56">
        <f t="shared" si="23"/>
        <v>8852.24</v>
      </c>
      <c r="Q1528" s="49"/>
      <c r="R1528" s="49"/>
    </row>
    <row r="1529" spans="1:18" s="48" customFormat="1" ht="15.2" customHeight="1">
      <c r="A1529" s="54" t="s">
        <v>539</v>
      </c>
      <c r="B1529" s="54" t="s">
        <v>580</v>
      </c>
      <c r="C1529" s="54" t="s">
        <v>193</v>
      </c>
      <c r="D1529" s="54" t="s">
        <v>193</v>
      </c>
      <c r="E1529" s="54" t="s">
        <v>13</v>
      </c>
      <c r="F1529" s="54"/>
      <c r="G1529" s="54" t="s">
        <v>383</v>
      </c>
      <c r="H1529" s="54" t="s">
        <v>384</v>
      </c>
      <c r="I1529" s="51" t="s">
        <v>510</v>
      </c>
      <c r="J1529" s="51" t="s">
        <v>510</v>
      </c>
      <c r="K1529" s="51">
        <v>0</v>
      </c>
      <c r="L1529" s="51">
        <v>0</v>
      </c>
      <c r="M1529" s="51">
        <v>1</v>
      </c>
      <c r="N1529" s="51">
        <v>1</v>
      </c>
      <c r="O1529" s="55">
        <v>0</v>
      </c>
      <c r="P1529" s="56">
        <f t="shared" si="23"/>
        <v>0</v>
      </c>
      <c r="Q1529" s="49"/>
      <c r="R1529" s="49"/>
    </row>
    <row r="1530" spans="1:18" s="48" customFormat="1" ht="15.2" customHeight="1">
      <c r="A1530" s="54" t="s">
        <v>539</v>
      </c>
      <c r="B1530" s="54" t="s">
        <v>580</v>
      </c>
      <c r="C1530" s="54" t="s">
        <v>193</v>
      </c>
      <c r="D1530" s="54" t="s">
        <v>193</v>
      </c>
      <c r="E1530" s="54" t="s">
        <v>13</v>
      </c>
      <c r="F1530" s="54"/>
      <c r="G1530" s="54" t="s">
        <v>421</v>
      </c>
      <c r="H1530" s="54" t="s">
        <v>422</v>
      </c>
      <c r="I1530" s="51" t="s">
        <v>510</v>
      </c>
      <c r="J1530" s="51" t="s">
        <v>510</v>
      </c>
      <c r="K1530" s="51">
        <v>2029010.58</v>
      </c>
      <c r="L1530" s="51">
        <v>2029010.58</v>
      </c>
      <c r="M1530" s="51">
        <v>1</v>
      </c>
      <c r="N1530" s="51">
        <v>1</v>
      </c>
      <c r="O1530" s="55">
        <v>2029010.58</v>
      </c>
      <c r="P1530" s="56">
        <f t="shared" si="23"/>
        <v>0</v>
      </c>
      <c r="Q1530" s="49"/>
      <c r="R1530" s="49"/>
    </row>
    <row r="1531" spans="1:18" s="48" customFormat="1" ht="15.2" customHeight="1">
      <c r="A1531" s="54" t="s">
        <v>539</v>
      </c>
      <c r="B1531" s="54" t="s">
        <v>580</v>
      </c>
      <c r="C1531" s="54" t="s">
        <v>193</v>
      </c>
      <c r="D1531" s="54" t="s">
        <v>193</v>
      </c>
      <c r="E1531" s="54" t="s">
        <v>13</v>
      </c>
      <c r="F1531" s="54"/>
      <c r="G1531" s="54" t="s">
        <v>425</v>
      </c>
      <c r="H1531" s="54" t="s">
        <v>426</v>
      </c>
      <c r="I1531" s="51" t="s">
        <v>510</v>
      </c>
      <c r="J1531" s="51" t="s">
        <v>510</v>
      </c>
      <c r="K1531" s="51">
        <v>3300000</v>
      </c>
      <c r="L1531" s="51">
        <v>3300000</v>
      </c>
      <c r="M1531" s="51">
        <v>1</v>
      </c>
      <c r="N1531" s="51">
        <v>1</v>
      </c>
      <c r="O1531" s="55">
        <v>3300000</v>
      </c>
      <c r="P1531" s="56">
        <f t="shared" si="23"/>
        <v>0</v>
      </c>
      <c r="Q1531" s="49"/>
      <c r="R1531" s="49"/>
    </row>
    <row r="1532" spans="1:18" s="48" customFormat="1" ht="15.2" customHeight="1">
      <c r="A1532" s="54" t="s">
        <v>539</v>
      </c>
      <c r="B1532" s="54" t="s">
        <v>580</v>
      </c>
      <c r="C1532" s="54" t="s">
        <v>193</v>
      </c>
      <c r="D1532" s="54" t="s">
        <v>193</v>
      </c>
      <c r="E1532" s="54" t="s">
        <v>13</v>
      </c>
      <c r="F1532" s="54"/>
      <c r="G1532" s="54" t="s">
        <v>427</v>
      </c>
      <c r="H1532" s="54" t="s">
        <v>428</v>
      </c>
      <c r="I1532" s="51" t="s">
        <v>510</v>
      </c>
      <c r="J1532" s="51" t="s">
        <v>510</v>
      </c>
      <c r="K1532" s="51">
        <v>0</v>
      </c>
      <c r="L1532" s="51">
        <v>0</v>
      </c>
      <c r="M1532" s="51">
        <v>1</v>
      </c>
      <c r="N1532" s="51">
        <v>1</v>
      </c>
      <c r="O1532" s="55">
        <v>0</v>
      </c>
      <c r="P1532" s="56">
        <f t="shared" si="23"/>
        <v>0</v>
      </c>
      <c r="Q1532" s="49"/>
      <c r="R1532" s="49"/>
    </row>
    <row r="1533" spans="1:18" s="48" customFormat="1" ht="15.2" customHeight="1">
      <c r="A1533" s="54" t="s">
        <v>539</v>
      </c>
      <c r="B1533" s="54" t="s">
        <v>580</v>
      </c>
      <c r="C1533" s="54" t="s">
        <v>193</v>
      </c>
      <c r="D1533" s="54" t="s">
        <v>193</v>
      </c>
      <c r="E1533" s="54" t="s">
        <v>13</v>
      </c>
      <c r="F1533" s="54"/>
      <c r="G1533" s="54" t="s">
        <v>477</v>
      </c>
      <c r="H1533" s="54" t="s">
        <v>428</v>
      </c>
      <c r="I1533" s="51" t="s">
        <v>510</v>
      </c>
      <c r="J1533" s="51" t="s">
        <v>510</v>
      </c>
      <c r="K1533" s="51">
        <v>0</v>
      </c>
      <c r="L1533" s="51">
        <v>0</v>
      </c>
      <c r="M1533" s="51">
        <v>1</v>
      </c>
      <c r="N1533" s="51">
        <v>1</v>
      </c>
      <c r="O1533" s="55">
        <v>0</v>
      </c>
      <c r="P1533" s="56">
        <f t="shared" si="23"/>
        <v>0</v>
      </c>
      <c r="Q1533" s="49"/>
      <c r="R1533" s="49"/>
    </row>
    <row r="1534" spans="1:18" s="48" customFormat="1" ht="15.2" customHeight="1">
      <c r="A1534" s="54" t="s">
        <v>539</v>
      </c>
      <c r="B1534" s="54" t="s">
        <v>580</v>
      </c>
      <c r="C1534" s="54" t="s">
        <v>193</v>
      </c>
      <c r="D1534" s="54" t="s">
        <v>193</v>
      </c>
      <c r="E1534" s="54" t="s">
        <v>13</v>
      </c>
      <c r="F1534" s="54"/>
      <c r="G1534" s="54" t="s">
        <v>429</v>
      </c>
      <c r="H1534" s="54" t="s">
        <v>430</v>
      </c>
      <c r="I1534" s="51" t="s">
        <v>510</v>
      </c>
      <c r="J1534" s="51" t="s">
        <v>510</v>
      </c>
      <c r="K1534" s="51">
        <v>0</v>
      </c>
      <c r="L1534" s="51">
        <v>0</v>
      </c>
      <c r="M1534" s="51">
        <v>1</v>
      </c>
      <c r="N1534" s="51">
        <v>1</v>
      </c>
      <c r="O1534" s="55">
        <v>0</v>
      </c>
      <c r="P1534" s="56">
        <f t="shared" si="23"/>
        <v>0</v>
      </c>
      <c r="Q1534" s="49"/>
      <c r="R1534" s="49"/>
    </row>
    <row r="1535" spans="1:18" s="48" customFormat="1" ht="15.2" customHeight="1">
      <c r="A1535" s="54" t="s">
        <v>539</v>
      </c>
      <c r="B1535" s="54" t="s">
        <v>580</v>
      </c>
      <c r="C1535" s="54" t="s">
        <v>193</v>
      </c>
      <c r="D1535" s="54" t="s">
        <v>193</v>
      </c>
      <c r="E1535" s="54" t="s">
        <v>13</v>
      </c>
      <c r="F1535" s="54"/>
      <c r="G1535" s="54" t="s">
        <v>393</v>
      </c>
      <c r="H1535" s="54" t="s">
        <v>25</v>
      </c>
      <c r="I1535" s="51" t="s">
        <v>510</v>
      </c>
      <c r="J1535" s="51" t="s">
        <v>510</v>
      </c>
      <c r="K1535" s="51">
        <v>0</v>
      </c>
      <c r="L1535" s="51">
        <v>0</v>
      </c>
      <c r="M1535" s="51">
        <v>1</v>
      </c>
      <c r="N1535" s="51">
        <v>1</v>
      </c>
      <c r="O1535" s="55">
        <v>0</v>
      </c>
      <c r="P1535" s="56">
        <f t="shared" si="23"/>
        <v>0</v>
      </c>
      <c r="Q1535" s="49"/>
      <c r="R1535" s="49"/>
    </row>
    <row r="1536" spans="1:18" s="48" customFormat="1" ht="15.2" customHeight="1">
      <c r="A1536" s="54" t="s">
        <v>539</v>
      </c>
      <c r="B1536" s="54" t="s">
        <v>580</v>
      </c>
      <c r="C1536" s="54" t="s">
        <v>193</v>
      </c>
      <c r="D1536" s="54" t="s">
        <v>193</v>
      </c>
      <c r="E1536" s="54" t="s">
        <v>13</v>
      </c>
      <c r="F1536" s="54"/>
      <c r="G1536" s="54" t="s">
        <v>431</v>
      </c>
      <c r="H1536" s="54" t="s">
        <v>432</v>
      </c>
      <c r="I1536" s="51">
        <v>24945.01</v>
      </c>
      <c r="J1536" s="51">
        <v>24945.01</v>
      </c>
      <c r="K1536" s="51">
        <v>171726.62</v>
      </c>
      <c r="L1536" s="51">
        <v>171726.62</v>
      </c>
      <c r="M1536" s="51">
        <v>1</v>
      </c>
      <c r="N1536" s="51">
        <v>1</v>
      </c>
      <c r="O1536" s="55">
        <v>146807.72</v>
      </c>
      <c r="P1536" s="56">
        <f>L1536-O1536+14074.95</f>
        <v>38993.849999999991</v>
      </c>
      <c r="Q1536" s="49"/>
      <c r="R1536" s="49"/>
    </row>
    <row r="1537" spans="1:18" s="48" customFormat="1" ht="15.2" customHeight="1">
      <c r="A1537" s="54" t="s">
        <v>539</v>
      </c>
      <c r="B1537" s="54" t="s">
        <v>580</v>
      </c>
      <c r="C1537" s="54" t="s">
        <v>193</v>
      </c>
      <c r="D1537" s="54" t="s">
        <v>193</v>
      </c>
      <c r="E1537" s="54" t="s">
        <v>13</v>
      </c>
      <c r="F1537" s="54"/>
      <c r="G1537" s="54" t="s">
        <v>397</v>
      </c>
      <c r="H1537" s="54" t="s">
        <v>35</v>
      </c>
      <c r="I1537" s="51">
        <v>12.61</v>
      </c>
      <c r="J1537" s="51">
        <v>12.61</v>
      </c>
      <c r="K1537" s="51">
        <v>11473.55</v>
      </c>
      <c r="L1537" s="51">
        <v>11473.55</v>
      </c>
      <c r="M1537" s="51">
        <v>1</v>
      </c>
      <c r="N1537" s="51">
        <v>1</v>
      </c>
      <c r="O1537" s="55">
        <v>11460.939999999999</v>
      </c>
      <c r="P1537" s="56">
        <f t="shared" si="23"/>
        <v>12.610000000000582</v>
      </c>
      <c r="Q1537" s="49"/>
      <c r="R1537" s="49"/>
    </row>
    <row r="1538" spans="1:18" s="48" customFormat="1" ht="15.2" customHeight="1">
      <c r="A1538" s="54" t="s">
        <v>539</v>
      </c>
      <c r="B1538" s="54" t="s">
        <v>580</v>
      </c>
      <c r="C1538" s="54" t="s">
        <v>193</v>
      </c>
      <c r="D1538" s="54" t="s">
        <v>193</v>
      </c>
      <c r="E1538" s="54" t="s">
        <v>13</v>
      </c>
      <c r="F1538" s="54"/>
      <c r="G1538" s="54" t="s">
        <v>376</v>
      </c>
      <c r="H1538" s="54" t="s">
        <v>377</v>
      </c>
      <c r="I1538" s="51" t="s">
        <v>510</v>
      </c>
      <c r="J1538" s="51" t="s">
        <v>510</v>
      </c>
      <c r="K1538" s="51">
        <v>322362</v>
      </c>
      <c r="L1538" s="51">
        <v>322362</v>
      </c>
      <c r="M1538" s="51">
        <v>1</v>
      </c>
      <c r="N1538" s="51">
        <v>1</v>
      </c>
      <c r="O1538" s="55">
        <v>322362</v>
      </c>
      <c r="P1538" s="56">
        <f t="shared" si="23"/>
        <v>0</v>
      </c>
      <c r="Q1538" s="49"/>
      <c r="R1538" s="49"/>
    </row>
    <row r="1539" spans="1:18" s="48" customFormat="1" ht="15.2" customHeight="1">
      <c r="A1539" s="54" t="s">
        <v>539</v>
      </c>
      <c r="B1539" s="54" t="s">
        <v>580</v>
      </c>
      <c r="C1539" s="54" t="s">
        <v>193</v>
      </c>
      <c r="D1539" s="54" t="s">
        <v>193</v>
      </c>
      <c r="E1539" s="54" t="s">
        <v>13</v>
      </c>
      <c r="F1539" s="54"/>
      <c r="G1539" s="54" t="s">
        <v>378</v>
      </c>
      <c r="H1539" s="54" t="s">
        <v>379</v>
      </c>
      <c r="I1539" s="51" t="s">
        <v>510</v>
      </c>
      <c r="J1539" s="51" t="s">
        <v>510</v>
      </c>
      <c r="K1539" s="51">
        <v>135942</v>
      </c>
      <c r="L1539" s="51">
        <v>135942</v>
      </c>
      <c r="M1539" s="51">
        <v>1</v>
      </c>
      <c r="N1539" s="51">
        <v>1</v>
      </c>
      <c r="O1539" s="55">
        <v>135942</v>
      </c>
      <c r="P1539" s="56">
        <f t="shared" ref="P1539:P1602" si="24">L1539-O1539</f>
        <v>0</v>
      </c>
      <c r="Q1539" s="49"/>
      <c r="R1539" s="49"/>
    </row>
    <row r="1540" spans="1:18" s="48" customFormat="1" ht="15.2" customHeight="1">
      <c r="A1540" s="54" t="s">
        <v>539</v>
      </c>
      <c r="B1540" s="54" t="s">
        <v>580</v>
      </c>
      <c r="C1540" s="54" t="s">
        <v>193</v>
      </c>
      <c r="D1540" s="54" t="s">
        <v>193</v>
      </c>
      <c r="E1540" s="54" t="s">
        <v>13</v>
      </c>
      <c r="F1540" s="54"/>
      <c r="G1540" s="54" t="s">
        <v>433</v>
      </c>
      <c r="H1540" s="54" t="s">
        <v>434</v>
      </c>
      <c r="I1540" s="51">
        <v>7.99</v>
      </c>
      <c r="J1540" s="51">
        <v>7.99</v>
      </c>
      <c r="K1540" s="51">
        <v>613.61</v>
      </c>
      <c r="L1540" s="51">
        <v>613.61</v>
      </c>
      <c r="M1540" s="51">
        <v>1</v>
      </c>
      <c r="N1540" s="51">
        <v>1</v>
      </c>
      <c r="O1540" s="55">
        <v>490.4899999999999</v>
      </c>
      <c r="P1540" s="56">
        <f t="shared" si="24"/>
        <v>123.12000000000012</v>
      </c>
      <c r="Q1540" s="49"/>
      <c r="R1540" s="49"/>
    </row>
    <row r="1541" spans="1:18" s="48" customFormat="1" ht="15.2" customHeight="1">
      <c r="A1541" s="54" t="s">
        <v>539</v>
      </c>
      <c r="B1541" s="54" t="s">
        <v>580</v>
      </c>
      <c r="C1541" s="54" t="s">
        <v>193</v>
      </c>
      <c r="D1541" s="54" t="s">
        <v>193</v>
      </c>
      <c r="E1541" s="54" t="s">
        <v>13</v>
      </c>
      <c r="F1541" s="54"/>
      <c r="G1541" s="54" t="s">
        <v>435</v>
      </c>
      <c r="H1541" s="54" t="s">
        <v>436</v>
      </c>
      <c r="I1541" s="51">
        <v>113.58</v>
      </c>
      <c r="J1541" s="51">
        <v>113.58</v>
      </c>
      <c r="K1541" s="51">
        <v>3707.4</v>
      </c>
      <c r="L1541" s="51">
        <v>3707.3999999999996</v>
      </c>
      <c r="M1541" s="51">
        <v>1</v>
      </c>
      <c r="N1541" s="51">
        <v>1</v>
      </c>
      <c r="O1541" s="55">
        <v>3304.01</v>
      </c>
      <c r="P1541" s="56">
        <f t="shared" si="24"/>
        <v>403.38999999999942</v>
      </c>
      <c r="Q1541" s="49"/>
      <c r="R1541" s="49"/>
    </row>
    <row r="1542" spans="1:18" s="48" customFormat="1" ht="15.2" customHeight="1">
      <c r="A1542" s="54" t="s">
        <v>539</v>
      </c>
      <c r="B1542" s="54" t="s">
        <v>580</v>
      </c>
      <c r="C1542" s="54" t="s">
        <v>193</v>
      </c>
      <c r="D1542" s="54" t="s">
        <v>193</v>
      </c>
      <c r="E1542" s="54" t="s">
        <v>13</v>
      </c>
      <c r="F1542" s="54"/>
      <c r="G1542" s="54" t="s">
        <v>407</v>
      </c>
      <c r="H1542" s="54" t="s">
        <v>408</v>
      </c>
      <c r="I1542" s="51" t="s">
        <v>510</v>
      </c>
      <c r="J1542" s="51" t="s">
        <v>510</v>
      </c>
      <c r="K1542" s="51">
        <v>0</v>
      </c>
      <c r="L1542" s="51">
        <v>0</v>
      </c>
      <c r="M1542" s="51">
        <v>1</v>
      </c>
      <c r="N1542" s="51">
        <v>1</v>
      </c>
      <c r="O1542" s="55">
        <v>0</v>
      </c>
      <c r="P1542" s="56">
        <f t="shared" si="24"/>
        <v>0</v>
      </c>
      <c r="Q1542" s="49"/>
      <c r="R1542" s="49"/>
    </row>
    <row r="1543" spans="1:18" s="48" customFormat="1" ht="15.2" customHeight="1">
      <c r="A1543" s="54" t="s">
        <v>539</v>
      </c>
      <c r="B1543" s="54" t="s">
        <v>580</v>
      </c>
      <c r="C1543" s="54" t="s">
        <v>193</v>
      </c>
      <c r="D1543" s="54" t="s">
        <v>193</v>
      </c>
      <c r="E1543" s="54" t="s">
        <v>13</v>
      </c>
      <c r="F1543" s="54"/>
      <c r="G1543" s="54" t="s">
        <v>437</v>
      </c>
      <c r="H1543" s="54" t="s">
        <v>438</v>
      </c>
      <c r="I1543" s="51" t="s">
        <v>510</v>
      </c>
      <c r="J1543" s="51" t="s">
        <v>510</v>
      </c>
      <c r="K1543" s="51">
        <v>0</v>
      </c>
      <c r="L1543" s="51">
        <v>0</v>
      </c>
      <c r="M1543" s="51">
        <v>1</v>
      </c>
      <c r="N1543" s="51">
        <v>1</v>
      </c>
      <c r="O1543" s="55">
        <v>0</v>
      </c>
      <c r="P1543" s="56">
        <f t="shared" si="24"/>
        <v>0</v>
      </c>
      <c r="Q1543" s="49"/>
      <c r="R1543" s="49"/>
    </row>
    <row r="1544" spans="1:18" s="48" customFormat="1" ht="15.2" customHeight="1">
      <c r="A1544" s="54" t="s">
        <v>539</v>
      </c>
      <c r="B1544" s="54" t="s">
        <v>580</v>
      </c>
      <c r="C1544" s="54" t="s">
        <v>193</v>
      </c>
      <c r="D1544" s="54" t="s">
        <v>193</v>
      </c>
      <c r="E1544" s="54" t="s">
        <v>13</v>
      </c>
      <c r="F1544" s="54"/>
      <c r="G1544" s="54" t="s">
        <v>439</v>
      </c>
      <c r="H1544" s="54" t="s">
        <v>440</v>
      </c>
      <c r="I1544" s="51">
        <v>140.55000000000001</v>
      </c>
      <c r="J1544" s="51">
        <v>140.55000000000001</v>
      </c>
      <c r="K1544" s="51">
        <v>705.85</v>
      </c>
      <c r="L1544" s="51">
        <v>705.84999999999991</v>
      </c>
      <c r="M1544" s="51">
        <v>1</v>
      </c>
      <c r="N1544" s="51">
        <v>1</v>
      </c>
      <c r="O1544" s="55">
        <v>531.54000000000008</v>
      </c>
      <c r="P1544" s="56">
        <f t="shared" si="24"/>
        <v>174.30999999999983</v>
      </c>
      <c r="Q1544" s="49"/>
      <c r="R1544" s="49"/>
    </row>
    <row r="1545" spans="1:18" s="48" customFormat="1" ht="15.2" customHeight="1">
      <c r="A1545" s="54" t="s">
        <v>539</v>
      </c>
      <c r="B1545" s="54" t="s">
        <v>580</v>
      </c>
      <c r="C1545" s="54" t="s">
        <v>193</v>
      </c>
      <c r="D1545" s="54" t="s">
        <v>193</v>
      </c>
      <c r="E1545" s="54" t="s">
        <v>13</v>
      </c>
      <c r="F1545" s="54"/>
      <c r="G1545" s="54" t="s">
        <v>441</v>
      </c>
      <c r="H1545" s="54" t="s">
        <v>442</v>
      </c>
      <c r="I1545" s="51" t="s">
        <v>510</v>
      </c>
      <c r="J1545" s="51" t="s">
        <v>510</v>
      </c>
      <c r="K1545" s="51">
        <v>0.08</v>
      </c>
      <c r="L1545" s="51">
        <v>0.08</v>
      </c>
      <c r="M1545" s="51">
        <v>1</v>
      </c>
      <c r="N1545" s="51">
        <v>1</v>
      </c>
      <c r="O1545" s="55">
        <v>0.08</v>
      </c>
      <c r="P1545" s="56">
        <f t="shared" si="24"/>
        <v>0</v>
      </c>
      <c r="Q1545" s="49"/>
      <c r="R1545" s="49"/>
    </row>
    <row r="1546" spans="1:18" s="48" customFormat="1" ht="15.2" customHeight="1">
      <c r="A1546" s="54" t="s">
        <v>539</v>
      </c>
      <c r="B1546" s="54" t="s">
        <v>580</v>
      </c>
      <c r="C1546" s="54" t="s">
        <v>193</v>
      </c>
      <c r="D1546" s="54" t="s">
        <v>193</v>
      </c>
      <c r="E1546" s="54" t="s">
        <v>13</v>
      </c>
      <c r="F1546" s="54"/>
      <c r="G1546" s="54" t="s">
        <v>443</v>
      </c>
      <c r="H1546" s="54" t="s">
        <v>444</v>
      </c>
      <c r="I1546" s="51">
        <v>40.74</v>
      </c>
      <c r="J1546" s="51">
        <v>40.74</v>
      </c>
      <c r="K1546" s="51">
        <v>355.32</v>
      </c>
      <c r="L1546" s="51">
        <v>355.32</v>
      </c>
      <c r="M1546" s="51">
        <v>1</v>
      </c>
      <c r="N1546" s="51">
        <v>1</v>
      </c>
      <c r="O1546" s="55">
        <v>259.02</v>
      </c>
      <c r="P1546" s="56">
        <f t="shared" si="24"/>
        <v>96.300000000000011</v>
      </c>
      <c r="Q1546" s="49"/>
      <c r="R1546" s="49"/>
    </row>
    <row r="1547" spans="1:18" s="48" customFormat="1" ht="15.2" customHeight="1">
      <c r="A1547" s="54" t="s">
        <v>539</v>
      </c>
      <c r="B1547" s="54" t="s">
        <v>580</v>
      </c>
      <c r="C1547" s="54" t="s">
        <v>193</v>
      </c>
      <c r="D1547" s="54" t="s">
        <v>193</v>
      </c>
      <c r="E1547" s="54" t="s">
        <v>13</v>
      </c>
      <c r="F1547" s="54"/>
      <c r="G1547" s="54" t="s">
        <v>445</v>
      </c>
      <c r="H1547" s="54" t="s">
        <v>446</v>
      </c>
      <c r="I1547" s="51">
        <v>9432.0499999999993</v>
      </c>
      <c r="J1547" s="51">
        <v>9432.0499999999993</v>
      </c>
      <c r="K1547" s="51">
        <v>18862.64</v>
      </c>
      <c r="L1547" s="51">
        <v>18862.640000000007</v>
      </c>
      <c r="M1547" s="51">
        <v>1</v>
      </c>
      <c r="N1547" s="51">
        <v>1</v>
      </c>
      <c r="O1547" s="55">
        <v>232.0600000000095</v>
      </c>
      <c r="P1547" s="56">
        <f t="shared" si="24"/>
        <v>18630.579999999998</v>
      </c>
      <c r="Q1547" s="49"/>
      <c r="R1547" s="49"/>
    </row>
    <row r="1548" spans="1:18" s="48" customFormat="1" ht="15.2" customHeight="1">
      <c r="A1548" s="54" t="s">
        <v>539</v>
      </c>
      <c r="B1548" s="54" t="s">
        <v>580</v>
      </c>
      <c r="C1548" s="54" t="s">
        <v>193</v>
      </c>
      <c r="D1548" s="54" t="s">
        <v>193</v>
      </c>
      <c r="E1548" s="54" t="s">
        <v>13</v>
      </c>
      <c r="F1548" s="54"/>
      <c r="G1548" s="54" t="s">
        <v>447</v>
      </c>
      <c r="H1548" s="54" t="s">
        <v>448</v>
      </c>
      <c r="I1548" s="51" t="s">
        <v>510</v>
      </c>
      <c r="J1548" s="51" t="s">
        <v>510</v>
      </c>
      <c r="K1548" s="51">
        <v>0</v>
      </c>
      <c r="L1548" s="51">
        <v>0</v>
      </c>
      <c r="M1548" s="51">
        <v>1</v>
      </c>
      <c r="N1548" s="51">
        <v>1</v>
      </c>
      <c r="O1548" s="55">
        <v>0</v>
      </c>
      <c r="P1548" s="56">
        <f t="shared" si="24"/>
        <v>0</v>
      </c>
      <c r="Q1548" s="49"/>
      <c r="R1548" s="49"/>
    </row>
    <row r="1549" spans="1:18" s="48" customFormat="1" ht="15.2" customHeight="1">
      <c r="A1549" s="54" t="s">
        <v>539</v>
      </c>
      <c r="B1549" s="54" t="s">
        <v>580</v>
      </c>
      <c r="C1549" s="54" t="s">
        <v>193</v>
      </c>
      <c r="D1549" s="54" t="s">
        <v>193</v>
      </c>
      <c r="E1549" s="54" t="s">
        <v>13</v>
      </c>
      <c r="F1549" s="54"/>
      <c r="G1549" s="54" t="s">
        <v>449</v>
      </c>
      <c r="H1549" s="54" t="s">
        <v>450</v>
      </c>
      <c r="I1549" s="51" t="s">
        <v>510</v>
      </c>
      <c r="J1549" s="51" t="s">
        <v>510</v>
      </c>
      <c r="K1549" s="51">
        <v>0</v>
      </c>
      <c r="L1549" s="51">
        <v>0</v>
      </c>
      <c r="M1549" s="51">
        <v>1</v>
      </c>
      <c r="N1549" s="51">
        <v>1</v>
      </c>
      <c r="O1549" s="55">
        <v>0</v>
      </c>
      <c r="P1549" s="56">
        <f t="shared" si="24"/>
        <v>0</v>
      </c>
      <c r="Q1549" s="49"/>
      <c r="R1549" s="49"/>
    </row>
    <row r="1550" spans="1:18" s="48" customFormat="1" ht="15.2" customHeight="1">
      <c r="A1550" s="54" t="s">
        <v>539</v>
      </c>
      <c r="B1550" s="54" t="s">
        <v>580</v>
      </c>
      <c r="C1550" s="54" t="s">
        <v>193</v>
      </c>
      <c r="D1550" s="54" t="s">
        <v>193</v>
      </c>
      <c r="E1550" s="54" t="s">
        <v>13</v>
      </c>
      <c r="F1550" s="54"/>
      <c r="G1550" s="54" t="s">
        <v>451</v>
      </c>
      <c r="H1550" s="54" t="s">
        <v>112</v>
      </c>
      <c r="I1550" s="51" t="s">
        <v>510</v>
      </c>
      <c r="J1550" s="51" t="s">
        <v>510</v>
      </c>
      <c r="K1550" s="51">
        <v>4310.6000000000004</v>
      </c>
      <c r="L1550" s="51">
        <v>4310.6000000000004</v>
      </c>
      <c r="M1550" s="51">
        <v>1</v>
      </c>
      <c r="N1550" s="51">
        <v>1</v>
      </c>
      <c r="O1550" s="55">
        <v>4310.6000000000004</v>
      </c>
      <c r="P1550" s="56">
        <f t="shared" si="24"/>
        <v>0</v>
      </c>
      <c r="Q1550" s="49"/>
      <c r="R1550" s="49"/>
    </row>
    <row r="1551" spans="1:18" s="48" customFormat="1" ht="15.2" customHeight="1">
      <c r="A1551" s="54" t="s">
        <v>539</v>
      </c>
      <c r="B1551" s="54" t="s">
        <v>580</v>
      </c>
      <c r="C1551" s="54" t="s">
        <v>193</v>
      </c>
      <c r="D1551" s="54" t="s">
        <v>193</v>
      </c>
      <c r="E1551" s="54" t="s">
        <v>13</v>
      </c>
      <c r="F1551" s="54"/>
      <c r="G1551" s="54" t="s">
        <v>452</v>
      </c>
      <c r="H1551" s="54" t="s">
        <v>453</v>
      </c>
      <c r="I1551" s="51">
        <v>1.69</v>
      </c>
      <c r="J1551" s="51">
        <v>1.69</v>
      </c>
      <c r="K1551" s="51">
        <v>61.47</v>
      </c>
      <c r="L1551" s="51">
        <v>61.469999999999992</v>
      </c>
      <c r="M1551" s="51">
        <v>1</v>
      </c>
      <c r="N1551" s="51">
        <v>1</v>
      </c>
      <c r="O1551" s="55">
        <v>50.29</v>
      </c>
      <c r="P1551" s="56">
        <f t="shared" si="24"/>
        <v>11.179999999999993</v>
      </c>
      <c r="Q1551" s="49"/>
      <c r="R1551" s="49"/>
    </row>
    <row r="1552" spans="1:18" s="48" customFormat="1" ht="15.2" customHeight="1">
      <c r="A1552" s="54" t="s">
        <v>539</v>
      </c>
      <c r="B1552" s="54" t="s">
        <v>580</v>
      </c>
      <c r="C1552" s="54" t="s">
        <v>193</v>
      </c>
      <c r="D1552" s="54" t="s">
        <v>193</v>
      </c>
      <c r="E1552" s="54" t="s">
        <v>13</v>
      </c>
      <c r="F1552" s="54"/>
      <c r="G1552" s="54" t="s">
        <v>380</v>
      </c>
      <c r="H1552" s="54" t="s">
        <v>17</v>
      </c>
      <c r="I1552" s="51">
        <v>9197.68</v>
      </c>
      <c r="J1552" s="51">
        <v>9197.68</v>
      </c>
      <c r="K1552" s="51">
        <v>12292.41</v>
      </c>
      <c r="L1552" s="51">
        <v>12292.41</v>
      </c>
      <c r="M1552" s="51">
        <v>1</v>
      </c>
      <c r="N1552" s="51">
        <v>1</v>
      </c>
      <c r="O1552" s="55">
        <v>3094.73</v>
      </c>
      <c r="P1552" s="56">
        <f t="shared" si="24"/>
        <v>9197.68</v>
      </c>
      <c r="Q1552" s="49"/>
      <c r="R1552" s="49"/>
    </row>
    <row r="1553" spans="1:18" s="48" customFormat="1" ht="15.2" customHeight="1">
      <c r="A1553" s="54" t="s">
        <v>539</v>
      </c>
      <c r="B1553" s="54" t="s">
        <v>580</v>
      </c>
      <c r="C1553" s="54" t="s">
        <v>193</v>
      </c>
      <c r="D1553" s="54" t="s">
        <v>193</v>
      </c>
      <c r="E1553" s="54" t="s">
        <v>13</v>
      </c>
      <c r="F1553" s="54"/>
      <c r="G1553" s="54" t="s">
        <v>398</v>
      </c>
      <c r="H1553" s="54" t="s">
        <v>399</v>
      </c>
      <c r="I1553" s="51" t="s">
        <v>510</v>
      </c>
      <c r="J1553" s="51" t="s">
        <v>510</v>
      </c>
      <c r="K1553" s="51">
        <v>0</v>
      </c>
      <c r="L1553" s="51">
        <v>0</v>
      </c>
      <c r="M1553" s="51">
        <v>1</v>
      </c>
      <c r="N1553" s="51">
        <v>1</v>
      </c>
      <c r="O1553" s="55">
        <v>0</v>
      </c>
      <c r="P1553" s="56">
        <f t="shared" si="24"/>
        <v>0</v>
      </c>
      <c r="Q1553" s="49"/>
      <c r="R1553" s="49"/>
    </row>
    <row r="1554" spans="1:18" s="48" customFormat="1" ht="15.2" customHeight="1">
      <c r="A1554" s="54" t="s">
        <v>539</v>
      </c>
      <c r="B1554" s="54" t="s">
        <v>580</v>
      </c>
      <c r="C1554" s="54" t="s">
        <v>193</v>
      </c>
      <c r="D1554" s="54" t="s">
        <v>193</v>
      </c>
      <c r="E1554" s="54" t="s">
        <v>13</v>
      </c>
      <c r="F1554" s="54"/>
      <c r="G1554" s="54" t="s">
        <v>381</v>
      </c>
      <c r="H1554" s="54" t="s">
        <v>382</v>
      </c>
      <c r="I1554" s="51">
        <v>21419.59</v>
      </c>
      <c r="J1554" s="51">
        <v>21419.59</v>
      </c>
      <c r="K1554" s="51">
        <v>42839.18</v>
      </c>
      <c r="L1554" s="51">
        <v>42839.18</v>
      </c>
      <c r="M1554" s="51">
        <v>1</v>
      </c>
      <c r="N1554" s="51">
        <v>1</v>
      </c>
      <c r="O1554" s="55">
        <v>21419.59</v>
      </c>
      <c r="P1554" s="56">
        <f t="shared" si="24"/>
        <v>21419.59</v>
      </c>
      <c r="Q1554" s="49"/>
      <c r="R1554" s="49"/>
    </row>
    <row r="1555" spans="1:18" s="48" customFormat="1" ht="15.2" customHeight="1">
      <c r="A1555" s="54" t="s">
        <v>539</v>
      </c>
      <c r="B1555" s="54" t="s">
        <v>580</v>
      </c>
      <c r="C1555" s="54" t="s">
        <v>193</v>
      </c>
      <c r="D1555" s="54" t="s">
        <v>193</v>
      </c>
      <c r="E1555" s="54" t="s">
        <v>13</v>
      </c>
      <c r="F1555" s="54"/>
      <c r="G1555" s="54" t="s">
        <v>454</v>
      </c>
      <c r="H1555" s="54" t="s">
        <v>455</v>
      </c>
      <c r="I1555" s="51">
        <v>29802.54</v>
      </c>
      <c r="J1555" s="51">
        <v>29802.54</v>
      </c>
      <c r="K1555" s="51">
        <v>389196.86</v>
      </c>
      <c r="L1555" s="51">
        <v>389196.86</v>
      </c>
      <c r="M1555" s="51">
        <v>1</v>
      </c>
      <c r="N1555" s="51">
        <v>1</v>
      </c>
      <c r="O1555" s="55">
        <v>320386.01</v>
      </c>
      <c r="P1555" s="56">
        <f t="shared" si="24"/>
        <v>68810.849999999977</v>
      </c>
      <c r="Q1555" s="49"/>
      <c r="R1555" s="49"/>
    </row>
    <row r="1556" spans="1:18" s="48" customFormat="1" ht="15.2" customHeight="1">
      <c r="A1556" s="54" t="s">
        <v>539</v>
      </c>
      <c r="B1556" s="54" t="s">
        <v>580</v>
      </c>
      <c r="C1556" s="54" t="s">
        <v>193</v>
      </c>
      <c r="D1556" s="54" t="s">
        <v>193</v>
      </c>
      <c r="E1556" s="54" t="s">
        <v>13</v>
      </c>
      <c r="F1556" s="54"/>
      <c r="G1556" s="54" t="s">
        <v>468</v>
      </c>
      <c r="H1556" s="54" t="s">
        <v>469</v>
      </c>
      <c r="I1556" s="51" t="s">
        <v>510</v>
      </c>
      <c r="J1556" s="51" t="s">
        <v>510</v>
      </c>
      <c r="K1556" s="51">
        <v>0</v>
      </c>
      <c r="L1556" s="51">
        <v>0</v>
      </c>
      <c r="M1556" s="51">
        <v>1</v>
      </c>
      <c r="N1556" s="51">
        <v>1</v>
      </c>
      <c r="O1556" s="55">
        <v>0</v>
      </c>
      <c r="P1556" s="56">
        <f t="shared" si="24"/>
        <v>0</v>
      </c>
      <c r="Q1556" s="49"/>
      <c r="R1556" s="49"/>
    </row>
    <row r="1557" spans="1:18" s="48" customFormat="1" ht="15.2" customHeight="1">
      <c r="A1557" s="54" t="s">
        <v>539</v>
      </c>
      <c r="B1557" s="54" t="s">
        <v>580</v>
      </c>
      <c r="C1557" s="54" t="s">
        <v>193</v>
      </c>
      <c r="D1557" s="54" t="s">
        <v>193</v>
      </c>
      <c r="E1557" s="54" t="s">
        <v>13</v>
      </c>
      <c r="F1557" s="54"/>
      <c r="G1557" s="54" t="s">
        <v>419</v>
      </c>
      <c r="H1557" s="54" t="s">
        <v>420</v>
      </c>
      <c r="I1557" s="51" t="s">
        <v>510</v>
      </c>
      <c r="J1557" s="51" t="s">
        <v>510</v>
      </c>
      <c r="K1557" s="51">
        <v>0</v>
      </c>
      <c r="L1557" s="51">
        <v>0</v>
      </c>
      <c r="M1557" s="51">
        <v>1</v>
      </c>
      <c r="N1557" s="51">
        <v>1</v>
      </c>
      <c r="O1557" s="55">
        <v>0</v>
      </c>
      <c r="P1557" s="56">
        <f t="shared" si="24"/>
        <v>0</v>
      </c>
      <c r="Q1557" s="49"/>
      <c r="R1557" s="49"/>
    </row>
    <row r="1558" spans="1:18" s="48" customFormat="1" ht="15.2" customHeight="1">
      <c r="A1558" s="54" t="s">
        <v>539</v>
      </c>
      <c r="B1558" s="54" t="s">
        <v>580</v>
      </c>
      <c r="C1558" s="54" t="s">
        <v>193</v>
      </c>
      <c r="D1558" s="54" t="s">
        <v>193</v>
      </c>
      <c r="E1558" s="54" t="s">
        <v>13</v>
      </c>
      <c r="F1558" s="54"/>
      <c r="G1558" s="54" t="s">
        <v>456</v>
      </c>
      <c r="H1558" s="54" t="s">
        <v>457</v>
      </c>
      <c r="I1558" s="51" t="s">
        <v>510</v>
      </c>
      <c r="J1558" s="51" t="s">
        <v>510</v>
      </c>
      <c r="K1558" s="51">
        <v>0</v>
      </c>
      <c r="L1558" s="51">
        <v>0</v>
      </c>
      <c r="M1558" s="51">
        <v>1</v>
      </c>
      <c r="N1558" s="51">
        <v>1</v>
      </c>
      <c r="O1558" s="55">
        <v>0</v>
      </c>
      <c r="P1558" s="56">
        <f t="shared" si="24"/>
        <v>0</v>
      </c>
      <c r="Q1558" s="49"/>
      <c r="R1558" s="49"/>
    </row>
    <row r="1559" spans="1:18" s="48" customFormat="1" ht="15.2" customHeight="1">
      <c r="A1559" s="54" t="s">
        <v>539</v>
      </c>
      <c r="B1559" s="54" t="s">
        <v>580</v>
      </c>
      <c r="C1559" s="54" t="s">
        <v>193</v>
      </c>
      <c r="D1559" s="54" t="s">
        <v>193</v>
      </c>
      <c r="E1559" s="54" t="s">
        <v>13</v>
      </c>
      <c r="F1559" s="54"/>
      <c r="G1559" s="54" t="s">
        <v>458</v>
      </c>
      <c r="H1559" s="54" t="s">
        <v>459</v>
      </c>
      <c r="I1559" s="51" t="s">
        <v>510</v>
      </c>
      <c r="J1559" s="51" t="s">
        <v>510</v>
      </c>
      <c r="K1559" s="51">
        <v>139416.39000000001</v>
      </c>
      <c r="L1559" s="51">
        <v>139416.38999999998</v>
      </c>
      <c r="M1559" s="51">
        <v>1</v>
      </c>
      <c r="N1559" s="51">
        <v>1</v>
      </c>
      <c r="O1559" s="55">
        <v>129540.29</v>
      </c>
      <c r="P1559" s="56">
        <f t="shared" si="24"/>
        <v>9876.0999999999913</v>
      </c>
      <c r="Q1559" s="49"/>
      <c r="R1559" s="49"/>
    </row>
    <row r="1560" spans="1:18" s="48" customFormat="1" ht="15.2" customHeight="1">
      <c r="A1560" s="54" t="s">
        <v>539</v>
      </c>
      <c r="B1560" s="54" t="s">
        <v>580</v>
      </c>
      <c r="C1560" s="54" t="s">
        <v>193</v>
      </c>
      <c r="D1560" s="54" t="s">
        <v>193</v>
      </c>
      <c r="E1560" s="54" t="s">
        <v>13</v>
      </c>
      <c r="F1560" s="54"/>
      <c r="G1560" s="54" t="s">
        <v>460</v>
      </c>
      <c r="H1560" s="54" t="s">
        <v>461</v>
      </c>
      <c r="I1560" s="51">
        <v>201.74</v>
      </c>
      <c r="J1560" s="51">
        <v>201.74</v>
      </c>
      <c r="K1560" s="51">
        <v>2297.1799999999998</v>
      </c>
      <c r="L1560" s="51">
        <v>2297.1800000000003</v>
      </c>
      <c r="M1560" s="51">
        <v>1</v>
      </c>
      <c r="N1560" s="51">
        <v>1</v>
      </c>
      <c r="O1560" s="55">
        <v>1870.25</v>
      </c>
      <c r="P1560" s="56">
        <f t="shared" si="24"/>
        <v>426.93000000000029</v>
      </c>
      <c r="Q1560" s="49"/>
      <c r="R1560" s="49"/>
    </row>
    <row r="1561" spans="1:18" s="48" customFormat="1" ht="15.2" customHeight="1">
      <c r="A1561" s="54" t="s">
        <v>539</v>
      </c>
      <c r="B1561" s="54" t="s">
        <v>580</v>
      </c>
      <c r="C1561" s="54" t="s">
        <v>193</v>
      </c>
      <c r="D1561" s="54" t="s">
        <v>193</v>
      </c>
      <c r="E1561" s="54" t="s">
        <v>13</v>
      </c>
      <c r="F1561" s="54"/>
      <c r="G1561" s="54" t="s">
        <v>462</v>
      </c>
      <c r="H1561" s="54" t="s">
        <v>463</v>
      </c>
      <c r="I1561" s="51">
        <v>5.18</v>
      </c>
      <c r="J1561" s="51">
        <v>5.18</v>
      </c>
      <c r="K1561" s="51">
        <v>183.04</v>
      </c>
      <c r="L1561" s="51">
        <v>183.04000000000002</v>
      </c>
      <c r="M1561" s="51">
        <v>1</v>
      </c>
      <c r="N1561" s="51">
        <v>1</v>
      </c>
      <c r="O1561" s="55">
        <v>154.76999999999998</v>
      </c>
      <c r="P1561" s="56">
        <f t="shared" si="24"/>
        <v>28.270000000000039</v>
      </c>
      <c r="Q1561" s="49"/>
      <c r="R1561" s="49"/>
    </row>
    <row r="1562" spans="1:18" s="48" customFormat="1" ht="15.2" customHeight="1">
      <c r="A1562" s="54" t="s">
        <v>539</v>
      </c>
      <c r="B1562" s="54" t="s">
        <v>580</v>
      </c>
      <c r="C1562" s="54" t="s">
        <v>193</v>
      </c>
      <c r="D1562" s="54" t="s">
        <v>193</v>
      </c>
      <c r="E1562" s="54" t="s">
        <v>13</v>
      </c>
      <c r="F1562" s="54"/>
      <c r="G1562" s="54" t="s">
        <v>391</v>
      </c>
      <c r="H1562" s="54" t="s">
        <v>392</v>
      </c>
      <c r="I1562" s="51" t="s">
        <v>510</v>
      </c>
      <c r="J1562" s="51" t="s">
        <v>510</v>
      </c>
      <c r="K1562" s="51">
        <v>0</v>
      </c>
      <c r="L1562" s="51">
        <v>0</v>
      </c>
      <c r="M1562" s="51">
        <v>1</v>
      </c>
      <c r="N1562" s="51">
        <v>1</v>
      </c>
      <c r="O1562" s="55">
        <v>0</v>
      </c>
      <c r="P1562" s="56">
        <f t="shared" si="24"/>
        <v>0</v>
      </c>
      <c r="Q1562" s="49"/>
      <c r="R1562" s="49"/>
    </row>
    <row r="1563" spans="1:18" s="48" customFormat="1" ht="15.2" customHeight="1">
      <c r="A1563" s="54" t="s">
        <v>539</v>
      </c>
      <c r="B1563" s="54" t="s">
        <v>580</v>
      </c>
      <c r="C1563" s="54" t="s">
        <v>193</v>
      </c>
      <c r="D1563" s="54" t="s">
        <v>193</v>
      </c>
      <c r="E1563" s="54" t="s">
        <v>13</v>
      </c>
      <c r="F1563" s="54"/>
      <c r="G1563" s="54" t="s">
        <v>464</v>
      </c>
      <c r="H1563" s="54" t="s">
        <v>465</v>
      </c>
      <c r="I1563" s="51" t="s">
        <v>510</v>
      </c>
      <c r="J1563" s="51" t="s">
        <v>510</v>
      </c>
      <c r="K1563" s="51">
        <v>4.1500000000000004</v>
      </c>
      <c r="L1563" s="51">
        <v>4.1500000000000004</v>
      </c>
      <c r="M1563" s="51">
        <v>1</v>
      </c>
      <c r="N1563" s="51">
        <v>1</v>
      </c>
      <c r="O1563" s="55">
        <v>4.1500000000000004</v>
      </c>
      <c r="P1563" s="56">
        <f t="shared" si="24"/>
        <v>0</v>
      </c>
      <c r="Q1563" s="49"/>
      <c r="R1563" s="49"/>
    </row>
    <row r="1564" spans="1:18" s="48" customFormat="1" ht="15.2" customHeight="1">
      <c r="A1564" s="54" t="s">
        <v>539</v>
      </c>
      <c r="B1564" s="54" t="s">
        <v>580</v>
      </c>
      <c r="C1564" s="54" t="s">
        <v>193</v>
      </c>
      <c r="D1564" s="54" t="s">
        <v>193</v>
      </c>
      <c r="E1564" s="54" t="s">
        <v>14</v>
      </c>
      <c r="F1564" s="54"/>
      <c r="G1564" s="54" t="s">
        <v>468</v>
      </c>
      <c r="H1564" s="54" t="s">
        <v>469</v>
      </c>
      <c r="I1564" s="51">
        <v>1049.17</v>
      </c>
      <c r="J1564" s="51">
        <v>1049.17</v>
      </c>
      <c r="K1564" s="51">
        <v>28620.01</v>
      </c>
      <c r="L1564" s="51">
        <v>28620.01</v>
      </c>
      <c r="M1564" s="51">
        <v>1</v>
      </c>
      <c r="N1564" s="51">
        <v>1</v>
      </c>
      <c r="O1564" s="55">
        <v>27570.839999999997</v>
      </c>
      <c r="P1564" s="56">
        <f t="shared" si="24"/>
        <v>1049.1700000000019</v>
      </c>
      <c r="Q1564" s="49"/>
      <c r="R1564" s="49"/>
    </row>
    <row r="1565" spans="1:18" s="48" customFormat="1" ht="15.2" customHeight="1">
      <c r="A1565" s="54" t="s">
        <v>539</v>
      </c>
      <c r="B1565" s="54" t="s">
        <v>580</v>
      </c>
      <c r="C1565" s="54" t="s">
        <v>193</v>
      </c>
      <c r="D1565" s="54" t="s">
        <v>193</v>
      </c>
      <c r="E1565" s="54" t="s">
        <v>15</v>
      </c>
      <c r="F1565" s="54"/>
      <c r="G1565" s="54" t="s">
        <v>391</v>
      </c>
      <c r="H1565" s="54" t="s">
        <v>392</v>
      </c>
      <c r="I1565" s="51">
        <v>1412.8</v>
      </c>
      <c r="J1565" s="51">
        <v>1412.8</v>
      </c>
      <c r="K1565" s="51">
        <v>17129.79</v>
      </c>
      <c r="L1565" s="51">
        <v>17129.79</v>
      </c>
      <c r="M1565" s="51">
        <v>1</v>
      </c>
      <c r="N1565" s="51">
        <v>0</v>
      </c>
      <c r="O1565" s="55">
        <v>15716.990000000002</v>
      </c>
      <c r="P1565" s="56">
        <f t="shared" si="24"/>
        <v>1412.7999999999993</v>
      </c>
      <c r="Q1565" s="49"/>
      <c r="R1565" s="49"/>
    </row>
    <row r="1566" spans="1:18" s="48" customFormat="1" ht="15.2" customHeight="1">
      <c r="A1566" s="54" t="s">
        <v>539</v>
      </c>
      <c r="B1566" s="54" t="s">
        <v>580</v>
      </c>
      <c r="C1566" s="54" t="s">
        <v>193</v>
      </c>
      <c r="D1566" s="54" t="s">
        <v>193</v>
      </c>
      <c r="E1566" s="54" t="s">
        <v>115</v>
      </c>
      <c r="F1566" s="54"/>
      <c r="G1566" s="54" t="s">
        <v>391</v>
      </c>
      <c r="H1566" s="54" t="s">
        <v>392</v>
      </c>
      <c r="I1566" s="51">
        <v>233.64</v>
      </c>
      <c r="J1566" s="51">
        <v>233.64</v>
      </c>
      <c r="K1566" s="51">
        <v>17281.64</v>
      </c>
      <c r="L1566" s="51">
        <v>17281.64</v>
      </c>
      <c r="M1566" s="51">
        <v>1</v>
      </c>
      <c r="N1566" s="51">
        <v>1</v>
      </c>
      <c r="O1566" s="55">
        <v>17048</v>
      </c>
      <c r="P1566" s="56">
        <f t="shared" si="24"/>
        <v>233.63999999999942</v>
      </c>
      <c r="Q1566" s="49"/>
      <c r="R1566" s="49"/>
    </row>
    <row r="1567" spans="1:18" s="48" customFormat="1" ht="15.2" customHeight="1">
      <c r="A1567" s="54" t="s">
        <v>539</v>
      </c>
      <c r="B1567" s="54" t="s">
        <v>580</v>
      </c>
      <c r="C1567" s="54" t="s">
        <v>193</v>
      </c>
      <c r="D1567" s="54" t="s">
        <v>193</v>
      </c>
      <c r="E1567" s="54" t="s">
        <v>157</v>
      </c>
      <c r="F1567" s="54"/>
      <c r="G1567" s="54" t="s">
        <v>391</v>
      </c>
      <c r="H1567" s="54" t="s">
        <v>392</v>
      </c>
      <c r="I1567" s="51" t="s">
        <v>510</v>
      </c>
      <c r="J1567" s="51" t="s">
        <v>510</v>
      </c>
      <c r="K1567" s="51">
        <v>4264</v>
      </c>
      <c r="L1567" s="51">
        <v>4264</v>
      </c>
      <c r="M1567" s="51">
        <v>1</v>
      </c>
      <c r="N1567" s="51">
        <v>1</v>
      </c>
      <c r="O1567" s="55">
        <v>4264</v>
      </c>
      <c r="P1567" s="56">
        <f t="shared" si="24"/>
        <v>0</v>
      </c>
      <c r="Q1567" s="49"/>
      <c r="R1567" s="49"/>
    </row>
    <row r="1568" spans="1:18" s="48" customFormat="1" ht="15.2" customHeight="1">
      <c r="A1568" s="54" t="s">
        <v>539</v>
      </c>
      <c r="B1568" s="54" t="s">
        <v>580</v>
      </c>
      <c r="C1568" s="54" t="s">
        <v>193</v>
      </c>
      <c r="D1568" s="54" t="s">
        <v>193</v>
      </c>
      <c r="E1568" s="54" t="s">
        <v>135</v>
      </c>
      <c r="F1568" s="54"/>
      <c r="G1568" s="54" t="s">
        <v>391</v>
      </c>
      <c r="H1568" s="54" t="s">
        <v>392</v>
      </c>
      <c r="I1568" s="51" t="s">
        <v>510</v>
      </c>
      <c r="J1568" s="51" t="s">
        <v>510</v>
      </c>
      <c r="K1568" s="51">
        <v>3937</v>
      </c>
      <c r="L1568" s="51">
        <v>3937</v>
      </c>
      <c r="M1568" s="51">
        <v>1</v>
      </c>
      <c r="N1568" s="51">
        <v>1</v>
      </c>
      <c r="O1568" s="55">
        <v>3937</v>
      </c>
      <c r="P1568" s="56">
        <f t="shared" si="24"/>
        <v>0</v>
      </c>
      <c r="Q1568" s="49"/>
      <c r="R1568" s="49"/>
    </row>
    <row r="1569" spans="1:18" s="48" customFormat="1" ht="15.2" customHeight="1">
      <c r="A1569" s="54" t="s">
        <v>539</v>
      </c>
      <c r="B1569" s="54" t="s">
        <v>580</v>
      </c>
      <c r="C1569" s="54" t="s">
        <v>193</v>
      </c>
      <c r="D1569" s="54" t="s">
        <v>193</v>
      </c>
      <c r="E1569" s="54" t="s">
        <v>194</v>
      </c>
      <c r="F1569" s="54"/>
      <c r="G1569" s="54" t="s">
        <v>391</v>
      </c>
      <c r="H1569" s="54" t="s">
        <v>392</v>
      </c>
      <c r="I1569" s="51">
        <v>122.11</v>
      </c>
      <c r="J1569" s="51">
        <v>122.11</v>
      </c>
      <c r="K1569" s="51">
        <v>6338.11</v>
      </c>
      <c r="L1569" s="51">
        <v>6338.11</v>
      </c>
      <c r="M1569" s="51">
        <v>1</v>
      </c>
      <c r="N1569" s="51">
        <v>1</v>
      </c>
      <c r="O1569" s="55">
        <v>6216</v>
      </c>
      <c r="P1569" s="56">
        <f t="shared" si="24"/>
        <v>122.10999999999967</v>
      </c>
      <c r="Q1569" s="49"/>
      <c r="R1569" s="49"/>
    </row>
    <row r="1570" spans="1:18" s="48" customFormat="1" ht="15.2" customHeight="1">
      <c r="A1570" s="54" t="s">
        <v>539</v>
      </c>
      <c r="B1570" s="54" t="s">
        <v>580</v>
      </c>
      <c r="C1570" s="54" t="s">
        <v>193</v>
      </c>
      <c r="D1570" s="54" t="s">
        <v>193</v>
      </c>
      <c r="E1570" s="54" t="s">
        <v>195</v>
      </c>
      <c r="F1570" s="54"/>
      <c r="G1570" s="54" t="s">
        <v>391</v>
      </c>
      <c r="H1570" s="54" t="s">
        <v>392</v>
      </c>
      <c r="I1570" s="51">
        <v>14128.78</v>
      </c>
      <c r="J1570" s="51">
        <v>14128.78</v>
      </c>
      <c r="K1570" s="51">
        <v>253610.78</v>
      </c>
      <c r="L1570" s="51">
        <v>253610.78</v>
      </c>
      <c r="M1570" s="51">
        <v>1</v>
      </c>
      <c r="N1570" s="51">
        <v>1</v>
      </c>
      <c r="O1570" s="55">
        <v>239482</v>
      </c>
      <c r="P1570" s="56">
        <f t="shared" si="24"/>
        <v>14128.779999999999</v>
      </c>
      <c r="Q1570" s="49"/>
      <c r="R1570" s="49"/>
    </row>
    <row r="1571" spans="1:18" s="48" customFormat="1" ht="15.2" customHeight="1">
      <c r="A1571" s="54" t="s">
        <v>539</v>
      </c>
      <c r="B1571" s="54" t="s">
        <v>580</v>
      </c>
      <c r="C1571" s="54" t="s">
        <v>193</v>
      </c>
      <c r="D1571" s="54" t="s">
        <v>193</v>
      </c>
      <c r="E1571" s="54" t="s">
        <v>196</v>
      </c>
      <c r="F1571" s="54"/>
      <c r="G1571" s="54" t="s">
        <v>391</v>
      </c>
      <c r="H1571" s="54" t="s">
        <v>392</v>
      </c>
      <c r="I1571" s="51">
        <v>18</v>
      </c>
      <c r="J1571" s="51">
        <v>18</v>
      </c>
      <c r="K1571" s="51">
        <v>1296</v>
      </c>
      <c r="L1571" s="51">
        <v>1296</v>
      </c>
      <c r="M1571" s="51">
        <v>1</v>
      </c>
      <c r="N1571" s="51">
        <v>1</v>
      </c>
      <c r="O1571" s="55">
        <v>1278</v>
      </c>
      <c r="P1571" s="56">
        <f t="shared" si="24"/>
        <v>18</v>
      </c>
      <c r="Q1571" s="49"/>
      <c r="R1571" s="49"/>
    </row>
    <row r="1572" spans="1:18" s="48" customFormat="1" ht="15.2" customHeight="1">
      <c r="A1572" s="54" t="s">
        <v>539</v>
      </c>
      <c r="B1572" s="54" t="s">
        <v>580</v>
      </c>
      <c r="C1572" s="54" t="s">
        <v>193</v>
      </c>
      <c r="D1572" s="54" t="s">
        <v>193</v>
      </c>
      <c r="E1572" s="54" t="s">
        <v>197</v>
      </c>
      <c r="F1572" s="54"/>
      <c r="G1572" s="54" t="s">
        <v>391</v>
      </c>
      <c r="H1572" s="54" t="s">
        <v>392</v>
      </c>
      <c r="I1572" s="51">
        <v>24</v>
      </c>
      <c r="J1572" s="51">
        <v>24</v>
      </c>
      <c r="K1572" s="51">
        <v>5986</v>
      </c>
      <c r="L1572" s="51">
        <v>5986</v>
      </c>
      <c r="M1572" s="51">
        <v>1</v>
      </c>
      <c r="N1572" s="51">
        <v>1</v>
      </c>
      <c r="O1572" s="55">
        <v>5962</v>
      </c>
      <c r="P1572" s="56">
        <f t="shared" si="24"/>
        <v>24</v>
      </c>
      <c r="Q1572" s="49"/>
      <c r="R1572" s="49"/>
    </row>
    <row r="1573" spans="1:18" s="48" customFormat="1" ht="15.2" customHeight="1">
      <c r="A1573" s="54" t="s">
        <v>539</v>
      </c>
      <c r="B1573" s="54" t="s">
        <v>580</v>
      </c>
      <c r="C1573" s="54" t="s">
        <v>193</v>
      </c>
      <c r="D1573" s="54" t="s">
        <v>193</v>
      </c>
      <c r="E1573" s="54" t="s">
        <v>198</v>
      </c>
      <c r="F1573" s="54"/>
      <c r="G1573" s="54" t="s">
        <v>391</v>
      </c>
      <c r="H1573" s="54" t="s">
        <v>392</v>
      </c>
      <c r="I1573" s="51">
        <v>4438.57</v>
      </c>
      <c r="J1573" s="51">
        <v>4438.57</v>
      </c>
      <c r="K1573" s="51">
        <v>32027.57</v>
      </c>
      <c r="L1573" s="51">
        <v>32027.57</v>
      </c>
      <c r="M1573" s="51">
        <v>1</v>
      </c>
      <c r="N1573" s="51">
        <v>1</v>
      </c>
      <c r="O1573" s="55">
        <v>27589</v>
      </c>
      <c r="P1573" s="56">
        <f t="shared" si="24"/>
        <v>4438.57</v>
      </c>
      <c r="Q1573" s="49"/>
      <c r="R1573" s="49"/>
    </row>
    <row r="1574" spans="1:18" s="48" customFormat="1" ht="15.2" customHeight="1">
      <c r="A1574" s="54" t="s">
        <v>539</v>
      </c>
      <c r="B1574" s="54" t="s">
        <v>580</v>
      </c>
      <c r="C1574" s="54" t="s">
        <v>193</v>
      </c>
      <c r="D1574" s="54" t="s">
        <v>193</v>
      </c>
      <c r="E1574" s="54" t="s">
        <v>199</v>
      </c>
      <c r="F1574" s="54"/>
      <c r="G1574" s="54" t="s">
        <v>391</v>
      </c>
      <c r="H1574" s="54" t="s">
        <v>392</v>
      </c>
      <c r="I1574" s="51">
        <v>58</v>
      </c>
      <c r="J1574" s="51">
        <v>58</v>
      </c>
      <c r="K1574" s="51">
        <v>8007</v>
      </c>
      <c r="L1574" s="51">
        <v>8007</v>
      </c>
      <c r="M1574" s="51">
        <v>1</v>
      </c>
      <c r="N1574" s="51">
        <v>1</v>
      </c>
      <c r="O1574" s="55">
        <v>7949</v>
      </c>
      <c r="P1574" s="56">
        <f t="shared" si="24"/>
        <v>58</v>
      </c>
      <c r="Q1574" s="49"/>
      <c r="R1574" s="49"/>
    </row>
    <row r="1575" spans="1:18" s="48" customFormat="1" ht="15.2" customHeight="1">
      <c r="A1575" s="54" t="s">
        <v>539</v>
      </c>
      <c r="B1575" s="54" t="s">
        <v>580</v>
      </c>
      <c r="C1575" s="54" t="s">
        <v>193</v>
      </c>
      <c r="D1575" s="54" t="s">
        <v>193</v>
      </c>
      <c r="E1575" s="54" t="s">
        <v>200</v>
      </c>
      <c r="F1575" s="54"/>
      <c r="G1575" s="54" t="s">
        <v>391</v>
      </c>
      <c r="H1575" s="54" t="s">
        <v>392</v>
      </c>
      <c r="I1575" s="51">
        <v>5859.99</v>
      </c>
      <c r="J1575" s="51">
        <v>5859.99</v>
      </c>
      <c r="K1575" s="51">
        <v>195627.99</v>
      </c>
      <c r="L1575" s="51">
        <v>195627.99</v>
      </c>
      <c r="M1575" s="51">
        <v>1</v>
      </c>
      <c r="N1575" s="51">
        <v>1</v>
      </c>
      <c r="O1575" s="55">
        <v>189768</v>
      </c>
      <c r="P1575" s="56">
        <f t="shared" si="24"/>
        <v>5859.9899999999907</v>
      </c>
      <c r="Q1575" s="49"/>
      <c r="R1575" s="49"/>
    </row>
    <row r="1576" spans="1:18" s="48" customFormat="1" ht="15.2" customHeight="1">
      <c r="A1576" s="54" t="s">
        <v>539</v>
      </c>
      <c r="B1576" s="54" t="s">
        <v>580</v>
      </c>
      <c r="C1576" s="54" t="s">
        <v>273</v>
      </c>
      <c r="D1576" s="54" t="s">
        <v>273</v>
      </c>
      <c r="E1576" s="54" t="s">
        <v>13</v>
      </c>
      <c r="F1576" s="54"/>
      <c r="G1576" s="54" t="s">
        <v>366</v>
      </c>
      <c r="H1576" s="54" t="s">
        <v>367</v>
      </c>
      <c r="I1576" s="51">
        <v>14886.13</v>
      </c>
      <c r="J1576" s="51">
        <v>14886.13</v>
      </c>
      <c r="K1576" s="51">
        <v>1199181.6299999999</v>
      </c>
      <c r="L1576" s="51">
        <v>1199181.6299999999</v>
      </c>
      <c r="M1576" s="51">
        <v>1</v>
      </c>
      <c r="N1576" s="51">
        <v>1</v>
      </c>
      <c r="O1576" s="55">
        <v>0</v>
      </c>
      <c r="P1576" s="56">
        <f t="shared" si="24"/>
        <v>1199181.6299999999</v>
      </c>
      <c r="Q1576" s="49"/>
      <c r="R1576" s="49"/>
    </row>
    <row r="1577" spans="1:18" s="48" customFormat="1" ht="15.2" customHeight="1">
      <c r="A1577" s="54" t="s">
        <v>539</v>
      </c>
      <c r="B1577" s="54" t="s">
        <v>580</v>
      </c>
      <c r="C1577" s="54" t="s">
        <v>273</v>
      </c>
      <c r="D1577" s="54" t="s">
        <v>273</v>
      </c>
      <c r="E1577" s="54" t="s">
        <v>13</v>
      </c>
      <c r="F1577" s="54"/>
      <c r="G1577" s="54" t="s">
        <v>368</v>
      </c>
      <c r="H1577" s="54" t="s">
        <v>369</v>
      </c>
      <c r="I1577" s="51">
        <v>114.22</v>
      </c>
      <c r="J1577" s="51">
        <v>114.22</v>
      </c>
      <c r="K1577" s="51">
        <v>73690.39</v>
      </c>
      <c r="L1577" s="51">
        <v>73690.390000000014</v>
      </c>
      <c r="M1577" s="51">
        <v>1</v>
      </c>
      <c r="N1577" s="51">
        <v>1</v>
      </c>
      <c r="O1577" s="55">
        <v>0</v>
      </c>
      <c r="P1577" s="56">
        <f t="shared" si="24"/>
        <v>73690.390000000014</v>
      </c>
      <c r="Q1577" s="49"/>
      <c r="R1577" s="49"/>
    </row>
    <row r="1578" spans="1:18" s="48" customFormat="1" ht="15.2" customHeight="1">
      <c r="A1578" s="54" t="s">
        <v>539</v>
      </c>
      <c r="B1578" s="54" t="s">
        <v>580</v>
      </c>
      <c r="C1578" s="54" t="s">
        <v>273</v>
      </c>
      <c r="D1578" s="54" t="s">
        <v>273</v>
      </c>
      <c r="E1578" s="54" t="s">
        <v>13</v>
      </c>
      <c r="F1578" s="54"/>
      <c r="G1578" s="54" t="s">
        <v>370</v>
      </c>
      <c r="H1578" s="54" t="s">
        <v>371</v>
      </c>
      <c r="I1578" s="51">
        <v>23288.74</v>
      </c>
      <c r="J1578" s="51">
        <v>23288.74</v>
      </c>
      <c r="K1578" s="51">
        <v>23288.74</v>
      </c>
      <c r="L1578" s="51">
        <v>23288.74</v>
      </c>
      <c r="M1578" s="51">
        <v>1</v>
      </c>
      <c r="N1578" s="51">
        <v>1</v>
      </c>
      <c r="O1578" s="55">
        <v>0</v>
      </c>
      <c r="P1578" s="56">
        <f t="shared" si="24"/>
        <v>23288.74</v>
      </c>
      <c r="Q1578" s="49"/>
      <c r="R1578" s="49"/>
    </row>
    <row r="1579" spans="1:18" s="48" customFormat="1" ht="15.2" customHeight="1">
      <c r="A1579" s="54" t="s">
        <v>539</v>
      </c>
      <c r="B1579" s="54" t="s">
        <v>580</v>
      </c>
      <c r="C1579" s="54" t="s">
        <v>273</v>
      </c>
      <c r="D1579" s="54" t="s">
        <v>273</v>
      </c>
      <c r="E1579" s="54" t="s">
        <v>13</v>
      </c>
      <c r="F1579" s="54"/>
      <c r="G1579" s="54" t="s">
        <v>372</v>
      </c>
      <c r="H1579" s="54" t="s">
        <v>373</v>
      </c>
      <c r="I1579" s="51">
        <v>1024.99</v>
      </c>
      <c r="J1579" s="51">
        <v>1024.99</v>
      </c>
      <c r="K1579" s="51">
        <v>2143.08</v>
      </c>
      <c r="L1579" s="51">
        <v>2143.08</v>
      </c>
      <c r="M1579" s="51">
        <v>1</v>
      </c>
      <c r="N1579" s="51">
        <v>1</v>
      </c>
      <c r="O1579" s="55">
        <v>0</v>
      </c>
      <c r="P1579" s="56">
        <f t="shared" si="24"/>
        <v>2143.08</v>
      </c>
      <c r="Q1579" s="49"/>
      <c r="R1579" s="49"/>
    </row>
    <row r="1580" spans="1:18" s="48" customFormat="1" ht="15.2" customHeight="1">
      <c r="A1580" s="54" t="s">
        <v>539</v>
      </c>
      <c r="B1580" s="54" t="s">
        <v>580</v>
      </c>
      <c r="C1580" s="54" t="s">
        <v>273</v>
      </c>
      <c r="D1580" s="54" t="s">
        <v>273</v>
      </c>
      <c r="E1580" s="54" t="s">
        <v>13</v>
      </c>
      <c r="F1580" s="54"/>
      <c r="G1580" s="54" t="s">
        <v>374</v>
      </c>
      <c r="H1580" s="54" t="s">
        <v>375</v>
      </c>
      <c r="I1580" s="51">
        <v>3942.63</v>
      </c>
      <c r="J1580" s="51">
        <v>3942.63</v>
      </c>
      <c r="K1580" s="51">
        <v>25403.78</v>
      </c>
      <c r="L1580" s="51">
        <v>25403.780000000002</v>
      </c>
      <c r="M1580" s="51">
        <v>1</v>
      </c>
      <c r="N1580" s="51">
        <v>1</v>
      </c>
      <c r="O1580" s="55">
        <v>0</v>
      </c>
      <c r="P1580" s="56">
        <f t="shared" si="24"/>
        <v>25403.780000000002</v>
      </c>
      <c r="Q1580" s="49"/>
      <c r="R1580" s="49"/>
    </row>
    <row r="1581" spans="1:18" s="48" customFormat="1" ht="15.2" customHeight="1">
      <c r="A1581" s="54" t="s">
        <v>539</v>
      </c>
      <c r="B1581" s="54" t="s">
        <v>580</v>
      </c>
      <c r="C1581" s="54" t="s">
        <v>273</v>
      </c>
      <c r="D1581" s="54" t="s">
        <v>273</v>
      </c>
      <c r="E1581" s="54" t="s">
        <v>13</v>
      </c>
      <c r="F1581" s="54"/>
      <c r="G1581" s="54" t="s">
        <v>389</v>
      </c>
      <c r="H1581" s="54" t="s">
        <v>390</v>
      </c>
      <c r="I1581" s="51">
        <v>3129.03</v>
      </c>
      <c r="J1581" s="51">
        <v>3129.03</v>
      </c>
      <c r="K1581" s="51">
        <v>3841.16</v>
      </c>
      <c r="L1581" s="51">
        <v>3841.1600000000003</v>
      </c>
      <c r="M1581" s="51">
        <v>1</v>
      </c>
      <c r="N1581" s="51">
        <v>1</v>
      </c>
      <c r="O1581" s="55">
        <v>0</v>
      </c>
      <c r="P1581" s="56">
        <f t="shared" si="24"/>
        <v>3841.1600000000003</v>
      </c>
      <c r="Q1581" s="49"/>
      <c r="R1581" s="49"/>
    </row>
    <row r="1582" spans="1:18" s="48" customFormat="1" ht="15.2" customHeight="1">
      <c r="A1582" s="54" t="s">
        <v>539</v>
      </c>
      <c r="B1582" s="54" t="s">
        <v>580</v>
      </c>
      <c r="C1582" s="54" t="s">
        <v>273</v>
      </c>
      <c r="D1582" s="54" t="s">
        <v>273</v>
      </c>
      <c r="E1582" s="54" t="s">
        <v>13</v>
      </c>
      <c r="F1582" s="54"/>
      <c r="G1582" s="54" t="s">
        <v>397</v>
      </c>
      <c r="H1582" s="54" t="s">
        <v>35</v>
      </c>
      <c r="I1582" s="51" t="s">
        <v>510</v>
      </c>
      <c r="J1582" s="51" t="s">
        <v>510</v>
      </c>
      <c r="K1582" s="51">
        <v>0</v>
      </c>
      <c r="L1582" s="51">
        <v>0</v>
      </c>
      <c r="M1582" s="51">
        <v>2</v>
      </c>
      <c r="N1582" s="51">
        <v>2</v>
      </c>
      <c r="O1582" s="55">
        <v>0</v>
      </c>
      <c r="P1582" s="56">
        <f t="shared" si="24"/>
        <v>0</v>
      </c>
      <c r="Q1582" s="49"/>
      <c r="R1582" s="49"/>
    </row>
    <row r="1583" spans="1:18" s="48" customFormat="1" ht="15.2" customHeight="1">
      <c r="A1583" s="54" t="s">
        <v>539</v>
      </c>
      <c r="B1583" s="54" t="s">
        <v>580</v>
      </c>
      <c r="C1583" s="54" t="s">
        <v>273</v>
      </c>
      <c r="D1583" s="54" t="s">
        <v>273</v>
      </c>
      <c r="E1583" s="54" t="s">
        <v>13</v>
      </c>
      <c r="F1583" s="54"/>
      <c r="G1583" s="54" t="s">
        <v>380</v>
      </c>
      <c r="H1583" s="54" t="s">
        <v>17</v>
      </c>
      <c r="I1583" s="51">
        <v>2145.36</v>
      </c>
      <c r="J1583" s="51">
        <v>2145.36</v>
      </c>
      <c r="K1583" s="51">
        <v>3067.48</v>
      </c>
      <c r="L1583" s="51">
        <v>3067.48</v>
      </c>
      <c r="M1583" s="51">
        <v>1</v>
      </c>
      <c r="N1583" s="51">
        <v>1</v>
      </c>
      <c r="O1583" s="55">
        <v>0</v>
      </c>
      <c r="P1583" s="56">
        <f t="shared" si="24"/>
        <v>3067.48</v>
      </c>
      <c r="Q1583" s="49"/>
      <c r="R1583" s="49"/>
    </row>
    <row r="1584" spans="1:18" s="48" customFormat="1" ht="15.2" customHeight="1">
      <c r="A1584" s="54" t="s">
        <v>539</v>
      </c>
      <c r="B1584" s="54" t="s">
        <v>580</v>
      </c>
      <c r="C1584" s="54" t="s">
        <v>273</v>
      </c>
      <c r="D1584" s="54" t="s">
        <v>273</v>
      </c>
      <c r="E1584" s="54" t="s">
        <v>13</v>
      </c>
      <c r="F1584" s="54"/>
      <c r="G1584" s="54" t="s">
        <v>381</v>
      </c>
      <c r="H1584" s="54" t="s">
        <v>382</v>
      </c>
      <c r="I1584" s="51">
        <v>5704.59</v>
      </c>
      <c r="J1584" s="51">
        <v>5704.59</v>
      </c>
      <c r="K1584" s="51">
        <v>11409.18</v>
      </c>
      <c r="L1584" s="51">
        <v>11409.18</v>
      </c>
      <c r="M1584" s="51">
        <v>1</v>
      </c>
      <c r="N1584" s="51">
        <v>1</v>
      </c>
      <c r="O1584" s="55">
        <v>0</v>
      </c>
      <c r="P1584" s="56">
        <f t="shared" si="24"/>
        <v>11409.18</v>
      </c>
      <c r="Q1584" s="49"/>
      <c r="R1584" s="49"/>
    </row>
    <row r="1585" spans="1:18" s="48" customFormat="1" ht="15.2" customHeight="1">
      <c r="A1585" s="54" t="s">
        <v>539</v>
      </c>
      <c r="B1585" s="54" t="s">
        <v>580</v>
      </c>
      <c r="C1585" s="54" t="s">
        <v>274</v>
      </c>
      <c r="D1585" s="54" t="s">
        <v>274</v>
      </c>
      <c r="E1585" s="54" t="s">
        <v>13</v>
      </c>
      <c r="F1585" s="54"/>
      <c r="G1585" s="54" t="s">
        <v>366</v>
      </c>
      <c r="H1585" s="54" t="s">
        <v>367</v>
      </c>
      <c r="I1585" s="51">
        <v>8308.61</v>
      </c>
      <c r="J1585" s="51">
        <v>8308.61</v>
      </c>
      <c r="K1585" s="51">
        <v>668763.05000000005</v>
      </c>
      <c r="L1585" s="51">
        <v>668763.04999999993</v>
      </c>
      <c r="M1585" s="51">
        <v>1</v>
      </c>
      <c r="N1585" s="51">
        <v>1</v>
      </c>
      <c r="O1585" s="55">
        <v>0</v>
      </c>
      <c r="P1585" s="56">
        <f t="shared" si="24"/>
        <v>668763.04999999993</v>
      </c>
      <c r="Q1585" s="49"/>
      <c r="R1585" s="49"/>
    </row>
    <row r="1586" spans="1:18" s="48" customFormat="1" ht="15.2" customHeight="1">
      <c r="A1586" s="54" t="s">
        <v>539</v>
      </c>
      <c r="B1586" s="54" t="s">
        <v>580</v>
      </c>
      <c r="C1586" s="54" t="s">
        <v>274</v>
      </c>
      <c r="D1586" s="54" t="s">
        <v>274</v>
      </c>
      <c r="E1586" s="54" t="s">
        <v>13</v>
      </c>
      <c r="F1586" s="54"/>
      <c r="G1586" s="54" t="s">
        <v>368</v>
      </c>
      <c r="H1586" s="54" t="s">
        <v>369</v>
      </c>
      <c r="I1586" s="51">
        <v>63.81</v>
      </c>
      <c r="J1586" s="51">
        <v>63.81</v>
      </c>
      <c r="K1586" s="51">
        <v>41169.65</v>
      </c>
      <c r="L1586" s="51">
        <v>41169.649999999994</v>
      </c>
      <c r="M1586" s="51">
        <v>1</v>
      </c>
      <c r="N1586" s="51">
        <v>1</v>
      </c>
      <c r="O1586" s="55">
        <v>0</v>
      </c>
      <c r="P1586" s="56">
        <f t="shared" si="24"/>
        <v>41169.649999999994</v>
      </c>
      <c r="Q1586" s="49"/>
      <c r="R1586" s="49"/>
    </row>
    <row r="1587" spans="1:18" s="48" customFormat="1" ht="15.2" customHeight="1">
      <c r="A1587" s="54" t="s">
        <v>539</v>
      </c>
      <c r="B1587" s="54" t="s">
        <v>580</v>
      </c>
      <c r="C1587" s="54" t="s">
        <v>274</v>
      </c>
      <c r="D1587" s="54" t="s">
        <v>274</v>
      </c>
      <c r="E1587" s="54" t="s">
        <v>13</v>
      </c>
      <c r="F1587" s="54"/>
      <c r="G1587" s="54" t="s">
        <v>370</v>
      </c>
      <c r="H1587" s="54" t="s">
        <v>371</v>
      </c>
      <c r="I1587" s="51">
        <v>13364.92</v>
      </c>
      <c r="J1587" s="51">
        <v>13364.92</v>
      </c>
      <c r="K1587" s="51">
        <v>13364.92</v>
      </c>
      <c r="L1587" s="51">
        <v>13364.92</v>
      </c>
      <c r="M1587" s="51">
        <v>1</v>
      </c>
      <c r="N1587" s="51">
        <v>1</v>
      </c>
      <c r="O1587" s="55">
        <v>0</v>
      </c>
      <c r="P1587" s="56">
        <f t="shared" si="24"/>
        <v>13364.92</v>
      </c>
      <c r="Q1587" s="49"/>
      <c r="R1587" s="49"/>
    </row>
    <row r="1588" spans="1:18" s="48" customFormat="1" ht="15.2" customHeight="1">
      <c r="A1588" s="54" t="s">
        <v>539</v>
      </c>
      <c r="B1588" s="54" t="s">
        <v>580</v>
      </c>
      <c r="C1588" s="54" t="s">
        <v>274</v>
      </c>
      <c r="D1588" s="54" t="s">
        <v>274</v>
      </c>
      <c r="E1588" s="54" t="s">
        <v>13</v>
      </c>
      <c r="F1588" s="54"/>
      <c r="G1588" s="54" t="s">
        <v>372</v>
      </c>
      <c r="H1588" s="54" t="s">
        <v>373</v>
      </c>
      <c r="I1588" s="51">
        <v>588.22</v>
      </c>
      <c r="J1588" s="51">
        <v>588.22</v>
      </c>
      <c r="K1588" s="51">
        <v>1229.8699999999999</v>
      </c>
      <c r="L1588" s="51">
        <v>1229.8700000000001</v>
      </c>
      <c r="M1588" s="51">
        <v>1</v>
      </c>
      <c r="N1588" s="51">
        <v>1</v>
      </c>
      <c r="O1588" s="55">
        <v>0</v>
      </c>
      <c r="P1588" s="56">
        <f t="shared" si="24"/>
        <v>1229.8700000000001</v>
      </c>
      <c r="Q1588" s="49"/>
      <c r="R1588" s="49"/>
    </row>
    <row r="1589" spans="1:18" s="48" customFormat="1" ht="15.2" customHeight="1">
      <c r="A1589" s="54" t="s">
        <v>539</v>
      </c>
      <c r="B1589" s="54" t="s">
        <v>580</v>
      </c>
      <c r="C1589" s="54" t="s">
        <v>274</v>
      </c>
      <c r="D1589" s="54" t="s">
        <v>274</v>
      </c>
      <c r="E1589" s="54" t="s">
        <v>13</v>
      </c>
      <c r="F1589" s="54"/>
      <c r="G1589" s="54" t="s">
        <v>374</v>
      </c>
      <c r="H1589" s="54" t="s">
        <v>375</v>
      </c>
      <c r="I1589" s="51">
        <v>-5596.97</v>
      </c>
      <c r="J1589" s="51">
        <v>-5596.97</v>
      </c>
      <c r="K1589" s="51">
        <v>-1285.1300000000001</v>
      </c>
      <c r="L1589" s="51">
        <v>-1285.1300000000001</v>
      </c>
      <c r="M1589" s="51">
        <v>1</v>
      </c>
      <c r="N1589" s="51">
        <v>1</v>
      </c>
      <c r="O1589" s="55">
        <v>0</v>
      </c>
      <c r="P1589" s="56">
        <f t="shared" si="24"/>
        <v>-1285.1300000000001</v>
      </c>
      <c r="Q1589" s="49"/>
      <c r="R1589" s="49"/>
    </row>
    <row r="1590" spans="1:18" s="48" customFormat="1" ht="15.2" customHeight="1">
      <c r="A1590" s="54" t="s">
        <v>539</v>
      </c>
      <c r="B1590" s="54" t="s">
        <v>580</v>
      </c>
      <c r="C1590" s="54" t="s">
        <v>274</v>
      </c>
      <c r="D1590" s="54" t="s">
        <v>274</v>
      </c>
      <c r="E1590" s="54" t="s">
        <v>13</v>
      </c>
      <c r="F1590" s="54"/>
      <c r="G1590" s="54" t="s">
        <v>389</v>
      </c>
      <c r="H1590" s="54" t="s">
        <v>390</v>
      </c>
      <c r="I1590" s="51">
        <v>227.63</v>
      </c>
      <c r="J1590" s="51">
        <v>227.63</v>
      </c>
      <c r="K1590" s="51">
        <v>227.63</v>
      </c>
      <c r="L1590" s="51">
        <v>227.63</v>
      </c>
      <c r="M1590" s="51">
        <v>1</v>
      </c>
      <c r="N1590" s="51">
        <v>1</v>
      </c>
      <c r="O1590" s="55">
        <v>0</v>
      </c>
      <c r="P1590" s="56">
        <f t="shared" si="24"/>
        <v>227.63</v>
      </c>
      <c r="Q1590" s="49"/>
      <c r="R1590" s="49"/>
    </row>
    <row r="1591" spans="1:18" s="48" customFormat="1" ht="15.2" customHeight="1">
      <c r="A1591" s="54" t="s">
        <v>539</v>
      </c>
      <c r="B1591" s="54" t="s">
        <v>580</v>
      </c>
      <c r="C1591" s="54" t="s">
        <v>274</v>
      </c>
      <c r="D1591" s="54" t="s">
        <v>274</v>
      </c>
      <c r="E1591" s="54" t="s">
        <v>13</v>
      </c>
      <c r="F1591" s="54"/>
      <c r="G1591" s="54" t="s">
        <v>397</v>
      </c>
      <c r="H1591" s="54" t="s">
        <v>35</v>
      </c>
      <c r="I1591" s="51" t="s">
        <v>510</v>
      </c>
      <c r="J1591" s="51" t="s">
        <v>510</v>
      </c>
      <c r="K1591" s="51">
        <v>0</v>
      </c>
      <c r="L1591" s="51">
        <v>0</v>
      </c>
      <c r="M1591" s="51">
        <v>2</v>
      </c>
      <c r="N1591" s="51">
        <v>2</v>
      </c>
      <c r="O1591" s="55">
        <v>0</v>
      </c>
      <c r="P1591" s="56">
        <f t="shared" si="24"/>
        <v>0</v>
      </c>
      <c r="Q1591" s="49"/>
      <c r="R1591" s="49"/>
    </row>
    <row r="1592" spans="1:18" s="48" customFormat="1" ht="15.2" customHeight="1">
      <c r="A1592" s="54" t="s">
        <v>539</v>
      </c>
      <c r="B1592" s="54" t="s">
        <v>580</v>
      </c>
      <c r="C1592" s="54" t="s">
        <v>274</v>
      </c>
      <c r="D1592" s="54" t="s">
        <v>274</v>
      </c>
      <c r="E1592" s="54" t="s">
        <v>13</v>
      </c>
      <c r="F1592" s="54"/>
      <c r="G1592" s="54" t="s">
        <v>380</v>
      </c>
      <c r="H1592" s="54" t="s">
        <v>17</v>
      </c>
      <c r="I1592" s="51">
        <v>1186.67</v>
      </c>
      <c r="J1592" s="51">
        <v>1186.67</v>
      </c>
      <c r="K1592" s="51">
        <v>1693.13</v>
      </c>
      <c r="L1592" s="51">
        <v>1693.13</v>
      </c>
      <c r="M1592" s="51">
        <v>1</v>
      </c>
      <c r="N1592" s="51">
        <v>1</v>
      </c>
      <c r="O1592" s="55">
        <v>0</v>
      </c>
      <c r="P1592" s="56">
        <f t="shared" si="24"/>
        <v>1693.13</v>
      </c>
      <c r="Q1592" s="49"/>
      <c r="R1592" s="49"/>
    </row>
    <row r="1593" spans="1:18" s="48" customFormat="1" ht="15.2" customHeight="1">
      <c r="A1593" s="54" t="s">
        <v>539</v>
      </c>
      <c r="B1593" s="54" t="s">
        <v>580</v>
      </c>
      <c r="C1593" s="54" t="s">
        <v>274</v>
      </c>
      <c r="D1593" s="54" t="s">
        <v>274</v>
      </c>
      <c r="E1593" s="54" t="s">
        <v>13</v>
      </c>
      <c r="F1593" s="54"/>
      <c r="G1593" s="54" t="s">
        <v>381</v>
      </c>
      <c r="H1593" s="54" t="s">
        <v>382</v>
      </c>
      <c r="I1593" s="51">
        <v>3186.79</v>
      </c>
      <c r="J1593" s="51">
        <v>3186.79</v>
      </c>
      <c r="K1593" s="51">
        <v>6373.58</v>
      </c>
      <c r="L1593" s="51">
        <v>6373.58</v>
      </c>
      <c r="M1593" s="51">
        <v>1</v>
      </c>
      <c r="N1593" s="51">
        <v>1</v>
      </c>
      <c r="O1593" s="55">
        <v>0</v>
      </c>
      <c r="P1593" s="56">
        <f t="shared" si="24"/>
        <v>6373.58</v>
      </c>
      <c r="Q1593" s="49"/>
      <c r="R1593" s="49"/>
    </row>
    <row r="1594" spans="1:18" s="48" customFormat="1" ht="15.2" customHeight="1">
      <c r="A1594" s="54" t="s">
        <v>539</v>
      </c>
      <c r="B1594" s="54" t="s">
        <v>580</v>
      </c>
      <c r="C1594" s="54" t="s">
        <v>275</v>
      </c>
      <c r="D1594" s="54" t="s">
        <v>275</v>
      </c>
      <c r="E1594" s="54" t="s">
        <v>13</v>
      </c>
      <c r="F1594" s="54"/>
      <c r="G1594" s="54" t="s">
        <v>366</v>
      </c>
      <c r="H1594" s="54" t="s">
        <v>367</v>
      </c>
      <c r="I1594" s="51">
        <v>16945.84</v>
      </c>
      <c r="J1594" s="51">
        <v>16945.84</v>
      </c>
      <c r="K1594" s="51">
        <v>1367882.46</v>
      </c>
      <c r="L1594" s="51">
        <v>1367882.46</v>
      </c>
      <c r="M1594" s="51">
        <v>1</v>
      </c>
      <c r="N1594" s="51">
        <v>1</v>
      </c>
      <c r="O1594" s="55">
        <v>0</v>
      </c>
      <c r="P1594" s="56">
        <f t="shared" si="24"/>
        <v>1367882.46</v>
      </c>
      <c r="Q1594" s="49"/>
      <c r="R1594" s="49"/>
    </row>
    <row r="1595" spans="1:18" s="48" customFormat="1" ht="15.2" customHeight="1">
      <c r="A1595" s="54" t="s">
        <v>539</v>
      </c>
      <c r="B1595" s="54" t="s">
        <v>580</v>
      </c>
      <c r="C1595" s="54" t="s">
        <v>275</v>
      </c>
      <c r="D1595" s="54" t="s">
        <v>275</v>
      </c>
      <c r="E1595" s="54" t="s">
        <v>13</v>
      </c>
      <c r="F1595" s="54"/>
      <c r="G1595" s="54" t="s">
        <v>368</v>
      </c>
      <c r="H1595" s="54" t="s">
        <v>369</v>
      </c>
      <c r="I1595" s="51">
        <v>129.88</v>
      </c>
      <c r="J1595" s="51">
        <v>129.88</v>
      </c>
      <c r="K1595" s="51">
        <v>83793.73</v>
      </c>
      <c r="L1595" s="51">
        <v>83793.73</v>
      </c>
      <c r="M1595" s="51">
        <v>1</v>
      </c>
      <c r="N1595" s="51">
        <v>1</v>
      </c>
      <c r="O1595" s="55">
        <v>0</v>
      </c>
      <c r="P1595" s="56">
        <f t="shared" si="24"/>
        <v>83793.73</v>
      </c>
      <c r="Q1595" s="49"/>
      <c r="R1595" s="49"/>
    </row>
    <row r="1596" spans="1:18" s="48" customFormat="1" ht="15.2" customHeight="1">
      <c r="A1596" s="54" t="s">
        <v>539</v>
      </c>
      <c r="B1596" s="54" t="s">
        <v>580</v>
      </c>
      <c r="C1596" s="54" t="s">
        <v>275</v>
      </c>
      <c r="D1596" s="54" t="s">
        <v>275</v>
      </c>
      <c r="E1596" s="54" t="s">
        <v>13</v>
      </c>
      <c r="F1596" s="54"/>
      <c r="G1596" s="54" t="s">
        <v>370</v>
      </c>
      <c r="H1596" s="54" t="s">
        <v>371</v>
      </c>
      <c r="I1596" s="51">
        <v>26974.73</v>
      </c>
      <c r="J1596" s="51">
        <v>26974.73</v>
      </c>
      <c r="K1596" s="51">
        <v>26974.73</v>
      </c>
      <c r="L1596" s="51">
        <v>26974.73</v>
      </c>
      <c r="M1596" s="51">
        <v>1</v>
      </c>
      <c r="N1596" s="51">
        <v>1</v>
      </c>
      <c r="O1596" s="55">
        <v>0</v>
      </c>
      <c r="P1596" s="56">
        <f t="shared" si="24"/>
        <v>26974.73</v>
      </c>
      <c r="Q1596" s="49"/>
      <c r="R1596" s="49"/>
    </row>
    <row r="1597" spans="1:18" s="48" customFormat="1" ht="15.2" customHeight="1">
      <c r="A1597" s="54" t="s">
        <v>539</v>
      </c>
      <c r="B1597" s="54" t="s">
        <v>580</v>
      </c>
      <c r="C1597" s="54" t="s">
        <v>275</v>
      </c>
      <c r="D1597" s="54" t="s">
        <v>275</v>
      </c>
      <c r="E1597" s="54" t="s">
        <v>13</v>
      </c>
      <c r="F1597" s="54"/>
      <c r="G1597" s="54" t="s">
        <v>372</v>
      </c>
      <c r="H1597" s="54" t="s">
        <v>373</v>
      </c>
      <c r="I1597" s="51">
        <v>1187.22</v>
      </c>
      <c r="J1597" s="51">
        <v>1187.22</v>
      </c>
      <c r="K1597" s="51">
        <v>2482.27</v>
      </c>
      <c r="L1597" s="51">
        <v>2482.27</v>
      </c>
      <c r="M1597" s="51">
        <v>1</v>
      </c>
      <c r="N1597" s="51">
        <v>1</v>
      </c>
      <c r="O1597" s="55">
        <v>0</v>
      </c>
      <c r="P1597" s="56">
        <f t="shared" si="24"/>
        <v>2482.27</v>
      </c>
      <c r="Q1597" s="49"/>
      <c r="R1597" s="49"/>
    </row>
    <row r="1598" spans="1:18" s="48" customFormat="1" ht="15.2" customHeight="1">
      <c r="A1598" s="54" t="s">
        <v>539</v>
      </c>
      <c r="B1598" s="54" t="s">
        <v>580</v>
      </c>
      <c r="C1598" s="54" t="s">
        <v>275</v>
      </c>
      <c r="D1598" s="54" t="s">
        <v>275</v>
      </c>
      <c r="E1598" s="54" t="s">
        <v>13</v>
      </c>
      <c r="F1598" s="54"/>
      <c r="G1598" s="54" t="s">
        <v>374</v>
      </c>
      <c r="H1598" s="54" t="s">
        <v>375</v>
      </c>
      <c r="I1598" s="51">
        <v>1953.96</v>
      </c>
      <c r="J1598" s="51">
        <v>1953.96</v>
      </c>
      <c r="K1598" s="51">
        <v>9923.23</v>
      </c>
      <c r="L1598" s="51">
        <v>9923.23</v>
      </c>
      <c r="M1598" s="51">
        <v>1</v>
      </c>
      <c r="N1598" s="51">
        <v>1</v>
      </c>
      <c r="O1598" s="55">
        <v>0</v>
      </c>
      <c r="P1598" s="56">
        <f t="shared" si="24"/>
        <v>9923.23</v>
      </c>
      <c r="Q1598" s="49"/>
      <c r="R1598" s="49"/>
    </row>
    <row r="1599" spans="1:18" s="48" customFormat="1" ht="15.2" customHeight="1">
      <c r="A1599" s="54" t="s">
        <v>539</v>
      </c>
      <c r="B1599" s="54" t="s">
        <v>580</v>
      </c>
      <c r="C1599" s="54" t="s">
        <v>275</v>
      </c>
      <c r="D1599" s="54" t="s">
        <v>275</v>
      </c>
      <c r="E1599" s="54" t="s">
        <v>13</v>
      </c>
      <c r="F1599" s="54"/>
      <c r="G1599" s="54" t="s">
        <v>389</v>
      </c>
      <c r="H1599" s="54" t="s">
        <v>390</v>
      </c>
      <c r="I1599" s="51">
        <v>5786.22</v>
      </c>
      <c r="J1599" s="51">
        <v>5786.22</v>
      </c>
      <c r="K1599" s="51">
        <v>5786.22</v>
      </c>
      <c r="L1599" s="51">
        <v>5786.22</v>
      </c>
      <c r="M1599" s="51">
        <v>1</v>
      </c>
      <c r="N1599" s="51">
        <v>1</v>
      </c>
      <c r="O1599" s="55">
        <v>0</v>
      </c>
      <c r="P1599" s="56">
        <f t="shared" si="24"/>
        <v>5786.22</v>
      </c>
      <c r="Q1599" s="49"/>
      <c r="R1599" s="49"/>
    </row>
    <row r="1600" spans="1:18" s="48" customFormat="1" ht="15.2" customHeight="1">
      <c r="A1600" s="54" t="s">
        <v>539</v>
      </c>
      <c r="B1600" s="54" t="s">
        <v>580</v>
      </c>
      <c r="C1600" s="54" t="s">
        <v>275</v>
      </c>
      <c r="D1600" s="54" t="s">
        <v>275</v>
      </c>
      <c r="E1600" s="54" t="s">
        <v>13</v>
      </c>
      <c r="F1600" s="54"/>
      <c r="G1600" s="54" t="s">
        <v>397</v>
      </c>
      <c r="H1600" s="54" t="s">
        <v>35</v>
      </c>
      <c r="I1600" s="51" t="s">
        <v>510</v>
      </c>
      <c r="J1600" s="51" t="s">
        <v>510</v>
      </c>
      <c r="K1600" s="51">
        <v>0</v>
      </c>
      <c r="L1600" s="51">
        <v>0</v>
      </c>
      <c r="M1600" s="51">
        <v>2</v>
      </c>
      <c r="N1600" s="51">
        <v>2</v>
      </c>
      <c r="O1600" s="55">
        <v>0</v>
      </c>
      <c r="P1600" s="56">
        <f t="shared" si="24"/>
        <v>0</v>
      </c>
      <c r="Q1600" s="49"/>
      <c r="R1600" s="49"/>
    </row>
    <row r="1601" spans="1:18" s="48" customFormat="1" ht="15.2" customHeight="1">
      <c r="A1601" s="54" t="s">
        <v>539</v>
      </c>
      <c r="B1601" s="54" t="s">
        <v>580</v>
      </c>
      <c r="C1601" s="54" t="s">
        <v>275</v>
      </c>
      <c r="D1601" s="54" t="s">
        <v>275</v>
      </c>
      <c r="E1601" s="54" t="s">
        <v>13</v>
      </c>
      <c r="F1601" s="54"/>
      <c r="G1601" s="54" t="s">
        <v>380</v>
      </c>
      <c r="H1601" s="54" t="s">
        <v>17</v>
      </c>
      <c r="I1601" s="51">
        <v>2430.52</v>
      </c>
      <c r="J1601" s="51">
        <v>2430.52</v>
      </c>
      <c r="K1601" s="51">
        <v>3481.92</v>
      </c>
      <c r="L1601" s="51">
        <v>3481.92</v>
      </c>
      <c r="M1601" s="51">
        <v>1</v>
      </c>
      <c r="N1601" s="51">
        <v>1</v>
      </c>
      <c r="O1601" s="55">
        <v>0</v>
      </c>
      <c r="P1601" s="56">
        <f t="shared" si="24"/>
        <v>3481.92</v>
      </c>
      <c r="Q1601" s="49"/>
      <c r="R1601" s="49"/>
    </row>
    <row r="1602" spans="1:18" s="48" customFormat="1" ht="15.2" customHeight="1">
      <c r="A1602" s="54" t="s">
        <v>539</v>
      </c>
      <c r="B1602" s="54" t="s">
        <v>580</v>
      </c>
      <c r="C1602" s="54" t="s">
        <v>275</v>
      </c>
      <c r="D1602" s="54" t="s">
        <v>275</v>
      </c>
      <c r="E1602" s="54" t="s">
        <v>13</v>
      </c>
      <c r="F1602" s="54"/>
      <c r="G1602" s="54" t="s">
        <v>381</v>
      </c>
      <c r="H1602" s="54" t="s">
        <v>382</v>
      </c>
      <c r="I1602" s="51">
        <v>6487.61</v>
      </c>
      <c r="J1602" s="51">
        <v>6487.61</v>
      </c>
      <c r="K1602" s="51">
        <v>12975.22</v>
      </c>
      <c r="L1602" s="51">
        <v>12975.22</v>
      </c>
      <c r="M1602" s="51">
        <v>1</v>
      </c>
      <c r="N1602" s="51">
        <v>1</v>
      </c>
      <c r="O1602" s="55">
        <v>0</v>
      </c>
      <c r="P1602" s="56">
        <f t="shared" si="24"/>
        <v>12975.22</v>
      </c>
      <c r="Q1602" s="49"/>
      <c r="R1602" s="49"/>
    </row>
    <row r="1603" spans="1:18" s="48" customFormat="1" ht="15.2" customHeight="1">
      <c r="A1603" s="54" t="s">
        <v>539</v>
      </c>
      <c r="B1603" s="54" t="s">
        <v>580</v>
      </c>
      <c r="C1603" s="54" t="s">
        <v>276</v>
      </c>
      <c r="D1603" s="54" t="s">
        <v>276</v>
      </c>
      <c r="E1603" s="54" t="s">
        <v>13</v>
      </c>
      <c r="F1603" s="54"/>
      <c r="G1603" s="54" t="s">
        <v>366</v>
      </c>
      <c r="H1603" s="54" t="s">
        <v>367</v>
      </c>
      <c r="I1603" s="51">
        <v>4951.16</v>
      </c>
      <c r="J1603" s="51">
        <v>4951.16</v>
      </c>
      <c r="K1603" s="51">
        <v>398193.58</v>
      </c>
      <c r="L1603" s="51">
        <v>398193.57999999996</v>
      </c>
      <c r="M1603" s="51">
        <v>1</v>
      </c>
      <c r="N1603" s="51">
        <v>1</v>
      </c>
      <c r="O1603" s="55">
        <v>0</v>
      </c>
      <c r="P1603" s="56">
        <f t="shared" ref="P1603:P1666" si="25">L1603-O1603</f>
        <v>398193.57999999996</v>
      </c>
      <c r="Q1603" s="49"/>
      <c r="R1603" s="49"/>
    </row>
    <row r="1604" spans="1:18" s="48" customFormat="1" ht="15.2" customHeight="1">
      <c r="A1604" s="54" t="s">
        <v>539</v>
      </c>
      <c r="B1604" s="54" t="s">
        <v>580</v>
      </c>
      <c r="C1604" s="54" t="s">
        <v>276</v>
      </c>
      <c r="D1604" s="54" t="s">
        <v>276</v>
      </c>
      <c r="E1604" s="54" t="s">
        <v>13</v>
      </c>
      <c r="F1604" s="54"/>
      <c r="G1604" s="54" t="s">
        <v>368</v>
      </c>
      <c r="H1604" s="54" t="s">
        <v>369</v>
      </c>
      <c r="I1604" s="51">
        <v>38.049999999999997</v>
      </c>
      <c r="J1604" s="51">
        <v>38.049999999999997</v>
      </c>
      <c r="K1604" s="51">
        <v>24550.53</v>
      </c>
      <c r="L1604" s="51">
        <v>24550.53</v>
      </c>
      <c r="M1604" s="51">
        <v>1</v>
      </c>
      <c r="N1604" s="51">
        <v>1</v>
      </c>
      <c r="O1604" s="55">
        <v>0</v>
      </c>
      <c r="P1604" s="56">
        <f t="shared" si="25"/>
        <v>24550.53</v>
      </c>
      <c r="Q1604" s="49"/>
      <c r="R1604" s="49"/>
    </row>
    <row r="1605" spans="1:18" s="48" customFormat="1" ht="15.2" customHeight="1">
      <c r="A1605" s="54" t="s">
        <v>539</v>
      </c>
      <c r="B1605" s="54" t="s">
        <v>580</v>
      </c>
      <c r="C1605" s="54" t="s">
        <v>276</v>
      </c>
      <c r="D1605" s="54" t="s">
        <v>276</v>
      </c>
      <c r="E1605" s="54" t="s">
        <v>13</v>
      </c>
      <c r="F1605" s="54"/>
      <c r="G1605" s="54" t="s">
        <v>370</v>
      </c>
      <c r="H1605" s="54" t="s">
        <v>371</v>
      </c>
      <c r="I1605" s="51">
        <v>7803.72</v>
      </c>
      <c r="J1605" s="51">
        <v>7803.72</v>
      </c>
      <c r="K1605" s="51">
        <v>7803.72</v>
      </c>
      <c r="L1605" s="51">
        <v>7803.72</v>
      </c>
      <c r="M1605" s="51">
        <v>1</v>
      </c>
      <c r="N1605" s="51">
        <v>1</v>
      </c>
      <c r="O1605" s="55">
        <v>0</v>
      </c>
      <c r="P1605" s="56">
        <f t="shared" si="25"/>
        <v>7803.72</v>
      </c>
      <c r="Q1605" s="49"/>
      <c r="R1605" s="49"/>
    </row>
    <row r="1606" spans="1:18" s="48" customFormat="1" ht="15.2" customHeight="1">
      <c r="A1606" s="54" t="s">
        <v>539</v>
      </c>
      <c r="B1606" s="54" t="s">
        <v>580</v>
      </c>
      <c r="C1606" s="54" t="s">
        <v>276</v>
      </c>
      <c r="D1606" s="54" t="s">
        <v>276</v>
      </c>
      <c r="E1606" s="54" t="s">
        <v>13</v>
      </c>
      <c r="F1606" s="54"/>
      <c r="G1606" s="54" t="s">
        <v>372</v>
      </c>
      <c r="H1606" s="54" t="s">
        <v>373</v>
      </c>
      <c r="I1606" s="51">
        <v>343.47</v>
      </c>
      <c r="J1606" s="51">
        <v>343.47</v>
      </c>
      <c r="K1606" s="51">
        <v>718.13</v>
      </c>
      <c r="L1606" s="51">
        <v>718.13</v>
      </c>
      <c r="M1606" s="51">
        <v>1</v>
      </c>
      <c r="N1606" s="51">
        <v>1</v>
      </c>
      <c r="O1606" s="55">
        <v>0</v>
      </c>
      <c r="P1606" s="56">
        <f t="shared" si="25"/>
        <v>718.13</v>
      </c>
      <c r="Q1606" s="49"/>
      <c r="R1606" s="49"/>
    </row>
    <row r="1607" spans="1:18" s="48" customFormat="1" ht="15.2" customHeight="1">
      <c r="A1607" s="54" t="s">
        <v>539</v>
      </c>
      <c r="B1607" s="54" t="s">
        <v>580</v>
      </c>
      <c r="C1607" s="54" t="s">
        <v>276</v>
      </c>
      <c r="D1607" s="54" t="s">
        <v>276</v>
      </c>
      <c r="E1607" s="54" t="s">
        <v>13</v>
      </c>
      <c r="F1607" s="54"/>
      <c r="G1607" s="54" t="s">
        <v>374</v>
      </c>
      <c r="H1607" s="54" t="s">
        <v>375</v>
      </c>
      <c r="I1607" s="51">
        <v>7577.73</v>
      </c>
      <c r="J1607" s="51">
        <v>7577.73</v>
      </c>
      <c r="K1607" s="51">
        <v>14889.29</v>
      </c>
      <c r="L1607" s="51">
        <v>14889.29</v>
      </c>
      <c r="M1607" s="51">
        <v>1</v>
      </c>
      <c r="N1607" s="51">
        <v>1</v>
      </c>
      <c r="O1607" s="55">
        <v>0</v>
      </c>
      <c r="P1607" s="56">
        <f t="shared" si="25"/>
        <v>14889.29</v>
      </c>
      <c r="Q1607" s="49"/>
      <c r="R1607" s="49"/>
    </row>
    <row r="1608" spans="1:18" s="48" customFormat="1" ht="15.2" customHeight="1">
      <c r="A1608" s="54" t="s">
        <v>539</v>
      </c>
      <c r="B1608" s="54" t="s">
        <v>580</v>
      </c>
      <c r="C1608" s="54" t="s">
        <v>276</v>
      </c>
      <c r="D1608" s="54" t="s">
        <v>276</v>
      </c>
      <c r="E1608" s="54" t="s">
        <v>13</v>
      </c>
      <c r="F1608" s="54"/>
      <c r="G1608" s="54" t="s">
        <v>389</v>
      </c>
      <c r="H1608" s="54" t="s">
        <v>390</v>
      </c>
      <c r="I1608" s="51">
        <v>1266.22</v>
      </c>
      <c r="J1608" s="51">
        <v>1266.22</v>
      </c>
      <c r="K1608" s="51">
        <v>1266.22</v>
      </c>
      <c r="L1608" s="51">
        <v>1266.22</v>
      </c>
      <c r="M1608" s="51">
        <v>1</v>
      </c>
      <c r="N1608" s="51">
        <v>1</v>
      </c>
      <c r="O1608" s="55">
        <v>0</v>
      </c>
      <c r="P1608" s="56">
        <f t="shared" si="25"/>
        <v>1266.22</v>
      </c>
      <c r="Q1608" s="49"/>
      <c r="R1608" s="49"/>
    </row>
    <row r="1609" spans="1:18" s="48" customFormat="1" ht="15.2" customHeight="1">
      <c r="A1609" s="54" t="s">
        <v>539</v>
      </c>
      <c r="B1609" s="54" t="s">
        <v>580</v>
      </c>
      <c r="C1609" s="54" t="s">
        <v>276</v>
      </c>
      <c r="D1609" s="54" t="s">
        <v>276</v>
      </c>
      <c r="E1609" s="54" t="s">
        <v>13</v>
      </c>
      <c r="F1609" s="54"/>
      <c r="G1609" s="54" t="s">
        <v>397</v>
      </c>
      <c r="H1609" s="54" t="s">
        <v>35</v>
      </c>
      <c r="I1609" s="51" t="s">
        <v>510</v>
      </c>
      <c r="J1609" s="51" t="s">
        <v>510</v>
      </c>
      <c r="K1609" s="51">
        <v>0</v>
      </c>
      <c r="L1609" s="51">
        <v>0</v>
      </c>
      <c r="M1609" s="51">
        <v>2</v>
      </c>
      <c r="N1609" s="51">
        <v>2</v>
      </c>
      <c r="O1609" s="55">
        <v>0</v>
      </c>
      <c r="P1609" s="56">
        <f t="shared" si="25"/>
        <v>0</v>
      </c>
      <c r="Q1609" s="49"/>
      <c r="R1609" s="49"/>
    </row>
    <row r="1610" spans="1:18" s="48" customFormat="1" ht="15.2" customHeight="1">
      <c r="A1610" s="54" t="s">
        <v>539</v>
      </c>
      <c r="B1610" s="54" t="s">
        <v>580</v>
      </c>
      <c r="C1610" s="54" t="s">
        <v>276</v>
      </c>
      <c r="D1610" s="54" t="s">
        <v>276</v>
      </c>
      <c r="E1610" s="54" t="s">
        <v>13</v>
      </c>
      <c r="F1610" s="54"/>
      <c r="G1610" s="54" t="s">
        <v>380</v>
      </c>
      <c r="H1610" s="54" t="s">
        <v>17</v>
      </c>
      <c r="I1610" s="51">
        <v>712.09</v>
      </c>
      <c r="J1610" s="51">
        <v>712.09</v>
      </c>
      <c r="K1610" s="51">
        <v>1023.87</v>
      </c>
      <c r="L1610" s="51">
        <v>1023.87</v>
      </c>
      <c r="M1610" s="51">
        <v>1</v>
      </c>
      <c r="N1610" s="51">
        <v>1</v>
      </c>
      <c r="O1610" s="55">
        <v>0</v>
      </c>
      <c r="P1610" s="56">
        <f t="shared" si="25"/>
        <v>1023.87</v>
      </c>
      <c r="Q1610" s="49"/>
      <c r="R1610" s="49"/>
    </row>
    <row r="1611" spans="1:18" s="48" customFormat="1" ht="15.2" customHeight="1">
      <c r="A1611" s="54" t="s">
        <v>539</v>
      </c>
      <c r="B1611" s="54" t="s">
        <v>580</v>
      </c>
      <c r="C1611" s="54" t="s">
        <v>276</v>
      </c>
      <c r="D1611" s="54" t="s">
        <v>276</v>
      </c>
      <c r="E1611" s="54" t="s">
        <v>13</v>
      </c>
      <c r="F1611" s="54"/>
      <c r="G1611" s="54" t="s">
        <v>381</v>
      </c>
      <c r="H1611" s="54" t="s">
        <v>382</v>
      </c>
      <c r="I1611" s="51">
        <v>1900.52</v>
      </c>
      <c r="J1611" s="51">
        <v>1900.52</v>
      </c>
      <c r="K1611" s="51">
        <v>3801.04</v>
      </c>
      <c r="L1611" s="51">
        <v>3801.04</v>
      </c>
      <c r="M1611" s="51">
        <v>1</v>
      </c>
      <c r="N1611" s="51">
        <v>1</v>
      </c>
      <c r="O1611" s="55">
        <v>0</v>
      </c>
      <c r="P1611" s="56">
        <f t="shared" si="25"/>
        <v>3801.04</v>
      </c>
      <c r="Q1611" s="49"/>
      <c r="R1611" s="49"/>
    </row>
    <row r="1612" spans="1:18" s="48" customFormat="1" ht="15.2" customHeight="1">
      <c r="A1612" s="54" t="s">
        <v>539</v>
      </c>
      <c r="B1612" s="54" t="s">
        <v>580</v>
      </c>
      <c r="C1612" s="54" t="s">
        <v>277</v>
      </c>
      <c r="D1612" s="54" t="s">
        <v>277</v>
      </c>
      <c r="E1612" s="54" t="s">
        <v>13</v>
      </c>
      <c r="F1612" s="54"/>
      <c r="G1612" s="54" t="s">
        <v>366</v>
      </c>
      <c r="H1612" s="54" t="s">
        <v>367</v>
      </c>
      <c r="I1612" s="51">
        <v>8600.49</v>
      </c>
      <c r="J1612" s="51">
        <v>8600.49</v>
      </c>
      <c r="K1612" s="51">
        <v>692564.67</v>
      </c>
      <c r="L1612" s="51">
        <v>692564.67</v>
      </c>
      <c r="M1612" s="51">
        <v>1</v>
      </c>
      <c r="N1612" s="51">
        <v>1</v>
      </c>
      <c r="O1612" s="55">
        <v>0</v>
      </c>
      <c r="P1612" s="56">
        <f t="shared" si="25"/>
        <v>692564.67</v>
      </c>
      <c r="Q1612" s="49"/>
      <c r="R1612" s="49"/>
    </row>
    <row r="1613" spans="1:18" s="48" customFormat="1" ht="15.2" customHeight="1">
      <c r="A1613" s="54" t="s">
        <v>539</v>
      </c>
      <c r="B1613" s="54" t="s">
        <v>580</v>
      </c>
      <c r="C1613" s="54" t="s">
        <v>277</v>
      </c>
      <c r="D1613" s="54" t="s">
        <v>277</v>
      </c>
      <c r="E1613" s="54" t="s">
        <v>13</v>
      </c>
      <c r="F1613" s="54"/>
      <c r="G1613" s="54" t="s">
        <v>368</v>
      </c>
      <c r="H1613" s="54" t="s">
        <v>369</v>
      </c>
      <c r="I1613" s="51">
        <v>66.040000000000006</v>
      </c>
      <c r="J1613" s="51">
        <v>66.040000000000006</v>
      </c>
      <c r="K1613" s="51">
        <v>42604.68</v>
      </c>
      <c r="L1613" s="51">
        <v>42604.680000000008</v>
      </c>
      <c r="M1613" s="51">
        <v>1</v>
      </c>
      <c r="N1613" s="51">
        <v>1</v>
      </c>
      <c r="O1613" s="55">
        <v>0</v>
      </c>
      <c r="P1613" s="56">
        <f t="shared" si="25"/>
        <v>42604.680000000008</v>
      </c>
      <c r="Q1613" s="49"/>
      <c r="R1613" s="49"/>
    </row>
    <row r="1614" spans="1:18" s="48" customFormat="1" ht="15.2" customHeight="1">
      <c r="A1614" s="54" t="s">
        <v>539</v>
      </c>
      <c r="B1614" s="54" t="s">
        <v>580</v>
      </c>
      <c r="C1614" s="54" t="s">
        <v>277</v>
      </c>
      <c r="D1614" s="54" t="s">
        <v>277</v>
      </c>
      <c r="E1614" s="54" t="s">
        <v>13</v>
      </c>
      <c r="F1614" s="54"/>
      <c r="G1614" s="54" t="s">
        <v>370</v>
      </c>
      <c r="H1614" s="54" t="s">
        <v>371</v>
      </c>
      <c r="I1614" s="51">
        <v>14221.98</v>
      </c>
      <c r="J1614" s="51">
        <v>14221.98</v>
      </c>
      <c r="K1614" s="51">
        <v>14221.98</v>
      </c>
      <c r="L1614" s="51">
        <v>14221.98</v>
      </c>
      <c r="M1614" s="51">
        <v>1</v>
      </c>
      <c r="N1614" s="51">
        <v>1</v>
      </c>
      <c r="O1614" s="55">
        <v>0</v>
      </c>
      <c r="P1614" s="56">
        <f t="shared" si="25"/>
        <v>14221.98</v>
      </c>
      <c r="Q1614" s="49"/>
      <c r="R1614" s="49"/>
    </row>
    <row r="1615" spans="1:18" s="48" customFormat="1" ht="15.2" customHeight="1">
      <c r="A1615" s="54" t="s">
        <v>539</v>
      </c>
      <c r="B1615" s="54" t="s">
        <v>580</v>
      </c>
      <c r="C1615" s="54" t="s">
        <v>277</v>
      </c>
      <c r="D1615" s="54" t="s">
        <v>277</v>
      </c>
      <c r="E1615" s="54" t="s">
        <v>13</v>
      </c>
      <c r="F1615" s="54"/>
      <c r="G1615" s="54" t="s">
        <v>372</v>
      </c>
      <c r="H1615" s="54" t="s">
        <v>373</v>
      </c>
      <c r="I1615" s="51">
        <v>625.92999999999995</v>
      </c>
      <c r="J1615" s="51">
        <v>625.92999999999995</v>
      </c>
      <c r="K1615" s="51">
        <v>1308.73</v>
      </c>
      <c r="L1615" s="51">
        <v>1308.73</v>
      </c>
      <c r="M1615" s="51">
        <v>1</v>
      </c>
      <c r="N1615" s="51">
        <v>1</v>
      </c>
      <c r="O1615" s="55">
        <v>0</v>
      </c>
      <c r="P1615" s="56">
        <f t="shared" si="25"/>
        <v>1308.73</v>
      </c>
      <c r="Q1615" s="49"/>
      <c r="R1615" s="49"/>
    </row>
    <row r="1616" spans="1:18" s="48" customFormat="1" ht="15.2" customHeight="1">
      <c r="A1616" s="54" t="s">
        <v>539</v>
      </c>
      <c r="B1616" s="54" t="s">
        <v>580</v>
      </c>
      <c r="C1616" s="54" t="s">
        <v>277</v>
      </c>
      <c r="D1616" s="54" t="s">
        <v>277</v>
      </c>
      <c r="E1616" s="54" t="s">
        <v>13</v>
      </c>
      <c r="F1616" s="54"/>
      <c r="G1616" s="54" t="s">
        <v>374</v>
      </c>
      <c r="H1616" s="54" t="s">
        <v>375</v>
      </c>
      <c r="I1616" s="51">
        <v>4444.38</v>
      </c>
      <c r="J1616" s="51">
        <v>4444.38</v>
      </c>
      <c r="K1616" s="51">
        <v>9608.7099999999991</v>
      </c>
      <c r="L1616" s="51">
        <v>9608.7099999999991</v>
      </c>
      <c r="M1616" s="51">
        <v>1</v>
      </c>
      <c r="N1616" s="51">
        <v>1</v>
      </c>
      <c r="O1616" s="55">
        <v>0</v>
      </c>
      <c r="P1616" s="56">
        <f t="shared" si="25"/>
        <v>9608.7099999999991</v>
      </c>
      <c r="Q1616" s="49"/>
      <c r="R1616" s="49"/>
    </row>
    <row r="1617" spans="1:18" s="48" customFormat="1" ht="15.2" customHeight="1">
      <c r="A1617" s="54" t="s">
        <v>539</v>
      </c>
      <c r="B1617" s="54" t="s">
        <v>580</v>
      </c>
      <c r="C1617" s="54" t="s">
        <v>277</v>
      </c>
      <c r="D1617" s="54" t="s">
        <v>277</v>
      </c>
      <c r="E1617" s="54" t="s">
        <v>13</v>
      </c>
      <c r="F1617" s="54"/>
      <c r="G1617" s="54" t="s">
        <v>389</v>
      </c>
      <c r="H1617" s="54" t="s">
        <v>390</v>
      </c>
      <c r="I1617" s="51">
        <v>4230.6400000000003</v>
      </c>
      <c r="J1617" s="51">
        <v>4230.6400000000003</v>
      </c>
      <c r="K1617" s="51">
        <v>5058.79</v>
      </c>
      <c r="L1617" s="51">
        <v>5058.79</v>
      </c>
      <c r="M1617" s="51">
        <v>1</v>
      </c>
      <c r="N1617" s="51">
        <v>1</v>
      </c>
      <c r="O1617" s="55">
        <v>0</v>
      </c>
      <c r="P1617" s="56">
        <f t="shared" si="25"/>
        <v>5058.79</v>
      </c>
      <c r="Q1617" s="49"/>
      <c r="R1617" s="49"/>
    </row>
    <row r="1618" spans="1:18" s="48" customFormat="1" ht="15.2" customHeight="1">
      <c r="A1618" s="54" t="s">
        <v>539</v>
      </c>
      <c r="B1618" s="54" t="s">
        <v>580</v>
      </c>
      <c r="C1618" s="54" t="s">
        <v>277</v>
      </c>
      <c r="D1618" s="54" t="s">
        <v>277</v>
      </c>
      <c r="E1618" s="54" t="s">
        <v>13</v>
      </c>
      <c r="F1618" s="54"/>
      <c r="G1618" s="54" t="s">
        <v>397</v>
      </c>
      <c r="H1618" s="54" t="s">
        <v>35</v>
      </c>
      <c r="I1618" s="51" t="s">
        <v>510</v>
      </c>
      <c r="J1618" s="51" t="s">
        <v>510</v>
      </c>
      <c r="K1618" s="51">
        <v>0</v>
      </c>
      <c r="L1618" s="51">
        <v>0</v>
      </c>
      <c r="M1618" s="51">
        <v>2</v>
      </c>
      <c r="N1618" s="51">
        <v>2</v>
      </c>
      <c r="O1618" s="55">
        <v>0</v>
      </c>
      <c r="P1618" s="56">
        <f t="shared" si="25"/>
        <v>0</v>
      </c>
      <c r="Q1618" s="49"/>
      <c r="R1618" s="49"/>
    </row>
    <row r="1619" spans="1:18" s="48" customFormat="1" ht="15.2" customHeight="1">
      <c r="A1619" s="54" t="s">
        <v>539</v>
      </c>
      <c r="B1619" s="54" t="s">
        <v>580</v>
      </c>
      <c r="C1619" s="54" t="s">
        <v>277</v>
      </c>
      <c r="D1619" s="54" t="s">
        <v>277</v>
      </c>
      <c r="E1619" s="54" t="s">
        <v>13</v>
      </c>
      <c r="F1619" s="54"/>
      <c r="G1619" s="54" t="s">
        <v>380</v>
      </c>
      <c r="H1619" s="54" t="s">
        <v>17</v>
      </c>
      <c r="I1619" s="51">
        <v>1231.93</v>
      </c>
      <c r="J1619" s="51">
        <v>1231.93</v>
      </c>
      <c r="K1619" s="51">
        <v>1782.54</v>
      </c>
      <c r="L1619" s="51">
        <v>1782.54</v>
      </c>
      <c r="M1619" s="51">
        <v>1</v>
      </c>
      <c r="N1619" s="51">
        <v>1</v>
      </c>
      <c r="O1619" s="55">
        <v>0</v>
      </c>
      <c r="P1619" s="56">
        <f t="shared" si="25"/>
        <v>1782.54</v>
      </c>
      <c r="Q1619" s="49"/>
      <c r="R1619" s="49"/>
    </row>
    <row r="1620" spans="1:18" s="48" customFormat="1" ht="15.2" customHeight="1">
      <c r="A1620" s="54" t="s">
        <v>539</v>
      </c>
      <c r="B1620" s="54" t="s">
        <v>580</v>
      </c>
      <c r="C1620" s="54" t="s">
        <v>277</v>
      </c>
      <c r="D1620" s="54" t="s">
        <v>277</v>
      </c>
      <c r="E1620" s="54" t="s">
        <v>13</v>
      </c>
      <c r="F1620" s="54"/>
      <c r="G1620" s="54" t="s">
        <v>381</v>
      </c>
      <c r="H1620" s="54" t="s">
        <v>382</v>
      </c>
      <c r="I1620" s="51">
        <v>3297.78</v>
      </c>
      <c r="J1620" s="51">
        <v>3297.78</v>
      </c>
      <c r="K1620" s="51">
        <v>6595.56</v>
      </c>
      <c r="L1620" s="51">
        <v>6595.56</v>
      </c>
      <c r="M1620" s="51">
        <v>1</v>
      </c>
      <c r="N1620" s="51">
        <v>1</v>
      </c>
      <c r="O1620" s="55">
        <v>0</v>
      </c>
      <c r="P1620" s="56">
        <f t="shared" si="25"/>
        <v>6595.56</v>
      </c>
      <c r="Q1620" s="49"/>
      <c r="R1620" s="49"/>
    </row>
    <row r="1621" spans="1:18" s="48" customFormat="1" ht="15.2" customHeight="1">
      <c r="A1621" s="54" t="s">
        <v>539</v>
      </c>
      <c r="B1621" s="54" t="s">
        <v>580</v>
      </c>
      <c r="C1621" s="54" t="s">
        <v>278</v>
      </c>
      <c r="D1621" s="54" t="s">
        <v>278</v>
      </c>
      <c r="E1621" s="54" t="s">
        <v>13</v>
      </c>
      <c r="F1621" s="54"/>
      <c r="G1621" s="54" t="s">
        <v>366</v>
      </c>
      <c r="H1621" s="54" t="s">
        <v>367</v>
      </c>
      <c r="I1621" s="51">
        <v>3534.22</v>
      </c>
      <c r="J1621" s="51">
        <v>3534.22</v>
      </c>
      <c r="K1621" s="51">
        <v>284446.96000000002</v>
      </c>
      <c r="L1621" s="51">
        <v>284446.95999999996</v>
      </c>
      <c r="M1621" s="51">
        <v>1</v>
      </c>
      <c r="N1621" s="51">
        <v>1</v>
      </c>
      <c r="O1621" s="55">
        <v>0</v>
      </c>
      <c r="P1621" s="56">
        <f t="shared" si="25"/>
        <v>284446.95999999996</v>
      </c>
      <c r="Q1621" s="49"/>
      <c r="R1621" s="49"/>
    </row>
    <row r="1622" spans="1:18" s="48" customFormat="1" ht="15.2" customHeight="1">
      <c r="A1622" s="54" t="s">
        <v>539</v>
      </c>
      <c r="B1622" s="54" t="s">
        <v>580</v>
      </c>
      <c r="C1622" s="54" t="s">
        <v>278</v>
      </c>
      <c r="D1622" s="54" t="s">
        <v>278</v>
      </c>
      <c r="E1622" s="54" t="s">
        <v>13</v>
      </c>
      <c r="F1622" s="54"/>
      <c r="G1622" s="54" t="s">
        <v>368</v>
      </c>
      <c r="H1622" s="54" t="s">
        <v>369</v>
      </c>
      <c r="I1622" s="51">
        <v>27.14</v>
      </c>
      <c r="J1622" s="51">
        <v>27.14</v>
      </c>
      <c r="K1622" s="51">
        <v>17511.150000000001</v>
      </c>
      <c r="L1622" s="51">
        <v>17511.149999999998</v>
      </c>
      <c r="M1622" s="51">
        <v>1</v>
      </c>
      <c r="N1622" s="51">
        <v>1</v>
      </c>
      <c r="O1622" s="55">
        <v>0</v>
      </c>
      <c r="P1622" s="56">
        <f t="shared" si="25"/>
        <v>17511.149999999998</v>
      </c>
      <c r="Q1622" s="49"/>
      <c r="R1622" s="49"/>
    </row>
    <row r="1623" spans="1:18" s="48" customFormat="1" ht="15.2" customHeight="1">
      <c r="A1623" s="54" t="s">
        <v>539</v>
      </c>
      <c r="B1623" s="54" t="s">
        <v>580</v>
      </c>
      <c r="C1623" s="54" t="s">
        <v>278</v>
      </c>
      <c r="D1623" s="54" t="s">
        <v>278</v>
      </c>
      <c r="E1623" s="54" t="s">
        <v>13</v>
      </c>
      <c r="F1623" s="54"/>
      <c r="G1623" s="54" t="s">
        <v>370</v>
      </c>
      <c r="H1623" s="54" t="s">
        <v>371</v>
      </c>
      <c r="I1623" s="51">
        <v>5522.54</v>
      </c>
      <c r="J1623" s="51">
        <v>5522.54</v>
      </c>
      <c r="K1623" s="51">
        <v>5522.54</v>
      </c>
      <c r="L1623" s="51">
        <v>5522.54</v>
      </c>
      <c r="M1623" s="51">
        <v>1</v>
      </c>
      <c r="N1623" s="51">
        <v>1</v>
      </c>
      <c r="O1623" s="55">
        <v>0</v>
      </c>
      <c r="P1623" s="56">
        <f t="shared" si="25"/>
        <v>5522.54</v>
      </c>
      <c r="Q1623" s="49"/>
      <c r="R1623" s="49"/>
    </row>
    <row r="1624" spans="1:18" s="48" customFormat="1" ht="15.2" customHeight="1">
      <c r="A1624" s="54" t="s">
        <v>539</v>
      </c>
      <c r="B1624" s="54" t="s">
        <v>580</v>
      </c>
      <c r="C1624" s="54" t="s">
        <v>278</v>
      </c>
      <c r="D1624" s="54" t="s">
        <v>278</v>
      </c>
      <c r="E1624" s="54" t="s">
        <v>13</v>
      </c>
      <c r="F1624" s="54"/>
      <c r="G1624" s="54" t="s">
        <v>372</v>
      </c>
      <c r="H1624" s="54" t="s">
        <v>373</v>
      </c>
      <c r="I1624" s="51">
        <v>243.05</v>
      </c>
      <c r="J1624" s="51">
        <v>243.05</v>
      </c>
      <c r="K1624" s="51">
        <v>508.18</v>
      </c>
      <c r="L1624" s="51">
        <v>508.18</v>
      </c>
      <c r="M1624" s="51">
        <v>1</v>
      </c>
      <c r="N1624" s="51">
        <v>1</v>
      </c>
      <c r="O1624" s="55">
        <v>0</v>
      </c>
      <c r="P1624" s="56">
        <f t="shared" si="25"/>
        <v>508.18</v>
      </c>
      <c r="Q1624" s="49"/>
      <c r="R1624" s="49"/>
    </row>
    <row r="1625" spans="1:18" s="48" customFormat="1" ht="15.2" customHeight="1">
      <c r="A1625" s="54" t="s">
        <v>539</v>
      </c>
      <c r="B1625" s="54" t="s">
        <v>580</v>
      </c>
      <c r="C1625" s="54" t="s">
        <v>278</v>
      </c>
      <c r="D1625" s="54" t="s">
        <v>278</v>
      </c>
      <c r="E1625" s="54" t="s">
        <v>13</v>
      </c>
      <c r="F1625" s="54"/>
      <c r="G1625" s="54" t="s">
        <v>374</v>
      </c>
      <c r="H1625" s="54" t="s">
        <v>375</v>
      </c>
      <c r="I1625" s="51">
        <v>183.04</v>
      </c>
      <c r="J1625" s="51">
        <v>183.04</v>
      </c>
      <c r="K1625" s="51">
        <v>1190.48</v>
      </c>
      <c r="L1625" s="51">
        <v>1190.48</v>
      </c>
      <c r="M1625" s="51">
        <v>1</v>
      </c>
      <c r="N1625" s="51">
        <v>1</v>
      </c>
      <c r="O1625" s="55">
        <v>0</v>
      </c>
      <c r="P1625" s="56">
        <f t="shared" si="25"/>
        <v>1190.48</v>
      </c>
      <c r="Q1625" s="49"/>
      <c r="R1625" s="49"/>
    </row>
    <row r="1626" spans="1:18" s="48" customFormat="1" ht="15.2" customHeight="1">
      <c r="A1626" s="54" t="s">
        <v>539</v>
      </c>
      <c r="B1626" s="54" t="s">
        <v>580</v>
      </c>
      <c r="C1626" s="54" t="s">
        <v>278</v>
      </c>
      <c r="D1626" s="54" t="s">
        <v>278</v>
      </c>
      <c r="E1626" s="54" t="s">
        <v>13</v>
      </c>
      <c r="F1626" s="54"/>
      <c r="G1626" s="54" t="s">
        <v>389</v>
      </c>
      <c r="H1626" s="54" t="s">
        <v>390</v>
      </c>
      <c r="I1626" s="51" t="s">
        <v>510</v>
      </c>
      <c r="J1626" s="51" t="s">
        <v>510</v>
      </c>
      <c r="K1626" s="51">
        <v>0</v>
      </c>
      <c r="L1626" s="51">
        <v>0</v>
      </c>
      <c r="M1626" s="51">
        <v>1</v>
      </c>
      <c r="N1626" s="51">
        <v>1</v>
      </c>
      <c r="O1626" s="55">
        <v>0</v>
      </c>
      <c r="P1626" s="56">
        <f t="shared" si="25"/>
        <v>0</v>
      </c>
      <c r="Q1626" s="49"/>
      <c r="R1626" s="49"/>
    </row>
    <row r="1627" spans="1:18" s="48" customFormat="1" ht="15.2" customHeight="1">
      <c r="A1627" s="54" t="s">
        <v>539</v>
      </c>
      <c r="B1627" s="54" t="s">
        <v>580</v>
      </c>
      <c r="C1627" s="54" t="s">
        <v>278</v>
      </c>
      <c r="D1627" s="54" t="s">
        <v>278</v>
      </c>
      <c r="E1627" s="54" t="s">
        <v>13</v>
      </c>
      <c r="F1627" s="54"/>
      <c r="G1627" s="54" t="s">
        <v>397</v>
      </c>
      <c r="H1627" s="54" t="s">
        <v>35</v>
      </c>
      <c r="I1627" s="51" t="s">
        <v>510</v>
      </c>
      <c r="J1627" s="51" t="s">
        <v>510</v>
      </c>
      <c r="K1627" s="51">
        <v>0</v>
      </c>
      <c r="L1627" s="51">
        <v>0</v>
      </c>
      <c r="M1627" s="51">
        <v>2</v>
      </c>
      <c r="N1627" s="51">
        <v>2</v>
      </c>
      <c r="O1627" s="55">
        <v>0</v>
      </c>
      <c r="P1627" s="56">
        <f t="shared" si="25"/>
        <v>0</v>
      </c>
      <c r="Q1627" s="49"/>
      <c r="R1627" s="49"/>
    </row>
    <row r="1628" spans="1:18" s="48" customFormat="1" ht="15.2" customHeight="1">
      <c r="A1628" s="54" t="s">
        <v>539</v>
      </c>
      <c r="B1628" s="54" t="s">
        <v>580</v>
      </c>
      <c r="C1628" s="54" t="s">
        <v>278</v>
      </c>
      <c r="D1628" s="54" t="s">
        <v>278</v>
      </c>
      <c r="E1628" s="54" t="s">
        <v>13</v>
      </c>
      <c r="F1628" s="54"/>
      <c r="G1628" s="54" t="s">
        <v>380</v>
      </c>
      <c r="H1628" s="54" t="s">
        <v>17</v>
      </c>
      <c r="I1628" s="51">
        <v>504.88</v>
      </c>
      <c r="J1628" s="51">
        <v>504.88</v>
      </c>
      <c r="K1628" s="51">
        <v>744.52</v>
      </c>
      <c r="L1628" s="51">
        <v>744.52</v>
      </c>
      <c r="M1628" s="51">
        <v>1</v>
      </c>
      <c r="N1628" s="51">
        <v>1</v>
      </c>
      <c r="O1628" s="55">
        <v>0</v>
      </c>
      <c r="P1628" s="56">
        <f t="shared" si="25"/>
        <v>744.52</v>
      </c>
      <c r="Q1628" s="49"/>
      <c r="R1628" s="49"/>
    </row>
    <row r="1629" spans="1:18" s="48" customFormat="1" ht="15.2" customHeight="1">
      <c r="A1629" s="54" t="s">
        <v>539</v>
      </c>
      <c r="B1629" s="54" t="s">
        <v>580</v>
      </c>
      <c r="C1629" s="54" t="s">
        <v>278</v>
      </c>
      <c r="D1629" s="54" t="s">
        <v>278</v>
      </c>
      <c r="E1629" s="54" t="s">
        <v>13</v>
      </c>
      <c r="F1629" s="54"/>
      <c r="G1629" s="54" t="s">
        <v>381</v>
      </c>
      <c r="H1629" s="54" t="s">
        <v>382</v>
      </c>
      <c r="I1629" s="51">
        <v>1356.21</v>
      </c>
      <c r="J1629" s="51">
        <v>1356.21</v>
      </c>
      <c r="K1629" s="51">
        <v>2712.42</v>
      </c>
      <c r="L1629" s="51">
        <v>2712.42</v>
      </c>
      <c r="M1629" s="51">
        <v>1</v>
      </c>
      <c r="N1629" s="51">
        <v>1</v>
      </c>
      <c r="O1629" s="55">
        <v>0</v>
      </c>
      <c r="P1629" s="56">
        <f t="shared" si="25"/>
        <v>2712.42</v>
      </c>
      <c r="Q1629" s="49"/>
      <c r="R1629" s="49"/>
    </row>
    <row r="1630" spans="1:18" s="48" customFormat="1" ht="15.2" customHeight="1">
      <c r="A1630" s="54" t="s">
        <v>539</v>
      </c>
      <c r="B1630" s="54" t="s">
        <v>580</v>
      </c>
      <c r="C1630" s="54" t="s">
        <v>279</v>
      </c>
      <c r="D1630" s="54" t="s">
        <v>279</v>
      </c>
      <c r="E1630" s="54" t="s">
        <v>13</v>
      </c>
      <c r="F1630" s="54"/>
      <c r="G1630" s="54" t="s">
        <v>366</v>
      </c>
      <c r="H1630" s="54" t="s">
        <v>367</v>
      </c>
      <c r="I1630" s="51">
        <v>5304.69</v>
      </c>
      <c r="J1630" s="51">
        <v>5304.69</v>
      </c>
      <c r="K1630" s="51">
        <v>427831.4</v>
      </c>
      <c r="L1630" s="51">
        <v>427831.4</v>
      </c>
      <c r="M1630" s="51">
        <v>1</v>
      </c>
      <c r="N1630" s="51">
        <v>1</v>
      </c>
      <c r="O1630" s="55">
        <v>0</v>
      </c>
      <c r="P1630" s="56">
        <f t="shared" si="25"/>
        <v>427831.4</v>
      </c>
      <c r="Q1630" s="49"/>
      <c r="R1630" s="49"/>
    </row>
    <row r="1631" spans="1:18" s="48" customFormat="1" ht="15.2" customHeight="1">
      <c r="A1631" s="54" t="s">
        <v>539</v>
      </c>
      <c r="B1631" s="54" t="s">
        <v>580</v>
      </c>
      <c r="C1631" s="54" t="s">
        <v>279</v>
      </c>
      <c r="D1631" s="54" t="s">
        <v>279</v>
      </c>
      <c r="E1631" s="54" t="s">
        <v>13</v>
      </c>
      <c r="F1631" s="54"/>
      <c r="G1631" s="54" t="s">
        <v>368</v>
      </c>
      <c r="H1631" s="54" t="s">
        <v>369</v>
      </c>
      <c r="I1631" s="51">
        <v>40.659999999999997</v>
      </c>
      <c r="J1631" s="51">
        <v>40.659999999999997</v>
      </c>
      <c r="K1631" s="51">
        <v>26237.65</v>
      </c>
      <c r="L1631" s="51">
        <v>26237.65</v>
      </c>
      <c r="M1631" s="51">
        <v>1</v>
      </c>
      <c r="N1631" s="51">
        <v>1</v>
      </c>
      <c r="O1631" s="55">
        <v>0</v>
      </c>
      <c r="P1631" s="56">
        <f t="shared" si="25"/>
        <v>26237.65</v>
      </c>
      <c r="Q1631" s="49"/>
      <c r="R1631" s="49"/>
    </row>
    <row r="1632" spans="1:18" s="48" customFormat="1" ht="15.2" customHeight="1">
      <c r="A1632" s="54" t="s">
        <v>539</v>
      </c>
      <c r="B1632" s="54" t="s">
        <v>580</v>
      </c>
      <c r="C1632" s="54" t="s">
        <v>279</v>
      </c>
      <c r="D1632" s="54" t="s">
        <v>279</v>
      </c>
      <c r="E1632" s="54" t="s">
        <v>13</v>
      </c>
      <c r="F1632" s="54"/>
      <c r="G1632" s="54" t="s">
        <v>370</v>
      </c>
      <c r="H1632" s="54" t="s">
        <v>371</v>
      </c>
      <c r="I1632" s="51">
        <v>8783.2199999999993</v>
      </c>
      <c r="J1632" s="51">
        <v>8783.2199999999993</v>
      </c>
      <c r="K1632" s="51">
        <v>8783.2199999999993</v>
      </c>
      <c r="L1632" s="51">
        <v>8783.2199999999993</v>
      </c>
      <c r="M1632" s="51">
        <v>1</v>
      </c>
      <c r="N1632" s="51">
        <v>1</v>
      </c>
      <c r="O1632" s="55">
        <v>0</v>
      </c>
      <c r="P1632" s="56">
        <f t="shared" si="25"/>
        <v>8783.2199999999993</v>
      </c>
      <c r="Q1632" s="49"/>
      <c r="R1632" s="49"/>
    </row>
    <row r="1633" spans="1:18" s="48" customFormat="1" ht="15.2" customHeight="1">
      <c r="A1633" s="54" t="s">
        <v>539</v>
      </c>
      <c r="B1633" s="54" t="s">
        <v>580</v>
      </c>
      <c r="C1633" s="54" t="s">
        <v>279</v>
      </c>
      <c r="D1633" s="54" t="s">
        <v>279</v>
      </c>
      <c r="E1633" s="54" t="s">
        <v>13</v>
      </c>
      <c r="F1633" s="54"/>
      <c r="G1633" s="54" t="s">
        <v>372</v>
      </c>
      <c r="H1633" s="54" t="s">
        <v>373</v>
      </c>
      <c r="I1633" s="51">
        <v>386.56</v>
      </c>
      <c r="J1633" s="51">
        <v>386.56</v>
      </c>
      <c r="K1633" s="51">
        <v>808.24</v>
      </c>
      <c r="L1633" s="51">
        <v>808.24</v>
      </c>
      <c r="M1633" s="51">
        <v>1</v>
      </c>
      <c r="N1633" s="51">
        <v>1</v>
      </c>
      <c r="O1633" s="55">
        <v>0</v>
      </c>
      <c r="P1633" s="56">
        <f t="shared" si="25"/>
        <v>808.24</v>
      </c>
      <c r="Q1633" s="49"/>
      <c r="R1633" s="49"/>
    </row>
    <row r="1634" spans="1:18" s="48" customFormat="1" ht="15.2" customHeight="1">
      <c r="A1634" s="54" t="s">
        <v>539</v>
      </c>
      <c r="B1634" s="54" t="s">
        <v>580</v>
      </c>
      <c r="C1634" s="54" t="s">
        <v>279</v>
      </c>
      <c r="D1634" s="54" t="s">
        <v>279</v>
      </c>
      <c r="E1634" s="54" t="s">
        <v>13</v>
      </c>
      <c r="F1634" s="54"/>
      <c r="G1634" s="54" t="s">
        <v>374</v>
      </c>
      <c r="H1634" s="54" t="s">
        <v>375</v>
      </c>
      <c r="I1634" s="51">
        <v>640.55999999999995</v>
      </c>
      <c r="J1634" s="51">
        <v>640.55999999999995</v>
      </c>
      <c r="K1634" s="51">
        <v>2002.31</v>
      </c>
      <c r="L1634" s="51">
        <v>2002.31</v>
      </c>
      <c r="M1634" s="51">
        <v>1</v>
      </c>
      <c r="N1634" s="51">
        <v>1</v>
      </c>
      <c r="O1634" s="55">
        <v>0</v>
      </c>
      <c r="P1634" s="56">
        <f t="shared" si="25"/>
        <v>2002.31</v>
      </c>
      <c r="Q1634" s="49"/>
      <c r="R1634" s="49"/>
    </row>
    <row r="1635" spans="1:18" s="48" customFormat="1" ht="15.2" customHeight="1">
      <c r="A1635" s="54" t="s">
        <v>539</v>
      </c>
      <c r="B1635" s="54" t="s">
        <v>580</v>
      </c>
      <c r="C1635" s="54" t="s">
        <v>279</v>
      </c>
      <c r="D1635" s="54" t="s">
        <v>279</v>
      </c>
      <c r="E1635" s="54" t="s">
        <v>13</v>
      </c>
      <c r="F1635" s="54"/>
      <c r="G1635" s="54" t="s">
        <v>389</v>
      </c>
      <c r="H1635" s="54" t="s">
        <v>390</v>
      </c>
      <c r="I1635" s="51" t="s">
        <v>510</v>
      </c>
      <c r="J1635" s="51" t="s">
        <v>510</v>
      </c>
      <c r="K1635" s="51">
        <v>0</v>
      </c>
      <c r="L1635" s="51">
        <v>0</v>
      </c>
      <c r="M1635" s="51">
        <v>1</v>
      </c>
      <c r="N1635" s="51">
        <v>1</v>
      </c>
      <c r="O1635" s="55">
        <v>0</v>
      </c>
      <c r="P1635" s="56">
        <f t="shared" si="25"/>
        <v>0</v>
      </c>
      <c r="Q1635" s="49"/>
      <c r="R1635" s="49"/>
    </row>
    <row r="1636" spans="1:18" s="48" customFormat="1" ht="15.2" customHeight="1">
      <c r="A1636" s="54" t="s">
        <v>539</v>
      </c>
      <c r="B1636" s="54" t="s">
        <v>580</v>
      </c>
      <c r="C1636" s="54" t="s">
        <v>279</v>
      </c>
      <c r="D1636" s="54" t="s">
        <v>279</v>
      </c>
      <c r="E1636" s="54" t="s">
        <v>13</v>
      </c>
      <c r="F1636" s="54"/>
      <c r="G1636" s="54" t="s">
        <v>397</v>
      </c>
      <c r="H1636" s="54" t="s">
        <v>35</v>
      </c>
      <c r="I1636" s="51" t="s">
        <v>510</v>
      </c>
      <c r="J1636" s="51" t="s">
        <v>510</v>
      </c>
      <c r="K1636" s="51">
        <v>0</v>
      </c>
      <c r="L1636" s="51">
        <v>0</v>
      </c>
      <c r="M1636" s="51">
        <v>2</v>
      </c>
      <c r="N1636" s="51">
        <v>2</v>
      </c>
      <c r="O1636" s="55">
        <v>0</v>
      </c>
      <c r="P1636" s="56">
        <f t="shared" si="25"/>
        <v>0</v>
      </c>
      <c r="Q1636" s="49"/>
      <c r="R1636" s="49"/>
    </row>
    <row r="1637" spans="1:18" s="48" customFormat="1" ht="15.2" customHeight="1">
      <c r="A1637" s="54" t="s">
        <v>539</v>
      </c>
      <c r="B1637" s="54" t="s">
        <v>580</v>
      </c>
      <c r="C1637" s="54" t="s">
        <v>279</v>
      </c>
      <c r="D1637" s="54" t="s">
        <v>279</v>
      </c>
      <c r="E1637" s="54" t="s">
        <v>13</v>
      </c>
      <c r="F1637" s="54"/>
      <c r="G1637" s="54" t="s">
        <v>380</v>
      </c>
      <c r="H1637" s="54" t="s">
        <v>17</v>
      </c>
      <c r="I1637" s="51">
        <v>757.66</v>
      </c>
      <c r="J1637" s="51">
        <v>757.66</v>
      </c>
      <c r="K1637" s="51">
        <v>1060.19</v>
      </c>
      <c r="L1637" s="51">
        <v>1060.19</v>
      </c>
      <c r="M1637" s="51">
        <v>1</v>
      </c>
      <c r="N1637" s="51">
        <v>1</v>
      </c>
      <c r="O1637" s="55">
        <v>0</v>
      </c>
      <c r="P1637" s="56">
        <f t="shared" si="25"/>
        <v>1060.19</v>
      </c>
      <c r="Q1637" s="49"/>
      <c r="R1637" s="49"/>
    </row>
    <row r="1638" spans="1:18" s="48" customFormat="1" ht="15.2" customHeight="1">
      <c r="A1638" s="54" t="s">
        <v>539</v>
      </c>
      <c r="B1638" s="54" t="s">
        <v>580</v>
      </c>
      <c r="C1638" s="54" t="s">
        <v>279</v>
      </c>
      <c r="D1638" s="54" t="s">
        <v>279</v>
      </c>
      <c r="E1638" s="54" t="s">
        <v>13</v>
      </c>
      <c r="F1638" s="54"/>
      <c r="G1638" s="54" t="s">
        <v>381</v>
      </c>
      <c r="H1638" s="54" t="s">
        <v>382</v>
      </c>
      <c r="I1638" s="51">
        <v>2031.27</v>
      </c>
      <c r="J1638" s="51">
        <v>2031.27</v>
      </c>
      <c r="K1638" s="51">
        <v>4062.54</v>
      </c>
      <c r="L1638" s="51">
        <v>4062.54</v>
      </c>
      <c r="M1638" s="51">
        <v>1</v>
      </c>
      <c r="N1638" s="51">
        <v>1</v>
      </c>
      <c r="O1638" s="55">
        <v>0</v>
      </c>
      <c r="P1638" s="56">
        <f t="shared" si="25"/>
        <v>4062.54</v>
      </c>
      <c r="Q1638" s="49"/>
      <c r="R1638" s="49"/>
    </row>
    <row r="1639" spans="1:18" s="48" customFormat="1" ht="15.2" customHeight="1">
      <c r="A1639" s="54" t="s">
        <v>539</v>
      </c>
      <c r="B1639" s="54" t="s">
        <v>580</v>
      </c>
      <c r="C1639" s="54" t="s">
        <v>280</v>
      </c>
      <c r="D1639" s="54" t="s">
        <v>280</v>
      </c>
      <c r="E1639" s="54" t="s">
        <v>13</v>
      </c>
      <c r="F1639" s="54"/>
      <c r="G1639" s="54" t="s">
        <v>366</v>
      </c>
      <c r="H1639" s="54" t="s">
        <v>367</v>
      </c>
      <c r="I1639" s="51">
        <v>4044.43</v>
      </c>
      <c r="J1639" s="51">
        <v>4044.43</v>
      </c>
      <c r="K1639" s="51">
        <v>325856.62</v>
      </c>
      <c r="L1639" s="51">
        <v>325856.61999999994</v>
      </c>
      <c r="M1639" s="51">
        <v>1</v>
      </c>
      <c r="N1639" s="51">
        <v>1</v>
      </c>
      <c r="O1639" s="55">
        <v>0</v>
      </c>
      <c r="P1639" s="56">
        <f t="shared" si="25"/>
        <v>325856.61999999994</v>
      </c>
      <c r="Q1639" s="49"/>
      <c r="R1639" s="49"/>
    </row>
    <row r="1640" spans="1:18" s="48" customFormat="1" ht="15.2" customHeight="1">
      <c r="A1640" s="54" t="s">
        <v>539</v>
      </c>
      <c r="B1640" s="54" t="s">
        <v>580</v>
      </c>
      <c r="C1640" s="54" t="s">
        <v>280</v>
      </c>
      <c r="D1640" s="54" t="s">
        <v>280</v>
      </c>
      <c r="E1640" s="54" t="s">
        <v>13</v>
      </c>
      <c r="F1640" s="54"/>
      <c r="G1640" s="54" t="s">
        <v>368</v>
      </c>
      <c r="H1640" s="54" t="s">
        <v>369</v>
      </c>
      <c r="I1640" s="51">
        <v>31.02</v>
      </c>
      <c r="J1640" s="51">
        <v>31.02</v>
      </c>
      <c r="K1640" s="51">
        <v>20012.759999999998</v>
      </c>
      <c r="L1640" s="51">
        <v>20012.759999999998</v>
      </c>
      <c r="M1640" s="51">
        <v>1</v>
      </c>
      <c r="N1640" s="51">
        <v>1</v>
      </c>
      <c r="O1640" s="55">
        <v>0</v>
      </c>
      <c r="P1640" s="56">
        <f t="shared" si="25"/>
        <v>20012.759999999998</v>
      </c>
      <c r="Q1640" s="49"/>
      <c r="R1640" s="49"/>
    </row>
    <row r="1641" spans="1:18" s="48" customFormat="1" ht="15.2" customHeight="1">
      <c r="A1641" s="54" t="s">
        <v>539</v>
      </c>
      <c r="B1641" s="54" t="s">
        <v>580</v>
      </c>
      <c r="C1641" s="54" t="s">
        <v>280</v>
      </c>
      <c r="D1641" s="54" t="s">
        <v>280</v>
      </c>
      <c r="E1641" s="54" t="s">
        <v>13</v>
      </c>
      <c r="F1641" s="54"/>
      <c r="G1641" s="54" t="s">
        <v>370</v>
      </c>
      <c r="H1641" s="54" t="s">
        <v>371</v>
      </c>
      <c r="I1641" s="51">
        <v>6018.73</v>
      </c>
      <c r="J1641" s="51">
        <v>6018.73</v>
      </c>
      <c r="K1641" s="51">
        <v>6018.73</v>
      </c>
      <c r="L1641" s="51">
        <v>6018.73</v>
      </c>
      <c r="M1641" s="51">
        <v>1</v>
      </c>
      <c r="N1641" s="51">
        <v>1</v>
      </c>
      <c r="O1641" s="55">
        <v>0</v>
      </c>
      <c r="P1641" s="56">
        <f t="shared" si="25"/>
        <v>6018.73</v>
      </c>
      <c r="Q1641" s="49"/>
      <c r="R1641" s="49"/>
    </row>
    <row r="1642" spans="1:18" s="48" customFormat="1" ht="15.2" customHeight="1">
      <c r="A1642" s="54" t="s">
        <v>539</v>
      </c>
      <c r="B1642" s="54" t="s">
        <v>580</v>
      </c>
      <c r="C1642" s="54" t="s">
        <v>280</v>
      </c>
      <c r="D1642" s="54" t="s">
        <v>280</v>
      </c>
      <c r="E1642" s="54" t="s">
        <v>13</v>
      </c>
      <c r="F1642" s="54"/>
      <c r="G1642" s="54" t="s">
        <v>372</v>
      </c>
      <c r="H1642" s="54" t="s">
        <v>373</v>
      </c>
      <c r="I1642" s="51">
        <v>264.89999999999998</v>
      </c>
      <c r="J1642" s="51">
        <v>264.89999999999998</v>
      </c>
      <c r="K1642" s="51">
        <v>553.86</v>
      </c>
      <c r="L1642" s="51">
        <v>553.8599999999999</v>
      </c>
      <c r="M1642" s="51">
        <v>1</v>
      </c>
      <c r="N1642" s="51">
        <v>1</v>
      </c>
      <c r="O1642" s="55">
        <v>0</v>
      </c>
      <c r="P1642" s="56">
        <f t="shared" si="25"/>
        <v>553.8599999999999</v>
      </c>
      <c r="Q1642" s="49"/>
      <c r="R1642" s="49"/>
    </row>
    <row r="1643" spans="1:18" s="48" customFormat="1" ht="15.2" customHeight="1">
      <c r="A1643" s="54" t="s">
        <v>539</v>
      </c>
      <c r="B1643" s="54" t="s">
        <v>580</v>
      </c>
      <c r="C1643" s="54" t="s">
        <v>280</v>
      </c>
      <c r="D1643" s="54" t="s">
        <v>280</v>
      </c>
      <c r="E1643" s="54" t="s">
        <v>13</v>
      </c>
      <c r="F1643" s="54"/>
      <c r="G1643" s="54" t="s">
        <v>374</v>
      </c>
      <c r="H1643" s="54" t="s">
        <v>375</v>
      </c>
      <c r="I1643" s="51">
        <v>812.13</v>
      </c>
      <c r="J1643" s="51">
        <v>812.13</v>
      </c>
      <c r="K1643" s="51">
        <v>20490.169999999998</v>
      </c>
      <c r="L1643" s="51">
        <v>20490.170000000002</v>
      </c>
      <c r="M1643" s="51">
        <v>1</v>
      </c>
      <c r="N1643" s="51">
        <v>1</v>
      </c>
      <c r="O1643" s="55">
        <v>0</v>
      </c>
      <c r="P1643" s="56">
        <f t="shared" si="25"/>
        <v>20490.170000000002</v>
      </c>
      <c r="Q1643" s="49"/>
      <c r="R1643" s="49"/>
    </row>
    <row r="1644" spans="1:18" s="48" customFormat="1" ht="15.2" customHeight="1">
      <c r="A1644" s="54" t="s">
        <v>539</v>
      </c>
      <c r="B1644" s="54" t="s">
        <v>580</v>
      </c>
      <c r="C1644" s="54" t="s">
        <v>280</v>
      </c>
      <c r="D1644" s="54" t="s">
        <v>280</v>
      </c>
      <c r="E1644" s="54" t="s">
        <v>13</v>
      </c>
      <c r="F1644" s="54"/>
      <c r="G1644" s="54" t="s">
        <v>389</v>
      </c>
      <c r="H1644" s="54" t="s">
        <v>390</v>
      </c>
      <c r="I1644" s="51" t="s">
        <v>510</v>
      </c>
      <c r="J1644" s="51" t="s">
        <v>510</v>
      </c>
      <c r="K1644" s="51">
        <v>0</v>
      </c>
      <c r="L1644" s="51">
        <v>0</v>
      </c>
      <c r="M1644" s="51">
        <v>1</v>
      </c>
      <c r="N1644" s="51">
        <v>1</v>
      </c>
      <c r="O1644" s="55">
        <v>0</v>
      </c>
      <c r="P1644" s="56">
        <f t="shared" si="25"/>
        <v>0</v>
      </c>
      <c r="Q1644" s="49"/>
      <c r="R1644" s="49"/>
    </row>
    <row r="1645" spans="1:18" s="48" customFormat="1" ht="15.2" customHeight="1">
      <c r="A1645" s="54" t="s">
        <v>539</v>
      </c>
      <c r="B1645" s="54" t="s">
        <v>580</v>
      </c>
      <c r="C1645" s="54" t="s">
        <v>280</v>
      </c>
      <c r="D1645" s="54" t="s">
        <v>280</v>
      </c>
      <c r="E1645" s="54" t="s">
        <v>13</v>
      </c>
      <c r="F1645" s="54"/>
      <c r="G1645" s="54" t="s">
        <v>397</v>
      </c>
      <c r="H1645" s="54" t="s">
        <v>35</v>
      </c>
      <c r="I1645" s="51" t="s">
        <v>510</v>
      </c>
      <c r="J1645" s="51" t="s">
        <v>510</v>
      </c>
      <c r="K1645" s="51">
        <v>0</v>
      </c>
      <c r="L1645" s="51">
        <v>0</v>
      </c>
      <c r="M1645" s="51">
        <v>2</v>
      </c>
      <c r="N1645" s="51">
        <v>2</v>
      </c>
      <c r="O1645" s="55">
        <v>0</v>
      </c>
      <c r="P1645" s="56">
        <f t="shared" si="25"/>
        <v>0</v>
      </c>
      <c r="Q1645" s="49"/>
      <c r="R1645" s="49"/>
    </row>
    <row r="1646" spans="1:18" s="48" customFormat="1" ht="15.2" customHeight="1">
      <c r="A1646" s="54" t="s">
        <v>539</v>
      </c>
      <c r="B1646" s="54" t="s">
        <v>580</v>
      </c>
      <c r="C1646" s="54" t="s">
        <v>280</v>
      </c>
      <c r="D1646" s="54" t="s">
        <v>280</v>
      </c>
      <c r="E1646" s="54" t="s">
        <v>13</v>
      </c>
      <c r="F1646" s="54"/>
      <c r="G1646" s="54" t="s">
        <v>380</v>
      </c>
      <c r="H1646" s="54" t="s">
        <v>17</v>
      </c>
      <c r="I1646" s="51">
        <v>598.57000000000005</v>
      </c>
      <c r="J1646" s="51">
        <v>598.57000000000005</v>
      </c>
      <c r="K1646" s="51">
        <v>861.26</v>
      </c>
      <c r="L1646" s="51">
        <v>861.26</v>
      </c>
      <c r="M1646" s="51">
        <v>1</v>
      </c>
      <c r="N1646" s="51">
        <v>1</v>
      </c>
      <c r="O1646" s="55">
        <v>0</v>
      </c>
      <c r="P1646" s="56">
        <f t="shared" si="25"/>
        <v>861.26</v>
      </c>
      <c r="Q1646" s="49"/>
      <c r="R1646" s="49"/>
    </row>
    <row r="1647" spans="1:18" s="48" customFormat="1" ht="15.2" customHeight="1">
      <c r="A1647" s="54" t="s">
        <v>539</v>
      </c>
      <c r="B1647" s="54" t="s">
        <v>580</v>
      </c>
      <c r="C1647" s="54" t="s">
        <v>280</v>
      </c>
      <c r="D1647" s="54" t="s">
        <v>280</v>
      </c>
      <c r="E1647" s="54" t="s">
        <v>13</v>
      </c>
      <c r="F1647" s="54"/>
      <c r="G1647" s="54" t="s">
        <v>381</v>
      </c>
      <c r="H1647" s="54" t="s">
        <v>382</v>
      </c>
      <c r="I1647" s="51">
        <v>1549.3</v>
      </c>
      <c r="J1647" s="51">
        <v>1549.3</v>
      </c>
      <c r="K1647" s="51">
        <v>3098.6</v>
      </c>
      <c r="L1647" s="51">
        <v>3098.6</v>
      </c>
      <c r="M1647" s="51">
        <v>1</v>
      </c>
      <c r="N1647" s="51">
        <v>1</v>
      </c>
      <c r="O1647" s="55">
        <v>0</v>
      </c>
      <c r="P1647" s="56">
        <f t="shared" si="25"/>
        <v>3098.6</v>
      </c>
      <c r="Q1647" s="49"/>
      <c r="R1647" s="49"/>
    </row>
    <row r="1648" spans="1:18" s="48" customFormat="1" ht="15.2" customHeight="1">
      <c r="A1648" s="54" t="s">
        <v>539</v>
      </c>
      <c r="B1648" s="54" t="s">
        <v>580</v>
      </c>
      <c r="C1648" s="54" t="s">
        <v>281</v>
      </c>
      <c r="D1648" s="54" t="s">
        <v>281</v>
      </c>
      <c r="E1648" s="54" t="s">
        <v>13</v>
      </c>
      <c r="F1648" s="54"/>
      <c r="G1648" s="54" t="s">
        <v>366</v>
      </c>
      <c r="H1648" s="54" t="s">
        <v>367</v>
      </c>
      <c r="I1648" s="51">
        <v>11300.69</v>
      </c>
      <c r="J1648" s="51">
        <v>11300.69</v>
      </c>
      <c r="K1648" s="51">
        <v>912036.06</v>
      </c>
      <c r="L1648" s="51">
        <v>912036.06</v>
      </c>
      <c r="M1648" s="51">
        <v>1</v>
      </c>
      <c r="N1648" s="51">
        <v>1</v>
      </c>
      <c r="O1648" s="55">
        <v>0</v>
      </c>
      <c r="P1648" s="56">
        <f t="shared" si="25"/>
        <v>912036.06</v>
      </c>
      <c r="Q1648" s="49"/>
      <c r="R1648" s="49"/>
    </row>
    <row r="1649" spans="1:18" s="48" customFormat="1" ht="15.2" customHeight="1">
      <c r="A1649" s="54" t="s">
        <v>539</v>
      </c>
      <c r="B1649" s="54" t="s">
        <v>580</v>
      </c>
      <c r="C1649" s="54" t="s">
        <v>281</v>
      </c>
      <c r="D1649" s="54" t="s">
        <v>281</v>
      </c>
      <c r="E1649" s="54" t="s">
        <v>13</v>
      </c>
      <c r="F1649" s="54"/>
      <c r="G1649" s="54" t="s">
        <v>368</v>
      </c>
      <c r="H1649" s="54" t="s">
        <v>369</v>
      </c>
      <c r="I1649" s="51">
        <v>86.57</v>
      </c>
      <c r="J1649" s="51">
        <v>86.57</v>
      </c>
      <c r="K1649" s="51">
        <v>55849.56</v>
      </c>
      <c r="L1649" s="51">
        <v>55849.56</v>
      </c>
      <c r="M1649" s="51">
        <v>1</v>
      </c>
      <c r="N1649" s="51">
        <v>1</v>
      </c>
      <c r="O1649" s="55">
        <v>0</v>
      </c>
      <c r="P1649" s="56">
        <f t="shared" si="25"/>
        <v>55849.56</v>
      </c>
      <c r="Q1649" s="49"/>
      <c r="R1649" s="49"/>
    </row>
    <row r="1650" spans="1:18" s="48" customFormat="1" ht="15.2" customHeight="1">
      <c r="A1650" s="54" t="s">
        <v>539</v>
      </c>
      <c r="B1650" s="54" t="s">
        <v>580</v>
      </c>
      <c r="C1650" s="54" t="s">
        <v>281</v>
      </c>
      <c r="D1650" s="54" t="s">
        <v>281</v>
      </c>
      <c r="E1650" s="54" t="s">
        <v>13</v>
      </c>
      <c r="F1650" s="54"/>
      <c r="G1650" s="54" t="s">
        <v>370</v>
      </c>
      <c r="H1650" s="54" t="s">
        <v>371</v>
      </c>
      <c r="I1650" s="51">
        <v>18333.28</v>
      </c>
      <c r="J1650" s="51">
        <v>18333.28</v>
      </c>
      <c r="K1650" s="51">
        <v>18333.28</v>
      </c>
      <c r="L1650" s="51">
        <v>18333.28</v>
      </c>
      <c r="M1650" s="51">
        <v>1</v>
      </c>
      <c r="N1650" s="51">
        <v>1</v>
      </c>
      <c r="O1650" s="55">
        <v>0</v>
      </c>
      <c r="P1650" s="56">
        <f t="shared" si="25"/>
        <v>18333.28</v>
      </c>
      <c r="Q1650" s="49"/>
      <c r="R1650" s="49"/>
    </row>
    <row r="1651" spans="1:18" s="48" customFormat="1" ht="15.2" customHeight="1">
      <c r="A1651" s="54" t="s">
        <v>539</v>
      </c>
      <c r="B1651" s="54" t="s">
        <v>580</v>
      </c>
      <c r="C1651" s="54" t="s">
        <v>281</v>
      </c>
      <c r="D1651" s="54" t="s">
        <v>281</v>
      </c>
      <c r="E1651" s="54" t="s">
        <v>13</v>
      </c>
      <c r="F1651" s="54"/>
      <c r="G1651" s="54" t="s">
        <v>372</v>
      </c>
      <c r="H1651" s="54" t="s">
        <v>373</v>
      </c>
      <c r="I1651" s="51">
        <v>806.89</v>
      </c>
      <c r="J1651" s="51">
        <v>806.89</v>
      </c>
      <c r="K1651" s="51">
        <v>1687.07</v>
      </c>
      <c r="L1651" s="51">
        <v>1687.0700000000002</v>
      </c>
      <c r="M1651" s="51">
        <v>1</v>
      </c>
      <c r="N1651" s="51">
        <v>1</v>
      </c>
      <c r="O1651" s="55">
        <v>0</v>
      </c>
      <c r="P1651" s="56">
        <f t="shared" si="25"/>
        <v>1687.0700000000002</v>
      </c>
      <c r="Q1651" s="49"/>
      <c r="R1651" s="49"/>
    </row>
    <row r="1652" spans="1:18" s="48" customFormat="1" ht="15.2" customHeight="1">
      <c r="A1652" s="54" t="s">
        <v>539</v>
      </c>
      <c r="B1652" s="54" t="s">
        <v>580</v>
      </c>
      <c r="C1652" s="54" t="s">
        <v>281</v>
      </c>
      <c r="D1652" s="54" t="s">
        <v>281</v>
      </c>
      <c r="E1652" s="54" t="s">
        <v>13</v>
      </c>
      <c r="F1652" s="54"/>
      <c r="G1652" s="54" t="s">
        <v>374</v>
      </c>
      <c r="H1652" s="54" t="s">
        <v>375</v>
      </c>
      <c r="I1652" s="51">
        <v>2860.71</v>
      </c>
      <c r="J1652" s="51">
        <v>2860.71</v>
      </c>
      <c r="K1652" s="51">
        <v>-1097.79</v>
      </c>
      <c r="L1652" s="51">
        <v>-1097.79</v>
      </c>
      <c r="M1652" s="51">
        <v>1</v>
      </c>
      <c r="N1652" s="51">
        <v>1</v>
      </c>
      <c r="O1652" s="55">
        <v>0</v>
      </c>
      <c r="P1652" s="56">
        <f t="shared" si="25"/>
        <v>-1097.79</v>
      </c>
      <c r="Q1652" s="49"/>
      <c r="R1652" s="49"/>
    </row>
    <row r="1653" spans="1:18" s="48" customFormat="1" ht="15.2" customHeight="1">
      <c r="A1653" s="54" t="s">
        <v>539</v>
      </c>
      <c r="B1653" s="54" t="s">
        <v>580</v>
      </c>
      <c r="C1653" s="54" t="s">
        <v>281</v>
      </c>
      <c r="D1653" s="54" t="s">
        <v>281</v>
      </c>
      <c r="E1653" s="54" t="s">
        <v>13</v>
      </c>
      <c r="F1653" s="54"/>
      <c r="G1653" s="54" t="s">
        <v>389</v>
      </c>
      <c r="H1653" s="54" t="s">
        <v>390</v>
      </c>
      <c r="I1653" s="51">
        <v>1416.26</v>
      </c>
      <c r="J1653" s="51">
        <v>1416.26</v>
      </c>
      <c r="K1653" s="51">
        <v>1683.3</v>
      </c>
      <c r="L1653" s="51">
        <v>1683.3</v>
      </c>
      <c r="M1653" s="51">
        <v>1</v>
      </c>
      <c r="N1653" s="51">
        <v>1</v>
      </c>
      <c r="O1653" s="55">
        <v>0</v>
      </c>
      <c r="P1653" s="56">
        <f t="shared" si="25"/>
        <v>1683.3</v>
      </c>
      <c r="Q1653" s="49"/>
      <c r="R1653" s="49"/>
    </row>
    <row r="1654" spans="1:18" s="48" customFormat="1" ht="15.2" customHeight="1">
      <c r="A1654" s="54" t="s">
        <v>539</v>
      </c>
      <c r="B1654" s="54" t="s">
        <v>580</v>
      </c>
      <c r="C1654" s="54" t="s">
        <v>281</v>
      </c>
      <c r="D1654" s="54" t="s">
        <v>281</v>
      </c>
      <c r="E1654" s="54" t="s">
        <v>13</v>
      </c>
      <c r="F1654" s="54"/>
      <c r="G1654" s="54" t="s">
        <v>397</v>
      </c>
      <c r="H1654" s="54" t="s">
        <v>35</v>
      </c>
      <c r="I1654" s="51" t="s">
        <v>510</v>
      </c>
      <c r="J1654" s="51" t="s">
        <v>510</v>
      </c>
      <c r="K1654" s="51">
        <v>0</v>
      </c>
      <c r="L1654" s="51">
        <v>0</v>
      </c>
      <c r="M1654" s="51">
        <v>2</v>
      </c>
      <c r="N1654" s="51">
        <v>2</v>
      </c>
      <c r="O1654" s="55">
        <v>0</v>
      </c>
      <c r="P1654" s="56">
        <f t="shared" si="25"/>
        <v>0</v>
      </c>
      <c r="Q1654" s="49"/>
      <c r="R1654" s="49"/>
    </row>
    <row r="1655" spans="1:18" s="48" customFormat="1" ht="15.2" customHeight="1">
      <c r="A1655" s="54" t="s">
        <v>539</v>
      </c>
      <c r="B1655" s="54" t="s">
        <v>580</v>
      </c>
      <c r="C1655" s="54" t="s">
        <v>281</v>
      </c>
      <c r="D1655" s="54" t="s">
        <v>281</v>
      </c>
      <c r="E1655" s="54" t="s">
        <v>13</v>
      </c>
      <c r="F1655" s="54"/>
      <c r="G1655" s="54" t="s">
        <v>380</v>
      </c>
      <c r="H1655" s="54" t="s">
        <v>17</v>
      </c>
      <c r="I1655" s="51">
        <v>1676.8</v>
      </c>
      <c r="J1655" s="51">
        <v>1676.8</v>
      </c>
      <c r="K1655" s="51">
        <v>2444.94</v>
      </c>
      <c r="L1655" s="51">
        <v>2444.94</v>
      </c>
      <c r="M1655" s="51">
        <v>1</v>
      </c>
      <c r="N1655" s="51">
        <v>1</v>
      </c>
      <c r="O1655" s="55">
        <v>0</v>
      </c>
      <c r="P1655" s="56">
        <f t="shared" si="25"/>
        <v>2444.94</v>
      </c>
      <c r="Q1655" s="49"/>
      <c r="R1655" s="49"/>
    </row>
    <row r="1656" spans="1:18" s="48" customFormat="1" ht="15.2" customHeight="1">
      <c r="A1656" s="54" t="s">
        <v>539</v>
      </c>
      <c r="B1656" s="54" t="s">
        <v>580</v>
      </c>
      <c r="C1656" s="54" t="s">
        <v>281</v>
      </c>
      <c r="D1656" s="54" t="s">
        <v>281</v>
      </c>
      <c r="E1656" s="54" t="s">
        <v>13</v>
      </c>
      <c r="F1656" s="54"/>
      <c r="G1656" s="54" t="s">
        <v>381</v>
      </c>
      <c r="H1656" s="54" t="s">
        <v>382</v>
      </c>
      <c r="I1656" s="51">
        <v>4324.0600000000004</v>
      </c>
      <c r="J1656" s="51">
        <v>4324.0600000000004</v>
      </c>
      <c r="K1656" s="51">
        <v>8648.1200000000008</v>
      </c>
      <c r="L1656" s="51">
        <v>8648.1200000000008</v>
      </c>
      <c r="M1656" s="51">
        <v>1</v>
      </c>
      <c r="N1656" s="51">
        <v>1</v>
      </c>
      <c r="O1656" s="55">
        <v>0</v>
      </c>
      <c r="P1656" s="56">
        <f t="shared" si="25"/>
        <v>8648.1200000000008</v>
      </c>
      <c r="Q1656" s="49"/>
      <c r="R1656" s="49"/>
    </row>
    <row r="1657" spans="1:18" s="48" customFormat="1" ht="15.2" customHeight="1">
      <c r="A1657" s="54" t="s">
        <v>539</v>
      </c>
      <c r="B1657" s="54" t="s">
        <v>580</v>
      </c>
      <c r="C1657" s="54" t="s">
        <v>282</v>
      </c>
      <c r="D1657" s="54" t="s">
        <v>282</v>
      </c>
      <c r="E1657" s="54" t="s">
        <v>13</v>
      </c>
      <c r="F1657" s="54"/>
      <c r="G1657" s="54" t="s">
        <v>366</v>
      </c>
      <c r="H1657" s="54" t="s">
        <v>367</v>
      </c>
      <c r="I1657" s="51">
        <v>15909.39</v>
      </c>
      <c r="J1657" s="51">
        <v>15909.39</v>
      </c>
      <c r="K1657" s="51">
        <v>1282540.93</v>
      </c>
      <c r="L1657" s="51">
        <v>1282540.93</v>
      </c>
      <c r="M1657" s="51">
        <v>1</v>
      </c>
      <c r="N1657" s="51">
        <v>1</v>
      </c>
      <c r="O1657" s="55">
        <v>0</v>
      </c>
      <c r="P1657" s="56">
        <f t="shared" si="25"/>
        <v>1282540.93</v>
      </c>
      <c r="Q1657" s="49"/>
      <c r="R1657" s="49"/>
    </row>
    <row r="1658" spans="1:18" s="48" customFormat="1" ht="15.2" customHeight="1">
      <c r="A1658" s="54" t="s">
        <v>539</v>
      </c>
      <c r="B1658" s="54" t="s">
        <v>580</v>
      </c>
      <c r="C1658" s="54" t="s">
        <v>282</v>
      </c>
      <c r="D1658" s="54" t="s">
        <v>282</v>
      </c>
      <c r="E1658" s="54" t="s">
        <v>13</v>
      </c>
      <c r="F1658" s="54"/>
      <c r="G1658" s="54" t="s">
        <v>368</v>
      </c>
      <c r="H1658" s="54" t="s">
        <v>369</v>
      </c>
      <c r="I1658" s="51">
        <v>122.03</v>
      </c>
      <c r="J1658" s="51">
        <v>122.03</v>
      </c>
      <c r="K1658" s="51">
        <v>78732.36</v>
      </c>
      <c r="L1658" s="51">
        <v>78732.36</v>
      </c>
      <c r="M1658" s="51">
        <v>1</v>
      </c>
      <c r="N1658" s="51">
        <v>1</v>
      </c>
      <c r="O1658" s="55">
        <v>0</v>
      </c>
      <c r="P1658" s="56">
        <f t="shared" si="25"/>
        <v>78732.36</v>
      </c>
      <c r="Q1658" s="49"/>
      <c r="R1658" s="49"/>
    </row>
    <row r="1659" spans="1:18" s="48" customFormat="1" ht="15.2" customHeight="1">
      <c r="A1659" s="54" t="s">
        <v>539</v>
      </c>
      <c r="B1659" s="54" t="s">
        <v>580</v>
      </c>
      <c r="C1659" s="54" t="s">
        <v>282</v>
      </c>
      <c r="D1659" s="54" t="s">
        <v>282</v>
      </c>
      <c r="E1659" s="54" t="s">
        <v>13</v>
      </c>
      <c r="F1659" s="54"/>
      <c r="G1659" s="54" t="s">
        <v>370</v>
      </c>
      <c r="H1659" s="54" t="s">
        <v>371</v>
      </c>
      <c r="I1659" s="51">
        <v>26665.42</v>
      </c>
      <c r="J1659" s="51">
        <v>26665.42</v>
      </c>
      <c r="K1659" s="51">
        <v>26665.42</v>
      </c>
      <c r="L1659" s="51">
        <v>26665.42</v>
      </c>
      <c r="M1659" s="51">
        <v>1</v>
      </c>
      <c r="N1659" s="51">
        <v>1</v>
      </c>
      <c r="O1659" s="55">
        <v>0</v>
      </c>
      <c r="P1659" s="56">
        <f t="shared" si="25"/>
        <v>26665.42</v>
      </c>
      <c r="Q1659" s="49"/>
      <c r="R1659" s="49"/>
    </row>
    <row r="1660" spans="1:18" s="48" customFormat="1" ht="15.2" customHeight="1">
      <c r="A1660" s="54" t="s">
        <v>539</v>
      </c>
      <c r="B1660" s="54" t="s">
        <v>580</v>
      </c>
      <c r="C1660" s="54" t="s">
        <v>282</v>
      </c>
      <c r="D1660" s="54" t="s">
        <v>282</v>
      </c>
      <c r="E1660" s="54" t="s">
        <v>13</v>
      </c>
      <c r="F1660" s="54"/>
      <c r="G1660" s="54" t="s">
        <v>372</v>
      </c>
      <c r="H1660" s="54" t="s">
        <v>373</v>
      </c>
      <c r="I1660" s="51">
        <v>1173.5999999999999</v>
      </c>
      <c r="J1660" s="51">
        <v>1173.5999999999999</v>
      </c>
      <c r="K1660" s="51">
        <v>2453.8000000000002</v>
      </c>
      <c r="L1660" s="51">
        <v>2453.7999999999997</v>
      </c>
      <c r="M1660" s="51">
        <v>1</v>
      </c>
      <c r="N1660" s="51">
        <v>1</v>
      </c>
      <c r="O1660" s="55">
        <v>0</v>
      </c>
      <c r="P1660" s="56">
        <f t="shared" si="25"/>
        <v>2453.7999999999997</v>
      </c>
      <c r="Q1660" s="49"/>
      <c r="R1660" s="49"/>
    </row>
    <row r="1661" spans="1:18" s="48" customFormat="1" ht="15.2" customHeight="1">
      <c r="A1661" s="54" t="s">
        <v>539</v>
      </c>
      <c r="B1661" s="54" t="s">
        <v>580</v>
      </c>
      <c r="C1661" s="54" t="s">
        <v>282</v>
      </c>
      <c r="D1661" s="54" t="s">
        <v>282</v>
      </c>
      <c r="E1661" s="54" t="s">
        <v>13</v>
      </c>
      <c r="F1661" s="54"/>
      <c r="G1661" s="54" t="s">
        <v>374</v>
      </c>
      <c r="H1661" s="54" t="s">
        <v>375</v>
      </c>
      <c r="I1661" s="51">
        <v>6849.97</v>
      </c>
      <c r="J1661" s="51">
        <v>6849.97</v>
      </c>
      <c r="K1661" s="51">
        <v>13699.94</v>
      </c>
      <c r="L1661" s="51">
        <v>13699.94</v>
      </c>
      <c r="M1661" s="51">
        <v>1</v>
      </c>
      <c r="N1661" s="51">
        <v>1</v>
      </c>
      <c r="O1661" s="55">
        <v>0</v>
      </c>
      <c r="P1661" s="56">
        <f t="shared" si="25"/>
        <v>13699.94</v>
      </c>
      <c r="Q1661" s="49"/>
      <c r="R1661" s="49"/>
    </row>
    <row r="1662" spans="1:18" s="48" customFormat="1" ht="15.2" customHeight="1">
      <c r="A1662" s="54" t="s">
        <v>539</v>
      </c>
      <c r="B1662" s="54" t="s">
        <v>580</v>
      </c>
      <c r="C1662" s="54" t="s">
        <v>282</v>
      </c>
      <c r="D1662" s="54" t="s">
        <v>282</v>
      </c>
      <c r="E1662" s="54" t="s">
        <v>13</v>
      </c>
      <c r="F1662" s="54"/>
      <c r="G1662" s="54" t="s">
        <v>389</v>
      </c>
      <c r="H1662" s="54" t="s">
        <v>390</v>
      </c>
      <c r="I1662" s="51" t="s">
        <v>510</v>
      </c>
      <c r="J1662" s="51" t="s">
        <v>510</v>
      </c>
      <c r="K1662" s="51">
        <v>0</v>
      </c>
      <c r="L1662" s="51">
        <v>0</v>
      </c>
      <c r="M1662" s="51">
        <v>1</v>
      </c>
      <c r="N1662" s="51">
        <v>1</v>
      </c>
      <c r="O1662" s="55">
        <v>0</v>
      </c>
      <c r="P1662" s="56">
        <f t="shared" si="25"/>
        <v>0</v>
      </c>
      <c r="Q1662" s="49"/>
      <c r="R1662" s="49"/>
    </row>
    <row r="1663" spans="1:18" s="48" customFormat="1" ht="15.2" customHeight="1">
      <c r="A1663" s="54" t="s">
        <v>539</v>
      </c>
      <c r="B1663" s="54" t="s">
        <v>580</v>
      </c>
      <c r="C1663" s="54" t="s">
        <v>282</v>
      </c>
      <c r="D1663" s="54" t="s">
        <v>282</v>
      </c>
      <c r="E1663" s="54" t="s">
        <v>13</v>
      </c>
      <c r="F1663" s="54"/>
      <c r="G1663" s="54" t="s">
        <v>397</v>
      </c>
      <c r="H1663" s="54" t="s">
        <v>35</v>
      </c>
      <c r="I1663" s="51" t="s">
        <v>510</v>
      </c>
      <c r="J1663" s="51" t="s">
        <v>510</v>
      </c>
      <c r="K1663" s="51">
        <v>0</v>
      </c>
      <c r="L1663" s="51">
        <v>0</v>
      </c>
      <c r="M1663" s="51">
        <v>2</v>
      </c>
      <c r="N1663" s="51">
        <v>2</v>
      </c>
      <c r="O1663" s="55">
        <v>0</v>
      </c>
      <c r="P1663" s="56">
        <f t="shared" si="25"/>
        <v>0</v>
      </c>
      <c r="Q1663" s="49"/>
      <c r="R1663" s="49"/>
    </row>
    <row r="1664" spans="1:18" s="48" customFormat="1" ht="15.2" customHeight="1">
      <c r="A1664" s="54" t="s">
        <v>539</v>
      </c>
      <c r="B1664" s="54" t="s">
        <v>580</v>
      </c>
      <c r="C1664" s="54" t="s">
        <v>282</v>
      </c>
      <c r="D1664" s="54" t="s">
        <v>282</v>
      </c>
      <c r="E1664" s="54" t="s">
        <v>13</v>
      </c>
      <c r="F1664" s="54"/>
      <c r="G1664" s="54" t="s">
        <v>380</v>
      </c>
      <c r="H1664" s="54" t="s">
        <v>17</v>
      </c>
      <c r="I1664" s="51">
        <v>2365.14</v>
      </c>
      <c r="J1664" s="51">
        <v>2365.14</v>
      </c>
      <c r="K1664" s="51">
        <v>3468.29</v>
      </c>
      <c r="L1664" s="51">
        <v>3468.29</v>
      </c>
      <c r="M1664" s="51">
        <v>1</v>
      </c>
      <c r="N1664" s="51">
        <v>1</v>
      </c>
      <c r="O1664" s="55">
        <v>0</v>
      </c>
      <c r="P1664" s="56">
        <f t="shared" si="25"/>
        <v>3468.29</v>
      </c>
      <c r="Q1664" s="49"/>
      <c r="R1664" s="49"/>
    </row>
    <row r="1665" spans="1:18" s="48" customFormat="1" ht="15.2" customHeight="1">
      <c r="A1665" s="54" t="s">
        <v>539</v>
      </c>
      <c r="B1665" s="54" t="s">
        <v>580</v>
      </c>
      <c r="C1665" s="54" t="s">
        <v>282</v>
      </c>
      <c r="D1665" s="54" t="s">
        <v>282</v>
      </c>
      <c r="E1665" s="54" t="s">
        <v>13</v>
      </c>
      <c r="F1665" s="54"/>
      <c r="G1665" s="54" t="s">
        <v>381</v>
      </c>
      <c r="H1665" s="54" t="s">
        <v>382</v>
      </c>
      <c r="I1665" s="51">
        <v>6093.82</v>
      </c>
      <c r="J1665" s="51">
        <v>6093.82</v>
      </c>
      <c r="K1665" s="51">
        <v>12187.64</v>
      </c>
      <c r="L1665" s="51">
        <v>12187.64</v>
      </c>
      <c r="M1665" s="51">
        <v>1</v>
      </c>
      <c r="N1665" s="51">
        <v>1</v>
      </c>
      <c r="O1665" s="55">
        <v>0</v>
      </c>
      <c r="P1665" s="56">
        <f t="shared" si="25"/>
        <v>12187.64</v>
      </c>
      <c r="Q1665" s="49"/>
      <c r="R1665" s="49"/>
    </row>
    <row r="1666" spans="1:18" s="48" customFormat="1" ht="15.2" customHeight="1">
      <c r="A1666" s="54" t="s">
        <v>539</v>
      </c>
      <c r="B1666" s="54" t="s">
        <v>580</v>
      </c>
      <c r="C1666" s="54" t="s">
        <v>283</v>
      </c>
      <c r="D1666" s="54" t="s">
        <v>283</v>
      </c>
      <c r="E1666" s="54" t="s">
        <v>13</v>
      </c>
      <c r="F1666" s="54"/>
      <c r="G1666" s="54" t="s">
        <v>366</v>
      </c>
      <c r="H1666" s="54" t="s">
        <v>367</v>
      </c>
      <c r="I1666" s="51">
        <v>4901.1400000000003</v>
      </c>
      <c r="J1666" s="51">
        <v>4901.1400000000003</v>
      </c>
      <c r="K1666" s="51">
        <v>401851.5</v>
      </c>
      <c r="L1666" s="51">
        <v>401851.5</v>
      </c>
      <c r="M1666" s="51">
        <v>1</v>
      </c>
      <c r="N1666" s="51">
        <v>1</v>
      </c>
      <c r="O1666" s="55">
        <v>0</v>
      </c>
      <c r="P1666" s="56">
        <f t="shared" si="25"/>
        <v>401851.5</v>
      </c>
      <c r="Q1666" s="49"/>
      <c r="R1666" s="49"/>
    </row>
    <row r="1667" spans="1:18" s="48" customFormat="1" ht="15.2" customHeight="1">
      <c r="A1667" s="54" t="s">
        <v>539</v>
      </c>
      <c r="B1667" s="54" t="s">
        <v>580</v>
      </c>
      <c r="C1667" s="54" t="s">
        <v>283</v>
      </c>
      <c r="D1667" s="54" t="s">
        <v>283</v>
      </c>
      <c r="E1667" s="54" t="s">
        <v>13</v>
      </c>
      <c r="F1667" s="54"/>
      <c r="G1667" s="54" t="s">
        <v>368</v>
      </c>
      <c r="H1667" s="54" t="s">
        <v>369</v>
      </c>
      <c r="I1667" s="51">
        <v>37.270000000000003</v>
      </c>
      <c r="J1667" s="51">
        <v>37.270000000000003</v>
      </c>
      <c r="K1667" s="51">
        <v>24046.34</v>
      </c>
      <c r="L1667" s="51">
        <v>24046.34</v>
      </c>
      <c r="M1667" s="51">
        <v>1</v>
      </c>
      <c r="N1667" s="51">
        <v>1</v>
      </c>
      <c r="O1667" s="55">
        <v>0</v>
      </c>
      <c r="P1667" s="56">
        <f t="shared" ref="P1667:P1730" si="26">L1667-O1667</f>
        <v>24046.34</v>
      </c>
      <c r="Q1667" s="49"/>
      <c r="R1667" s="49"/>
    </row>
    <row r="1668" spans="1:18" s="48" customFormat="1" ht="15.2" customHeight="1">
      <c r="A1668" s="54" t="s">
        <v>539</v>
      </c>
      <c r="B1668" s="54" t="s">
        <v>580</v>
      </c>
      <c r="C1668" s="54" t="s">
        <v>283</v>
      </c>
      <c r="D1668" s="54" t="s">
        <v>283</v>
      </c>
      <c r="E1668" s="54" t="s">
        <v>13</v>
      </c>
      <c r="F1668" s="54"/>
      <c r="G1668" s="54" t="s">
        <v>370</v>
      </c>
      <c r="H1668" s="54" t="s">
        <v>371</v>
      </c>
      <c r="I1668" s="51">
        <v>19873.400000000001</v>
      </c>
      <c r="J1668" s="51">
        <v>19873.400000000001</v>
      </c>
      <c r="K1668" s="51">
        <v>19873.400000000001</v>
      </c>
      <c r="L1668" s="51">
        <v>19873.400000000001</v>
      </c>
      <c r="M1668" s="51">
        <v>1</v>
      </c>
      <c r="N1668" s="51">
        <v>1</v>
      </c>
      <c r="O1668" s="55">
        <v>0</v>
      </c>
      <c r="P1668" s="56">
        <f t="shared" si="26"/>
        <v>19873.400000000001</v>
      </c>
      <c r="Q1668" s="49"/>
      <c r="R1668" s="49"/>
    </row>
    <row r="1669" spans="1:18" s="48" customFormat="1" ht="15.2" customHeight="1">
      <c r="A1669" s="54" t="s">
        <v>539</v>
      </c>
      <c r="B1669" s="54" t="s">
        <v>580</v>
      </c>
      <c r="C1669" s="54" t="s">
        <v>283</v>
      </c>
      <c r="D1669" s="54" t="s">
        <v>283</v>
      </c>
      <c r="E1669" s="54" t="s">
        <v>13</v>
      </c>
      <c r="F1669" s="54"/>
      <c r="G1669" s="54" t="s">
        <v>372</v>
      </c>
      <c r="H1669" s="54" t="s">
        <v>373</v>
      </c>
      <c r="I1669" s="51">
        <v>874.66</v>
      </c>
      <c r="J1669" s="51">
        <v>874.66</v>
      </c>
      <c r="K1669" s="51">
        <v>1828.77</v>
      </c>
      <c r="L1669" s="51">
        <v>1828.77</v>
      </c>
      <c r="M1669" s="51">
        <v>1</v>
      </c>
      <c r="N1669" s="51">
        <v>1</v>
      </c>
      <c r="O1669" s="55">
        <v>0</v>
      </c>
      <c r="P1669" s="56">
        <f t="shared" si="26"/>
        <v>1828.77</v>
      </c>
      <c r="Q1669" s="49"/>
      <c r="R1669" s="49"/>
    </row>
    <row r="1670" spans="1:18" s="48" customFormat="1" ht="15.2" customHeight="1">
      <c r="A1670" s="54" t="s">
        <v>539</v>
      </c>
      <c r="B1670" s="54" t="s">
        <v>580</v>
      </c>
      <c r="C1670" s="54" t="s">
        <v>283</v>
      </c>
      <c r="D1670" s="54" t="s">
        <v>283</v>
      </c>
      <c r="E1670" s="54" t="s">
        <v>13</v>
      </c>
      <c r="F1670" s="54"/>
      <c r="G1670" s="54" t="s">
        <v>374</v>
      </c>
      <c r="H1670" s="54" t="s">
        <v>375</v>
      </c>
      <c r="I1670" s="51">
        <v>1617.85</v>
      </c>
      <c r="J1670" s="51">
        <v>1617.85</v>
      </c>
      <c r="K1670" s="51">
        <v>-1089.48</v>
      </c>
      <c r="L1670" s="51">
        <v>-1089.48</v>
      </c>
      <c r="M1670" s="51">
        <v>1</v>
      </c>
      <c r="N1670" s="51">
        <v>1</v>
      </c>
      <c r="O1670" s="55">
        <v>0</v>
      </c>
      <c r="P1670" s="56">
        <f t="shared" si="26"/>
        <v>-1089.48</v>
      </c>
      <c r="Q1670" s="49"/>
      <c r="R1670" s="49"/>
    </row>
    <row r="1671" spans="1:18" s="48" customFormat="1" ht="15.2" customHeight="1">
      <c r="A1671" s="54" t="s">
        <v>539</v>
      </c>
      <c r="B1671" s="54" t="s">
        <v>580</v>
      </c>
      <c r="C1671" s="54" t="s">
        <v>283</v>
      </c>
      <c r="D1671" s="54" t="s">
        <v>283</v>
      </c>
      <c r="E1671" s="54" t="s">
        <v>13</v>
      </c>
      <c r="F1671" s="54"/>
      <c r="G1671" s="54" t="s">
        <v>389</v>
      </c>
      <c r="H1671" s="54" t="s">
        <v>390</v>
      </c>
      <c r="I1671" s="51">
        <v>431.12</v>
      </c>
      <c r="J1671" s="51">
        <v>431.12</v>
      </c>
      <c r="K1671" s="51">
        <v>431.12</v>
      </c>
      <c r="L1671" s="51">
        <v>431.12</v>
      </c>
      <c r="M1671" s="51">
        <v>1</v>
      </c>
      <c r="N1671" s="51">
        <v>1</v>
      </c>
      <c r="O1671" s="55">
        <v>0</v>
      </c>
      <c r="P1671" s="56">
        <f t="shared" si="26"/>
        <v>431.12</v>
      </c>
      <c r="Q1671" s="49"/>
      <c r="R1671" s="49"/>
    </row>
    <row r="1672" spans="1:18" s="48" customFormat="1" ht="15.2" customHeight="1">
      <c r="A1672" s="54" t="s">
        <v>539</v>
      </c>
      <c r="B1672" s="54" t="s">
        <v>580</v>
      </c>
      <c r="C1672" s="54" t="s">
        <v>283</v>
      </c>
      <c r="D1672" s="54" t="s">
        <v>283</v>
      </c>
      <c r="E1672" s="54" t="s">
        <v>13</v>
      </c>
      <c r="F1672" s="54"/>
      <c r="G1672" s="54" t="s">
        <v>397</v>
      </c>
      <c r="H1672" s="54" t="s">
        <v>35</v>
      </c>
      <c r="I1672" s="51" t="s">
        <v>510</v>
      </c>
      <c r="J1672" s="51" t="s">
        <v>510</v>
      </c>
      <c r="K1672" s="51">
        <v>0</v>
      </c>
      <c r="L1672" s="51">
        <v>0</v>
      </c>
      <c r="M1672" s="51">
        <v>2</v>
      </c>
      <c r="N1672" s="51">
        <v>2</v>
      </c>
      <c r="O1672" s="55">
        <v>0</v>
      </c>
      <c r="P1672" s="56">
        <f t="shared" si="26"/>
        <v>0</v>
      </c>
      <c r="Q1672" s="49"/>
      <c r="R1672" s="49"/>
    </row>
    <row r="1673" spans="1:18" s="48" customFormat="1" ht="15.2" customHeight="1">
      <c r="A1673" s="54" t="s">
        <v>539</v>
      </c>
      <c r="B1673" s="54" t="s">
        <v>580</v>
      </c>
      <c r="C1673" s="54" t="s">
        <v>283</v>
      </c>
      <c r="D1673" s="54" t="s">
        <v>283</v>
      </c>
      <c r="E1673" s="54" t="s">
        <v>13</v>
      </c>
      <c r="F1673" s="54"/>
      <c r="G1673" s="54" t="s">
        <v>380</v>
      </c>
      <c r="H1673" s="54" t="s">
        <v>17</v>
      </c>
      <c r="I1673" s="51">
        <v>738.24</v>
      </c>
      <c r="J1673" s="51">
        <v>738.24</v>
      </c>
      <c r="K1673" s="51">
        <v>1209.45</v>
      </c>
      <c r="L1673" s="51">
        <v>1209.4499999999998</v>
      </c>
      <c r="M1673" s="51">
        <v>1</v>
      </c>
      <c r="N1673" s="51">
        <v>1</v>
      </c>
      <c r="O1673" s="55">
        <v>0</v>
      </c>
      <c r="P1673" s="56">
        <f t="shared" si="26"/>
        <v>1209.4499999999998</v>
      </c>
      <c r="Q1673" s="49"/>
      <c r="R1673" s="49"/>
    </row>
    <row r="1674" spans="1:18" s="48" customFormat="1" ht="15.2" customHeight="1">
      <c r="A1674" s="54" t="s">
        <v>539</v>
      </c>
      <c r="B1674" s="54" t="s">
        <v>580</v>
      </c>
      <c r="C1674" s="54" t="s">
        <v>283</v>
      </c>
      <c r="D1674" s="54" t="s">
        <v>283</v>
      </c>
      <c r="E1674" s="54" t="s">
        <v>13</v>
      </c>
      <c r="F1674" s="54"/>
      <c r="G1674" s="54" t="s">
        <v>381</v>
      </c>
      <c r="H1674" s="54" t="s">
        <v>382</v>
      </c>
      <c r="I1674" s="51">
        <v>1853.38</v>
      </c>
      <c r="J1674" s="51">
        <v>1853.38</v>
      </c>
      <c r="K1674" s="51">
        <v>3706.76</v>
      </c>
      <c r="L1674" s="51">
        <v>3706.76</v>
      </c>
      <c r="M1674" s="51">
        <v>1</v>
      </c>
      <c r="N1674" s="51">
        <v>1</v>
      </c>
      <c r="O1674" s="55">
        <v>0</v>
      </c>
      <c r="P1674" s="56">
        <f t="shared" si="26"/>
        <v>3706.76</v>
      </c>
      <c r="Q1674" s="49"/>
      <c r="R1674" s="49"/>
    </row>
    <row r="1675" spans="1:18" s="48" customFormat="1" ht="15.2" customHeight="1">
      <c r="A1675" s="54" t="s">
        <v>539</v>
      </c>
      <c r="B1675" s="54" t="s">
        <v>580</v>
      </c>
      <c r="C1675" s="54" t="s">
        <v>284</v>
      </c>
      <c r="D1675" s="54" t="s">
        <v>284</v>
      </c>
      <c r="E1675" s="54" t="s">
        <v>13</v>
      </c>
      <c r="F1675" s="54"/>
      <c r="G1675" s="54" t="s">
        <v>366</v>
      </c>
      <c r="H1675" s="54" t="s">
        <v>367</v>
      </c>
      <c r="I1675" s="51">
        <v>202.23</v>
      </c>
      <c r="J1675" s="51">
        <v>202.23</v>
      </c>
      <c r="K1675" s="51">
        <v>16142.03</v>
      </c>
      <c r="L1675" s="51">
        <v>16142.03</v>
      </c>
      <c r="M1675" s="51">
        <v>1</v>
      </c>
      <c r="N1675" s="51">
        <v>1</v>
      </c>
      <c r="O1675" s="55">
        <v>0</v>
      </c>
      <c r="P1675" s="56">
        <f t="shared" si="26"/>
        <v>16142.03</v>
      </c>
      <c r="Q1675" s="49"/>
      <c r="R1675" s="49"/>
    </row>
    <row r="1676" spans="1:18" s="48" customFormat="1" ht="15.2" customHeight="1">
      <c r="A1676" s="54" t="s">
        <v>539</v>
      </c>
      <c r="B1676" s="54" t="s">
        <v>580</v>
      </c>
      <c r="C1676" s="54" t="s">
        <v>284</v>
      </c>
      <c r="D1676" s="54" t="s">
        <v>284</v>
      </c>
      <c r="E1676" s="54" t="s">
        <v>13</v>
      </c>
      <c r="F1676" s="54"/>
      <c r="G1676" s="54" t="s">
        <v>368</v>
      </c>
      <c r="H1676" s="54" t="s">
        <v>369</v>
      </c>
      <c r="I1676" s="51">
        <v>1.57</v>
      </c>
      <c r="J1676" s="51">
        <v>1.57</v>
      </c>
      <c r="K1676" s="51">
        <v>1008.39</v>
      </c>
      <c r="L1676" s="51">
        <v>1008.39</v>
      </c>
      <c r="M1676" s="51">
        <v>1</v>
      </c>
      <c r="N1676" s="51">
        <v>1</v>
      </c>
      <c r="O1676" s="55">
        <v>0</v>
      </c>
      <c r="P1676" s="56">
        <f t="shared" si="26"/>
        <v>1008.39</v>
      </c>
      <c r="Q1676" s="49"/>
      <c r="R1676" s="49"/>
    </row>
    <row r="1677" spans="1:18" s="48" customFormat="1" ht="15.2" customHeight="1">
      <c r="A1677" s="54" t="s">
        <v>539</v>
      </c>
      <c r="B1677" s="54" t="s">
        <v>580</v>
      </c>
      <c r="C1677" s="54" t="s">
        <v>284</v>
      </c>
      <c r="D1677" s="54" t="s">
        <v>284</v>
      </c>
      <c r="E1677" s="54" t="s">
        <v>13</v>
      </c>
      <c r="F1677" s="54"/>
      <c r="G1677" s="54" t="s">
        <v>370</v>
      </c>
      <c r="H1677" s="54" t="s">
        <v>371</v>
      </c>
      <c r="I1677" s="51">
        <v>212.65</v>
      </c>
      <c r="J1677" s="51">
        <v>212.65</v>
      </c>
      <c r="K1677" s="51">
        <v>212.65</v>
      </c>
      <c r="L1677" s="51">
        <v>212.65</v>
      </c>
      <c r="M1677" s="51">
        <v>1</v>
      </c>
      <c r="N1677" s="51">
        <v>1</v>
      </c>
      <c r="O1677" s="55">
        <v>0</v>
      </c>
      <c r="P1677" s="56">
        <f t="shared" si="26"/>
        <v>212.65</v>
      </c>
      <c r="Q1677" s="49"/>
      <c r="R1677" s="49"/>
    </row>
    <row r="1678" spans="1:18" s="48" customFormat="1" ht="15.2" customHeight="1">
      <c r="A1678" s="54" t="s">
        <v>539</v>
      </c>
      <c r="B1678" s="54" t="s">
        <v>580</v>
      </c>
      <c r="C1678" s="54" t="s">
        <v>284</v>
      </c>
      <c r="D1678" s="54" t="s">
        <v>284</v>
      </c>
      <c r="E1678" s="54" t="s">
        <v>13</v>
      </c>
      <c r="F1678" s="54"/>
      <c r="G1678" s="54" t="s">
        <v>372</v>
      </c>
      <c r="H1678" s="54" t="s">
        <v>373</v>
      </c>
      <c r="I1678" s="51">
        <v>9.36</v>
      </c>
      <c r="J1678" s="51">
        <v>9.36</v>
      </c>
      <c r="K1678" s="51">
        <v>19.57</v>
      </c>
      <c r="L1678" s="51">
        <v>19.57</v>
      </c>
      <c r="M1678" s="51">
        <v>1</v>
      </c>
      <c r="N1678" s="51">
        <v>1</v>
      </c>
      <c r="O1678" s="55">
        <v>0</v>
      </c>
      <c r="P1678" s="56">
        <f t="shared" si="26"/>
        <v>19.57</v>
      </c>
      <c r="Q1678" s="49"/>
      <c r="R1678" s="49"/>
    </row>
    <row r="1679" spans="1:18" s="48" customFormat="1" ht="15.2" customHeight="1">
      <c r="A1679" s="54" t="s">
        <v>539</v>
      </c>
      <c r="B1679" s="54" t="s">
        <v>580</v>
      </c>
      <c r="C1679" s="54" t="s">
        <v>284</v>
      </c>
      <c r="D1679" s="54" t="s">
        <v>284</v>
      </c>
      <c r="E1679" s="54" t="s">
        <v>13</v>
      </c>
      <c r="F1679" s="54"/>
      <c r="G1679" s="54" t="s">
        <v>374</v>
      </c>
      <c r="H1679" s="54" t="s">
        <v>375</v>
      </c>
      <c r="I1679" s="51">
        <v>578.79</v>
      </c>
      <c r="J1679" s="51">
        <v>578.79</v>
      </c>
      <c r="K1679" s="51">
        <v>1999.64</v>
      </c>
      <c r="L1679" s="51">
        <v>1999.64</v>
      </c>
      <c r="M1679" s="51">
        <v>1</v>
      </c>
      <c r="N1679" s="51">
        <v>1</v>
      </c>
      <c r="O1679" s="55">
        <v>0</v>
      </c>
      <c r="P1679" s="56">
        <f t="shared" si="26"/>
        <v>1999.64</v>
      </c>
      <c r="Q1679" s="49"/>
      <c r="R1679" s="49"/>
    </row>
    <row r="1680" spans="1:18" s="48" customFormat="1" ht="15.2" customHeight="1">
      <c r="A1680" s="54" t="s">
        <v>539</v>
      </c>
      <c r="B1680" s="54" t="s">
        <v>580</v>
      </c>
      <c r="C1680" s="54" t="s">
        <v>284</v>
      </c>
      <c r="D1680" s="54" t="s">
        <v>284</v>
      </c>
      <c r="E1680" s="54" t="s">
        <v>13</v>
      </c>
      <c r="F1680" s="54"/>
      <c r="G1680" s="54" t="s">
        <v>389</v>
      </c>
      <c r="H1680" s="54" t="s">
        <v>390</v>
      </c>
      <c r="I1680" s="51">
        <v>11.43</v>
      </c>
      <c r="J1680" s="51">
        <v>11.43</v>
      </c>
      <c r="K1680" s="51">
        <v>38.49</v>
      </c>
      <c r="L1680" s="51">
        <v>38.489999999999995</v>
      </c>
      <c r="M1680" s="51">
        <v>1</v>
      </c>
      <c r="N1680" s="51">
        <v>1</v>
      </c>
      <c r="O1680" s="55">
        <v>0</v>
      </c>
      <c r="P1680" s="56">
        <f t="shared" si="26"/>
        <v>38.489999999999995</v>
      </c>
      <c r="Q1680" s="49"/>
      <c r="R1680" s="49"/>
    </row>
    <row r="1681" spans="1:18" s="48" customFormat="1" ht="15.2" customHeight="1">
      <c r="A1681" s="54" t="s">
        <v>539</v>
      </c>
      <c r="B1681" s="54" t="s">
        <v>580</v>
      </c>
      <c r="C1681" s="54" t="s">
        <v>284</v>
      </c>
      <c r="D1681" s="54" t="s">
        <v>284</v>
      </c>
      <c r="E1681" s="54" t="s">
        <v>13</v>
      </c>
      <c r="F1681" s="54"/>
      <c r="G1681" s="54" t="s">
        <v>397</v>
      </c>
      <c r="H1681" s="54" t="s">
        <v>35</v>
      </c>
      <c r="I1681" s="51" t="s">
        <v>510</v>
      </c>
      <c r="J1681" s="51" t="s">
        <v>510</v>
      </c>
      <c r="K1681" s="51">
        <v>0</v>
      </c>
      <c r="L1681" s="51">
        <v>0</v>
      </c>
      <c r="M1681" s="51">
        <v>2</v>
      </c>
      <c r="N1681" s="51">
        <v>2</v>
      </c>
      <c r="O1681" s="55">
        <v>0</v>
      </c>
      <c r="P1681" s="56">
        <f t="shared" si="26"/>
        <v>0</v>
      </c>
      <c r="Q1681" s="49"/>
      <c r="R1681" s="49"/>
    </row>
    <row r="1682" spans="1:18" s="48" customFormat="1" ht="15.2" customHeight="1">
      <c r="A1682" s="54" t="s">
        <v>539</v>
      </c>
      <c r="B1682" s="54" t="s">
        <v>580</v>
      </c>
      <c r="C1682" s="54" t="s">
        <v>284</v>
      </c>
      <c r="D1682" s="54" t="s">
        <v>284</v>
      </c>
      <c r="E1682" s="54" t="s">
        <v>13</v>
      </c>
      <c r="F1682" s="54"/>
      <c r="G1682" s="54" t="s">
        <v>380</v>
      </c>
      <c r="H1682" s="54" t="s">
        <v>17</v>
      </c>
      <c r="I1682" s="51">
        <v>33.06</v>
      </c>
      <c r="J1682" s="51">
        <v>33.06</v>
      </c>
      <c r="K1682" s="51">
        <v>50.29</v>
      </c>
      <c r="L1682" s="51">
        <v>50.29</v>
      </c>
      <c r="M1682" s="51">
        <v>1</v>
      </c>
      <c r="N1682" s="51">
        <v>1</v>
      </c>
      <c r="O1682" s="55">
        <v>0</v>
      </c>
      <c r="P1682" s="56">
        <f t="shared" si="26"/>
        <v>50.29</v>
      </c>
      <c r="Q1682" s="49"/>
      <c r="R1682" s="49"/>
    </row>
    <row r="1683" spans="1:18" s="48" customFormat="1" ht="15.2" customHeight="1">
      <c r="A1683" s="54" t="s">
        <v>539</v>
      </c>
      <c r="B1683" s="54" t="s">
        <v>580</v>
      </c>
      <c r="C1683" s="54" t="s">
        <v>284</v>
      </c>
      <c r="D1683" s="54" t="s">
        <v>284</v>
      </c>
      <c r="E1683" s="54" t="s">
        <v>13</v>
      </c>
      <c r="F1683" s="54"/>
      <c r="G1683" s="54" t="s">
        <v>381</v>
      </c>
      <c r="H1683" s="54" t="s">
        <v>382</v>
      </c>
      <c r="I1683" s="51">
        <v>77.540000000000006</v>
      </c>
      <c r="J1683" s="51">
        <v>77.540000000000006</v>
      </c>
      <c r="K1683" s="51">
        <v>155.08000000000001</v>
      </c>
      <c r="L1683" s="51">
        <v>155.08000000000001</v>
      </c>
      <c r="M1683" s="51">
        <v>1</v>
      </c>
      <c r="N1683" s="51">
        <v>1</v>
      </c>
      <c r="O1683" s="55">
        <v>0</v>
      </c>
      <c r="P1683" s="56">
        <f t="shared" si="26"/>
        <v>155.08000000000001</v>
      </c>
      <c r="Q1683" s="49"/>
      <c r="R1683" s="49"/>
    </row>
    <row r="1684" spans="1:18" s="48" customFormat="1" ht="15.2" customHeight="1">
      <c r="A1684" s="54" t="s">
        <v>539</v>
      </c>
      <c r="B1684" s="54" t="s">
        <v>580</v>
      </c>
      <c r="C1684" s="54" t="s">
        <v>285</v>
      </c>
      <c r="D1684" s="54" t="s">
        <v>285</v>
      </c>
      <c r="E1684" s="54" t="s">
        <v>13</v>
      </c>
      <c r="F1684" s="54"/>
      <c r="G1684" s="54" t="s">
        <v>366</v>
      </c>
      <c r="H1684" s="54" t="s">
        <v>367</v>
      </c>
      <c r="I1684" s="51">
        <v>9670.64</v>
      </c>
      <c r="J1684" s="51">
        <v>9670.64</v>
      </c>
      <c r="K1684" s="51">
        <v>779735.98</v>
      </c>
      <c r="L1684" s="51">
        <v>779735.98</v>
      </c>
      <c r="M1684" s="51">
        <v>1</v>
      </c>
      <c r="N1684" s="51">
        <v>1</v>
      </c>
      <c r="O1684" s="55">
        <v>0</v>
      </c>
      <c r="P1684" s="56">
        <f t="shared" si="26"/>
        <v>779735.98</v>
      </c>
      <c r="Q1684" s="49"/>
      <c r="R1684" s="49"/>
    </row>
    <row r="1685" spans="1:18" s="48" customFormat="1" ht="15.2" customHeight="1">
      <c r="A1685" s="54" t="s">
        <v>539</v>
      </c>
      <c r="B1685" s="54" t="s">
        <v>580</v>
      </c>
      <c r="C1685" s="54" t="s">
        <v>285</v>
      </c>
      <c r="D1685" s="54" t="s">
        <v>285</v>
      </c>
      <c r="E1685" s="54" t="s">
        <v>13</v>
      </c>
      <c r="F1685" s="54"/>
      <c r="G1685" s="54" t="s">
        <v>368</v>
      </c>
      <c r="H1685" s="54" t="s">
        <v>369</v>
      </c>
      <c r="I1685" s="51">
        <v>74.180000000000007</v>
      </c>
      <c r="J1685" s="51">
        <v>74.180000000000007</v>
      </c>
      <c r="K1685" s="51">
        <v>47859.96</v>
      </c>
      <c r="L1685" s="51">
        <v>47859.96</v>
      </c>
      <c r="M1685" s="51">
        <v>1</v>
      </c>
      <c r="N1685" s="51">
        <v>1</v>
      </c>
      <c r="O1685" s="55">
        <v>0</v>
      </c>
      <c r="P1685" s="56">
        <f t="shared" si="26"/>
        <v>47859.96</v>
      </c>
      <c r="Q1685" s="49"/>
      <c r="R1685" s="49"/>
    </row>
    <row r="1686" spans="1:18" s="48" customFormat="1" ht="15.2" customHeight="1">
      <c r="A1686" s="54" t="s">
        <v>539</v>
      </c>
      <c r="B1686" s="54" t="s">
        <v>580</v>
      </c>
      <c r="C1686" s="54" t="s">
        <v>285</v>
      </c>
      <c r="D1686" s="54" t="s">
        <v>285</v>
      </c>
      <c r="E1686" s="54" t="s">
        <v>13</v>
      </c>
      <c r="F1686" s="54"/>
      <c r="G1686" s="54" t="s">
        <v>370</v>
      </c>
      <c r="H1686" s="54" t="s">
        <v>371</v>
      </c>
      <c r="I1686" s="51">
        <v>16876.93</v>
      </c>
      <c r="J1686" s="51">
        <v>16876.93</v>
      </c>
      <c r="K1686" s="51">
        <v>16876.93</v>
      </c>
      <c r="L1686" s="51">
        <v>16876.93</v>
      </c>
      <c r="M1686" s="51">
        <v>1</v>
      </c>
      <c r="N1686" s="51">
        <v>1</v>
      </c>
      <c r="O1686" s="55">
        <v>0</v>
      </c>
      <c r="P1686" s="56">
        <f t="shared" si="26"/>
        <v>16876.93</v>
      </c>
      <c r="Q1686" s="49"/>
      <c r="R1686" s="49"/>
    </row>
    <row r="1687" spans="1:18" s="48" customFormat="1" ht="15.2" customHeight="1">
      <c r="A1687" s="54" t="s">
        <v>539</v>
      </c>
      <c r="B1687" s="54" t="s">
        <v>580</v>
      </c>
      <c r="C1687" s="54" t="s">
        <v>285</v>
      </c>
      <c r="D1687" s="54" t="s">
        <v>285</v>
      </c>
      <c r="E1687" s="54" t="s">
        <v>13</v>
      </c>
      <c r="F1687" s="54"/>
      <c r="G1687" s="54" t="s">
        <v>372</v>
      </c>
      <c r="H1687" s="54" t="s">
        <v>373</v>
      </c>
      <c r="I1687" s="51">
        <v>742.79</v>
      </c>
      <c r="J1687" s="51">
        <v>742.79</v>
      </c>
      <c r="K1687" s="51">
        <v>1553.05</v>
      </c>
      <c r="L1687" s="51">
        <v>1553.05</v>
      </c>
      <c r="M1687" s="51">
        <v>1</v>
      </c>
      <c r="N1687" s="51">
        <v>1</v>
      </c>
      <c r="O1687" s="55">
        <v>0</v>
      </c>
      <c r="P1687" s="56">
        <f t="shared" si="26"/>
        <v>1553.05</v>
      </c>
      <c r="Q1687" s="49"/>
      <c r="R1687" s="49"/>
    </row>
    <row r="1688" spans="1:18" s="48" customFormat="1" ht="15.2" customHeight="1">
      <c r="A1688" s="54" t="s">
        <v>539</v>
      </c>
      <c r="B1688" s="54" t="s">
        <v>580</v>
      </c>
      <c r="C1688" s="54" t="s">
        <v>285</v>
      </c>
      <c r="D1688" s="54" t="s">
        <v>285</v>
      </c>
      <c r="E1688" s="54" t="s">
        <v>13</v>
      </c>
      <c r="F1688" s="54"/>
      <c r="G1688" s="54" t="s">
        <v>374</v>
      </c>
      <c r="H1688" s="54" t="s">
        <v>375</v>
      </c>
      <c r="I1688" s="51">
        <v>1763.44</v>
      </c>
      <c r="J1688" s="51">
        <v>1763.44</v>
      </c>
      <c r="K1688" s="51">
        <v>5887.63</v>
      </c>
      <c r="L1688" s="51">
        <v>5887.6299999999992</v>
      </c>
      <c r="M1688" s="51">
        <v>1</v>
      </c>
      <c r="N1688" s="51">
        <v>1</v>
      </c>
      <c r="O1688" s="55">
        <v>0</v>
      </c>
      <c r="P1688" s="56">
        <f t="shared" si="26"/>
        <v>5887.6299999999992</v>
      </c>
      <c r="Q1688" s="49"/>
      <c r="R1688" s="49"/>
    </row>
    <row r="1689" spans="1:18" s="48" customFormat="1" ht="15.2" customHeight="1">
      <c r="A1689" s="54" t="s">
        <v>539</v>
      </c>
      <c r="B1689" s="54" t="s">
        <v>580</v>
      </c>
      <c r="C1689" s="54" t="s">
        <v>285</v>
      </c>
      <c r="D1689" s="54" t="s">
        <v>285</v>
      </c>
      <c r="E1689" s="54" t="s">
        <v>13</v>
      </c>
      <c r="F1689" s="54"/>
      <c r="G1689" s="54" t="s">
        <v>389</v>
      </c>
      <c r="H1689" s="54" t="s">
        <v>390</v>
      </c>
      <c r="I1689" s="51" t="s">
        <v>510</v>
      </c>
      <c r="J1689" s="51" t="s">
        <v>510</v>
      </c>
      <c r="K1689" s="51">
        <v>0</v>
      </c>
      <c r="L1689" s="51">
        <v>0</v>
      </c>
      <c r="M1689" s="51">
        <v>1</v>
      </c>
      <c r="N1689" s="51">
        <v>1</v>
      </c>
      <c r="O1689" s="55">
        <v>0</v>
      </c>
      <c r="P1689" s="56">
        <f t="shared" si="26"/>
        <v>0</v>
      </c>
      <c r="Q1689" s="49"/>
      <c r="R1689" s="49"/>
    </row>
    <row r="1690" spans="1:18" s="48" customFormat="1" ht="15.2" customHeight="1">
      <c r="A1690" s="54" t="s">
        <v>539</v>
      </c>
      <c r="B1690" s="54" t="s">
        <v>580</v>
      </c>
      <c r="C1690" s="54" t="s">
        <v>285</v>
      </c>
      <c r="D1690" s="54" t="s">
        <v>285</v>
      </c>
      <c r="E1690" s="54" t="s">
        <v>13</v>
      </c>
      <c r="F1690" s="54"/>
      <c r="G1690" s="54" t="s">
        <v>397</v>
      </c>
      <c r="H1690" s="54" t="s">
        <v>35</v>
      </c>
      <c r="I1690" s="51" t="s">
        <v>510</v>
      </c>
      <c r="J1690" s="51" t="s">
        <v>510</v>
      </c>
      <c r="K1690" s="51">
        <v>0</v>
      </c>
      <c r="L1690" s="51">
        <v>0</v>
      </c>
      <c r="M1690" s="51">
        <v>2</v>
      </c>
      <c r="N1690" s="51">
        <v>2</v>
      </c>
      <c r="O1690" s="55">
        <v>0</v>
      </c>
      <c r="P1690" s="56">
        <f t="shared" si="26"/>
        <v>0</v>
      </c>
      <c r="Q1690" s="49"/>
      <c r="R1690" s="49"/>
    </row>
    <row r="1691" spans="1:18" s="48" customFormat="1" ht="15.2" customHeight="1">
      <c r="A1691" s="54" t="s">
        <v>539</v>
      </c>
      <c r="B1691" s="54" t="s">
        <v>580</v>
      </c>
      <c r="C1691" s="54" t="s">
        <v>285</v>
      </c>
      <c r="D1691" s="54" t="s">
        <v>285</v>
      </c>
      <c r="E1691" s="54" t="s">
        <v>13</v>
      </c>
      <c r="F1691" s="54"/>
      <c r="G1691" s="54" t="s">
        <v>380</v>
      </c>
      <c r="H1691" s="54" t="s">
        <v>17</v>
      </c>
      <c r="I1691" s="51">
        <v>1438</v>
      </c>
      <c r="J1691" s="51">
        <v>1438</v>
      </c>
      <c r="K1691" s="51">
        <v>2060.09</v>
      </c>
      <c r="L1691" s="51">
        <v>2060.09</v>
      </c>
      <c r="M1691" s="51">
        <v>1</v>
      </c>
      <c r="N1691" s="51">
        <v>1</v>
      </c>
      <c r="O1691" s="55">
        <v>0</v>
      </c>
      <c r="P1691" s="56">
        <f t="shared" si="26"/>
        <v>2060.09</v>
      </c>
      <c r="Q1691" s="49"/>
      <c r="R1691" s="49"/>
    </row>
    <row r="1692" spans="1:18" s="48" customFormat="1" ht="15.2" customHeight="1">
      <c r="A1692" s="54" t="s">
        <v>539</v>
      </c>
      <c r="B1692" s="54" t="s">
        <v>580</v>
      </c>
      <c r="C1692" s="54" t="s">
        <v>285</v>
      </c>
      <c r="D1692" s="54" t="s">
        <v>285</v>
      </c>
      <c r="E1692" s="54" t="s">
        <v>13</v>
      </c>
      <c r="F1692" s="54"/>
      <c r="G1692" s="54" t="s">
        <v>381</v>
      </c>
      <c r="H1692" s="54" t="s">
        <v>382</v>
      </c>
      <c r="I1692" s="51">
        <v>3703.73</v>
      </c>
      <c r="J1692" s="51">
        <v>3703.73</v>
      </c>
      <c r="K1692" s="51">
        <v>7407.46</v>
      </c>
      <c r="L1692" s="51">
        <v>7407.46</v>
      </c>
      <c r="M1692" s="51">
        <v>1</v>
      </c>
      <c r="N1692" s="51">
        <v>1</v>
      </c>
      <c r="O1692" s="55">
        <v>0</v>
      </c>
      <c r="P1692" s="56">
        <f t="shared" si="26"/>
        <v>7407.46</v>
      </c>
      <c r="Q1692" s="49"/>
      <c r="R1692" s="49"/>
    </row>
    <row r="1693" spans="1:18" s="48" customFormat="1" ht="15.2" customHeight="1">
      <c r="A1693" s="54" t="s">
        <v>539</v>
      </c>
      <c r="B1693" s="54" t="s">
        <v>580</v>
      </c>
      <c r="C1693" s="54" t="s">
        <v>286</v>
      </c>
      <c r="D1693" s="54" t="s">
        <v>286</v>
      </c>
      <c r="E1693" s="54" t="s">
        <v>13</v>
      </c>
      <c r="F1693" s="54"/>
      <c r="G1693" s="54" t="s">
        <v>366</v>
      </c>
      <c r="H1693" s="54" t="s">
        <v>367</v>
      </c>
      <c r="I1693" s="51">
        <v>16184.22</v>
      </c>
      <c r="J1693" s="51">
        <v>16184.22</v>
      </c>
      <c r="K1693" s="51">
        <v>1305230.71</v>
      </c>
      <c r="L1693" s="51">
        <v>1305230.71</v>
      </c>
      <c r="M1693" s="51">
        <v>1</v>
      </c>
      <c r="N1693" s="51">
        <v>1</v>
      </c>
      <c r="O1693" s="55">
        <v>0</v>
      </c>
      <c r="P1693" s="56">
        <f t="shared" si="26"/>
        <v>1305230.71</v>
      </c>
      <c r="Q1693" s="49"/>
      <c r="R1693" s="49"/>
    </row>
    <row r="1694" spans="1:18" s="48" customFormat="1" ht="15.2" customHeight="1">
      <c r="A1694" s="54" t="s">
        <v>539</v>
      </c>
      <c r="B1694" s="54" t="s">
        <v>580</v>
      </c>
      <c r="C1694" s="54" t="s">
        <v>286</v>
      </c>
      <c r="D1694" s="54" t="s">
        <v>286</v>
      </c>
      <c r="E1694" s="54" t="s">
        <v>13</v>
      </c>
      <c r="F1694" s="54"/>
      <c r="G1694" s="54" t="s">
        <v>368</v>
      </c>
      <c r="H1694" s="54" t="s">
        <v>369</v>
      </c>
      <c r="I1694" s="51">
        <v>124.08</v>
      </c>
      <c r="J1694" s="51">
        <v>124.08</v>
      </c>
      <c r="K1694" s="51">
        <v>80051.03</v>
      </c>
      <c r="L1694" s="51">
        <v>80051.03</v>
      </c>
      <c r="M1694" s="51">
        <v>1</v>
      </c>
      <c r="N1694" s="51">
        <v>1</v>
      </c>
      <c r="O1694" s="55">
        <v>0</v>
      </c>
      <c r="P1694" s="56">
        <f t="shared" si="26"/>
        <v>80051.03</v>
      </c>
      <c r="Q1694" s="49"/>
      <c r="R1694" s="49"/>
    </row>
    <row r="1695" spans="1:18" s="48" customFormat="1" ht="15.2" customHeight="1">
      <c r="A1695" s="54" t="s">
        <v>539</v>
      </c>
      <c r="B1695" s="54" t="s">
        <v>580</v>
      </c>
      <c r="C1695" s="54" t="s">
        <v>286</v>
      </c>
      <c r="D1695" s="54" t="s">
        <v>286</v>
      </c>
      <c r="E1695" s="54" t="s">
        <v>13</v>
      </c>
      <c r="F1695" s="54"/>
      <c r="G1695" s="54" t="s">
        <v>370</v>
      </c>
      <c r="H1695" s="54" t="s">
        <v>371</v>
      </c>
      <c r="I1695" s="51">
        <v>26704.080000000002</v>
      </c>
      <c r="J1695" s="51">
        <v>26704.080000000002</v>
      </c>
      <c r="K1695" s="51">
        <v>26704.080000000002</v>
      </c>
      <c r="L1695" s="51">
        <v>26704.080000000002</v>
      </c>
      <c r="M1695" s="51">
        <v>1</v>
      </c>
      <c r="N1695" s="51">
        <v>1</v>
      </c>
      <c r="O1695" s="55">
        <v>0</v>
      </c>
      <c r="P1695" s="56">
        <f t="shared" si="26"/>
        <v>26704.080000000002</v>
      </c>
      <c r="Q1695" s="49"/>
      <c r="R1695" s="49"/>
    </row>
    <row r="1696" spans="1:18" s="48" customFormat="1" ht="15.2" customHeight="1">
      <c r="A1696" s="54" t="s">
        <v>539</v>
      </c>
      <c r="B1696" s="54" t="s">
        <v>580</v>
      </c>
      <c r="C1696" s="54" t="s">
        <v>286</v>
      </c>
      <c r="D1696" s="54" t="s">
        <v>286</v>
      </c>
      <c r="E1696" s="54" t="s">
        <v>13</v>
      </c>
      <c r="F1696" s="54"/>
      <c r="G1696" s="54" t="s">
        <v>372</v>
      </c>
      <c r="H1696" s="54" t="s">
        <v>373</v>
      </c>
      <c r="I1696" s="51">
        <v>1175.3</v>
      </c>
      <c r="J1696" s="51">
        <v>1175.3</v>
      </c>
      <c r="K1696" s="51">
        <v>2457.36</v>
      </c>
      <c r="L1696" s="51">
        <v>2457.3599999999997</v>
      </c>
      <c r="M1696" s="51">
        <v>1</v>
      </c>
      <c r="N1696" s="51">
        <v>1</v>
      </c>
      <c r="O1696" s="55">
        <v>0</v>
      </c>
      <c r="P1696" s="56">
        <f t="shared" si="26"/>
        <v>2457.3599999999997</v>
      </c>
      <c r="Q1696" s="49"/>
      <c r="R1696" s="49"/>
    </row>
    <row r="1697" spans="1:18" s="48" customFormat="1" ht="15.2" customHeight="1">
      <c r="A1697" s="54" t="s">
        <v>539</v>
      </c>
      <c r="B1697" s="54" t="s">
        <v>580</v>
      </c>
      <c r="C1697" s="54" t="s">
        <v>286</v>
      </c>
      <c r="D1697" s="54" t="s">
        <v>286</v>
      </c>
      <c r="E1697" s="54" t="s">
        <v>13</v>
      </c>
      <c r="F1697" s="54"/>
      <c r="G1697" s="54" t="s">
        <v>374</v>
      </c>
      <c r="H1697" s="54" t="s">
        <v>375</v>
      </c>
      <c r="I1697" s="51">
        <v>5233.01</v>
      </c>
      <c r="J1697" s="51">
        <v>5233.01</v>
      </c>
      <c r="K1697" s="51">
        <v>19037.3</v>
      </c>
      <c r="L1697" s="51">
        <v>19037.300000000003</v>
      </c>
      <c r="M1697" s="51">
        <v>1</v>
      </c>
      <c r="N1697" s="51">
        <v>1</v>
      </c>
      <c r="O1697" s="55">
        <v>0</v>
      </c>
      <c r="P1697" s="56">
        <f t="shared" si="26"/>
        <v>19037.300000000003</v>
      </c>
      <c r="Q1697" s="49"/>
      <c r="R1697" s="49"/>
    </row>
    <row r="1698" spans="1:18" s="48" customFormat="1" ht="15.2" customHeight="1">
      <c r="A1698" s="54" t="s">
        <v>539</v>
      </c>
      <c r="B1698" s="54" t="s">
        <v>580</v>
      </c>
      <c r="C1698" s="54" t="s">
        <v>286</v>
      </c>
      <c r="D1698" s="54" t="s">
        <v>286</v>
      </c>
      <c r="E1698" s="54" t="s">
        <v>13</v>
      </c>
      <c r="F1698" s="54"/>
      <c r="G1698" s="54" t="s">
        <v>389</v>
      </c>
      <c r="H1698" s="54" t="s">
        <v>390</v>
      </c>
      <c r="I1698" s="51">
        <v>109.38</v>
      </c>
      <c r="J1698" s="51">
        <v>109.38</v>
      </c>
      <c r="K1698" s="51">
        <v>109.38</v>
      </c>
      <c r="L1698" s="51">
        <v>109.38</v>
      </c>
      <c r="M1698" s="51">
        <v>1</v>
      </c>
      <c r="N1698" s="51">
        <v>1</v>
      </c>
      <c r="O1698" s="55">
        <v>0</v>
      </c>
      <c r="P1698" s="56">
        <f t="shared" si="26"/>
        <v>109.38</v>
      </c>
      <c r="Q1698" s="49"/>
      <c r="R1698" s="49"/>
    </row>
    <row r="1699" spans="1:18" s="48" customFormat="1" ht="15.2" customHeight="1">
      <c r="A1699" s="54" t="s">
        <v>539</v>
      </c>
      <c r="B1699" s="54" t="s">
        <v>580</v>
      </c>
      <c r="C1699" s="54" t="s">
        <v>286</v>
      </c>
      <c r="D1699" s="54" t="s">
        <v>286</v>
      </c>
      <c r="E1699" s="54" t="s">
        <v>13</v>
      </c>
      <c r="F1699" s="54"/>
      <c r="G1699" s="54" t="s">
        <v>397</v>
      </c>
      <c r="H1699" s="54" t="s">
        <v>35</v>
      </c>
      <c r="I1699" s="51" t="s">
        <v>510</v>
      </c>
      <c r="J1699" s="51" t="s">
        <v>510</v>
      </c>
      <c r="K1699" s="51">
        <v>0</v>
      </c>
      <c r="L1699" s="51">
        <v>0</v>
      </c>
      <c r="M1699" s="51">
        <v>2</v>
      </c>
      <c r="N1699" s="51">
        <v>2</v>
      </c>
      <c r="O1699" s="55">
        <v>0</v>
      </c>
      <c r="P1699" s="56">
        <f t="shared" si="26"/>
        <v>0</v>
      </c>
      <c r="Q1699" s="49"/>
      <c r="R1699" s="49"/>
    </row>
    <row r="1700" spans="1:18" s="48" customFormat="1" ht="15.2" customHeight="1">
      <c r="A1700" s="54" t="s">
        <v>539</v>
      </c>
      <c r="B1700" s="54" t="s">
        <v>580</v>
      </c>
      <c r="C1700" s="54" t="s">
        <v>286</v>
      </c>
      <c r="D1700" s="54" t="s">
        <v>286</v>
      </c>
      <c r="E1700" s="54" t="s">
        <v>13</v>
      </c>
      <c r="F1700" s="54"/>
      <c r="G1700" s="54" t="s">
        <v>380</v>
      </c>
      <c r="H1700" s="54" t="s">
        <v>17</v>
      </c>
      <c r="I1700" s="51">
        <v>2422.44</v>
      </c>
      <c r="J1700" s="51">
        <v>2422.44</v>
      </c>
      <c r="K1700" s="51">
        <v>3523.86</v>
      </c>
      <c r="L1700" s="51">
        <v>3523.86</v>
      </c>
      <c r="M1700" s="51">
        <v>1</v>
      </c>
      <c r="N1700" s="51">
        <v>1</v>
      </c>
      <c r="O1700" s="55">
        <v>0</v>
      </c>
      <c r="P1700" s="56">
        <f t="shared" si="26"/>
        <v>3523.86</v>
      </c>
      <c r="Q1700" s="49"/>
      <c r="R1700" s="49"/>
    </row>
    <row r="1701" spans="1:18" s="48" customFormat="1" ht="15.2" customHeight="1">
      <c r="A1701" s="54" t="s">
        <v>539</v>
      </c>
      <c r="B1701" s="54" t="s">
        <v>580</v>
      </c>
      <c r="C1701" s="54" t="s">
        <v>286</v>
      </c>
      <c r="D1701" s="54" t="s">
        <v>286</v>
      </c>
      <c r="E1701" s="54" t="s">
        <v>13</v>
      </c>
      <c r="F1701" s="54"/>
      <c r="G1701" s="54" t="s">
        <v>381</v>
      </c>
      <c r="H1701" s="54" t="s">
        <v>382</v>
      </c>
      <c r="I1701" s="51">
        <v>6197.21</v>
      </c>
      <c r="J1701" s="51">
        <v>6197.21</v>
      </c>
      <c r="K1701" s="51">
        <v>12394.42</v>
      </c>
      <c r="L1701" s="51">
        <v>12394.42</v>
      </c>
      <c r="M1701" s="51">
        <v>1</v>
      </c>
      <c r="N1701" s="51">
        <v>1</v>
      </c>
      <c r="O1701" s="55">
        <v>0</v>
      </c>
      <c r="P1701" s="56">
        <f t="shared" si="26"/>
        <v>12394.42</v>
      </c>
      <c r="Q1701" s="49"/>
      <c r="R1701" s="49"/>
    </row>
    <row r="1702" spans="1:18" s="48" customFormat="1" ht="15.2" customHeight="1">
      <c r="A1702" s="54" t="s">
        <v>539</v>
      </c>
      <c r="B1702" s="54" t="s">
        <v>580</v>
      </c>
      <c r="C1702" s="54" t="s">
        <v>287</v>
      </c>
      <c r="D1702" s="54" t="s">
        <v>287</v>
      </c>
      <c r="E1702" s="54" t="s">
        <v>13</v>
      </c>
      <c r="F1702" s="54"/>
      <c r="G1702" s="54" t="s">
        <v>366</v>
      </c>
      <c r="H1702" s="54" t="s">
        <v>367</v>
      </c>
      <c r="I1702" s="51">
        <v>9121.0400000000009</v>
      </c>
      <c r="J1702" s="51">
        <v>9121.0400000000009</v>
      </c>
      <c r="K1702" s="51">
        <v>733159.39</v>
      </c>
      <c r="L1702" s="51">
        <v>733159.39</v>
      </c>
      <c r="M1702" s="51">
        <v>1</v>
      </c>
      <c r="N1702" s="51">
        <v>1</v>
      </c>
      <c r="O1702" s="55">
        <v>0</v>
      </c>
      <c r="P1702" s="56">
        <f t="shared" si="26"/>
        <v>733159.39</v>
      </c>
      <c r="Q1702" s="49"/>
      <c r="R1702" s="49"/>
    </row>
    <row r="1703" spans="1:18" s="48" customFormat="1" ht="15.2" customHeight="1">
      <c r="A1703" s="54" t="s">
        <v>539</v>
      </c>
      <c r="B1703" s="54" t="s">
        <v>580</v>
      </c>
      <c r="C1703" s="54" t="s">
        <v>287</v>
      </c>
      <c r="D1703" s="54" t="s">
        <v>287</v>
      </c>
      <c r="E1703" s="54" t="s">
        <v>13</v>
      </c>
      <c r="F1703" s="54"/>
      <c r="G1703" s="54" t="s">
        <v>368</v>
      </c>
      <c r="H1703" s="54" t="s">
        <v>369</v>
      </c>
      <c r="I1703" s="51">
        <v>70.13</v>
      </c>
      <c r="J1703" s="51">
        <v>70.13</v>
      </c>
      <c r="K1703" s="51">
        <v>45242.03</v>
      </c>
      <c r="L1703" s="51">
        <v>45242.029999999992</v>
      </c>
      <c r="M1703" s="51">
        <v>1</v>
      </c>
      <c r="N1703" s="51">
        <v>1</v>
      </c>
      <c r="O1703" s="55">
        <v>0</v>
      </c>
      <c r="P1703" s="56">
        <f t="shared" si="26"/>
        <v>45242.029999999992</v>
      </c>
      <c r="Q1703" s="49"/>
      <c r="R1703" s="49"/>
    </row>
    <row r="1704" spans="1:18" s="48" customFormat="1" ht="15.2" customHeight="1">
      <c r="A1704" s="54" t="s">
        <v>539</v>
      </c>
      <c r="B1704" s="54" t="s">
        <v>580</v>
      </c>
      <c r="C1704" s="54" t="s">
        <v>287</v>
      </c>
      <c r="D1704" s="54" t="s">
        <v>287</v>
      </c>
      <c r="E1704" s="54" t="s">
        <v>13</v>
      </c>
      <c r="F1704" s="54"/>
      <c r="G1704" s="54" t="s">
        <v>370</v>
      </c>
      <c r="H1704" s="54" t="s">
        <v>371</v>
      </c>
      <c r="I1704" s="51">
        <v>13816.01</v>
      </c>
      <c r="J1704" s="51">
        <v>13816.01</v>
      </c>
      <c r="K1704" s="51">
        <v>13816.01</v>
      </c>
      <c r="L1704" s="51">
        <v>13816.01</v>
      </c>
      <c r="M1704" s="51">
        <v>1</v>
      </c>
      <c r="N1704" s="51">
        <v>1</v>
      </c>
      <c r="O1704" s="55">
        <v>0</v>
      </c>
      <c r="P1704" s="56">
        <f t="shared" si="26"/>
        <v>13816.01</v>
      </c>
      <c r="Q1704" s="49"/>
      <c r="R1704" s="49"/>
    </row>
    <row r="1705" spans="1:18" s="48" customFormat="1" ht="15.2" customHeight="1">
      <c r="A1705" s="54" t="s">
        <v>539</v>
      </c>
      <c r="B1705" s="54" t="s">
        <v>580</v>
      </c>
      <c r="C1705" s="54" t="s">
        <v>287</v>
      </c>
      <c r="D1705" s="54" t="s">
        <v>287</v>
      </c>
      <c r="E1705" s="54" t="s">
        <v>13</v>
      </c>
      <c r="F1705" s="54"/>
      <c r="G1705" s="54" t="s">
        <v>372</v>
      </c>
      <c r="H1705" s="54" t="s">
        <v>373</v>
      </c>
      <c r="I1705" s="51">
        <v>608.05999999999995</v>
      </c>
      <c r="J1705" s="51">
        <v>608.05999999999995</v>
      </c>
      <c r="K1705" s="51">
        <v>1271.3599999999999</v>
      </c>
      <c r="L1705" s="51">
        <v>1271.3599999999999</v>
      </c>
      <c r="M1705" s="51">
        <v>1</v>
      </c>
      <c r="N1705" s="51">
        <v>1</v>
      </c>
      <c r="O1705" s="55">
        <v>0</v>
      </c>
      <c r="P1705" s="56">
        <f t="shared" si="26"/>
        <v>1271.3599999999999</v>
      </c>
      <c r="Q1705" s="49"/>
      <c r="R1705" s="49"/>
    </row>
    <row r="1706" spans="1:18" s="48" customFormat="1" ht="15.2" customHeight="1">
      <c r="A1706" s="54" t="s">
        <v>539</v>
      </c>
      <c r="B1706" s="54" t="s">
        <v>580</v>
      </c>
      <c r="C1706" s="54" t="s">
        <v>287</v>
      </c>
      <c r="D1706" s="54" t="s">
        <v>287</v>
      </c>
      <c r="E1706" s="54" t="s">
        <v>13</v>
      </c>
      <c r="F1706" s="54"/>
      <c r="G1706" s="54" t="s">
        <v>374</v>
      </c>
      <c r="H1706" s="54" t="s">
        <v>375</v>
      </c>
      <c r="I1706" s="51">
        <v>16784</v>
      </c>
      <c r="J1706" s="51">
        <v>16784</v>
      </c>
      <c r="K1706" s="51">
        <v>35654.97</v>
      </c>
      <c r="L1706" s="51">
        <v>35654.97</v>
      </c>
      <c r="M1706" s="51">
        <v>1</v>
      </c>
      <c r="N1706" s="51">
        <v>1</v>
      </c>
      <c r="O1706" s="55">
        <v>0</v>
      </c>
      <c r="P1706" s="56">
        <f t="shared" si="26"/>
        <v>35654.97</v>
      </c>
      <c r="Q1706" s="49"/>
      <c r="R1706" s="49"/>
    </row>
    <row r="1707" spans="1:18" s="48" customFormat="1" ht="15.2" customHeight="1">
      <c r="A1707" s="54" t="s">
        <v>539</v>
      </c>
      <c r="B1707" s="54" t="s">
        <v>580</v>
      </c>
      <c r="C1707" s="54" t="s">
        <v>287</v>
      </c>
      <c r="D1707" s="54" t="s">
        <v>287</v>
      </c>
      <c r="E1707" s="54" t="s">
        <v>13</v>
      </c>
      <c r="F1707" s="54"/>
      <c r="G1707" s="54" t="s">
        <v>389</v>
      </c>
      <c r="H1707" s="54" t="s">
        <v>390</v>
      </c>
      <c r="I1707" s="51">
        <v>879.07</v>
      </c>
      <c r="J1707" s="51">
        <v>879.07</v>
      </c>
      <c r="K1707" s="51">
        <v>879.07</v>
      </c>
      <c r="L1707" s="51">
        <v>879.07</v>
      </c>
      <c r="M1707" s="51">
        <v>1</v>
      </c>
      <c r="N1707" s="51">
        <v>1</v>
      </c>
      <c r="O1707" s="55">
        <v>0</v>
      </c>
      <c r="P1707" s="56">
        <f t="shared" si="26"/>
        <v>879.07</v>
      </c>
      <c r="Q1707" s="49"/>
      <c r="R1707" s="49"/>
    </row>
    <row r="1708" spans="1:18" s="48" customFormat="1" ht="15.2" customHeight="1">
      <c r="A1708" s="54" t="s">
        <v>539</v>
      </c>
      <c r="B1708" s="54" t="s">
        <v>580</v>
      </c>
      <c r="C1708" s="54" t="s">
        <v>287</v>
      </c>
      <c r="D1708" s="54" t="s">
        <v>287</v>
      </c>
      <c r="E1708" s="54" t="s">
        <v>13</v>
      </c>
      <c r="F1708" s="54"/>
      <c r="G1708" s="54" t="s">
        <v>397</v>
      </c>
      <c r="H1708" s="54" t="s">
        <v>35</v>
      </c>
      <c r="I1708" s="51" t="s">
        <v>510</v>
      </c>
      <c r="J1708" s="51" t="s">
        <v>510</v>
      </c>
      <c r="K1708" s="51">
        <v>0</v>
      </c>
      <c r="L1708" s="51">
        <v>0</v>
      </c>
      <c r="M1708" s="51">
        <v>2</v>
      </c>
      <c r="N1708" s="51">
        <v>2</v>
      </c>
      <c r="O1708" s="55">
        <v>0</v>
      </c>
      <c r="P1708" s="56">
        <f t="shared" si="26"/>
        <v>0</v>
      </c>
      <c r="Q1708" s="49"/>
      <c r="R1708" s="49"/>
    </row>
    <row r="1709" spans="1:18" s="48" customFormat="1" ht="15.2" customHeight="1">
      <c r="A1709" s="54" t="s">
        <v>539</v>
      </c>
      <c r="B1709" s="54" t="s">
        <v>580</v>
      </c>
      <c r="C1709" s="54" t="s">
        <v>287</v>
      </c>
      <c r="D1709" s="54" t="s">
        <v>287</v>
      </c>
      <c r="E1709" s="54" t="s">
        <v>13</v>
      </c>
      <c r="F1709" s="54"/>
      <c r="G1709" s="54" t="s">
        <v>380</v>
      </c>
      <c r="H1709" s="54" t="s">
        <v>17</v>
      </c>
      <c r="I1709" s="51">
        <v>1361.71</v>
      </c>
      <c r="J1709" s="51">
        <v>1361.71</v>
      </c>
      <c r="K1709" s="51">
        <v>1987.78</v>
      </c>
      <c r="L1709" s="51">
        <v>1987.78</v>
      </c>
      <c r="M1709" s="51">
        <v>1</v>
      </c>
      <c r="N1709" s="51">
        <v>1</v>
      </c>
      <c r="O1709" s="55">
        <v>0</v>
      </c>
      <c r="P1709" s="56">
        <f t="shared" si="26"/>
        <v>1987.78</v>
      </c>
      <c r="Q1709" s="49"/>
      <c r="R1709" s="49"/>
    </row>
    <row r="1710" spans="1:18" s="48" customFormat="1" ht="15.2" customHeight="1">
      <c r="A1710" s="54" t="s">
        <v>539</v>
      </c>
      <c r="B1710" s="54" t="s">
        <v>580</v>
      </c>
      <c r="C1710" s="54" t="s">
        <v>287</v>
      </c>
      <c r="D1710" s="54" t="s">
        <v>287</v>
      </c>
      <c r="E1710" s="54" t="s">
        <v>13</v>
      </c>
      <c r="F1710" s="54"/>
      <c r="G1710" s="54" t="s">
        <v>381</v>
      </c>
      <c r="H1710" s="54" t="s">
        <v>382</v>
      </c>
      <c r="I1710" s="51">
        <v>3503.03</v>
      </c>
      <c r="J1710" s="51">
        <v>3503.03</v>
      </c>
      <c r="K1710" s="51">
        <v>7006.06</v>
      </c>
      <c r="L1710" s="51">
        <v>7006.06</v>
      </c>
      <c r="M1710" s="51">
        <v>1</v>
      </c>
      <c r="N1710" s="51">
        <v>1</v>
      </c>
      <c r="O1710" s="55">
        <v>0</v>
      </c>
      <c r="P1710" s="56">
        <f t="shared" si="26"/>
        <v>7006.06</v>
      </c>
      <c r="Q1710" s="49"/>
      <c r="R1710" s="49"/>
    </row>
    <row r="1711" spans="1:18" s="48" customFormat="1" ht="15.2" customHeight="1">
      <c r="A1711" s="54" t="s">
        <v>539</v>
      </c>
      <c r="B1711" s="54" t="s">
        <v>580</v>
      </c>
      <c r="C1711" s="54" t="s">
        <v>288</v>
      </c>
      <c r="D1711" s="54" t="s">
        <v>288</v>
      </c>
      <c r="E1711" s="54" t="s">
        <v>13</v>
      </c>
      <c r="F1711" s="54"/>
      <c r="G1711" s="54" t="s">
        <v>366</v>
      </c>
      <c r="H1711" s="54" t="s">
        <v>367</v>
      </c>
      <c r="I1711" s="51">
        <v>9306.52</v>
      </c>
      <c r="J1711" s="51">
        <v>9306.52</v>
      </c>
      <c r="K1711" s="51">
        <v>745581.73</v>
      </c>
      <c r="L1711" s="51">
        <v>745581.73</v>
      </c>
      <c r="M1711" s="51">
        <v>1</v>
      </c>
      <c r="N1711" s="51">
        <v>1</v>
      </c>
      <c r="O1711" s="55">
        <v>0</v>
      </c>
      <c r="P1711" s="56">
        <f t="shared" si="26"/>
        <v>745581.73</v>
      </c>
      <c r="Q1711" s="49"/>
      <c r="R1711" s="49"/>
    </row>
    <row r="1712" spans="1:18" s="48" customFormat="1" ht="15.2" customHeight="1">
      <c r="A1712" s="54" t="s">
        <v>539</v>
      </c>
      <c r="B1712" s="54" t="s">
        <v>580</v>
      </c>
      <c r="C1712" s="54" t="s">
        <v>288</v>
      </c>
      <c r="D1712" s="54" t="s">
        <v>288</v>
      </c>
      <c r="E1712" s="54" t="s">
        <v>13</v>
      </c>
      <c r="F1712" s="54"/>
      <c r="G1712" s="54" t="s">
        <v>368</v>
      </c>
      <c r="H1712" s="54" t="s">
        <v>369</v>
      </c>
      <c r="I1712" s="51">
        <v>71.77</v>
      </c>
      <c r="J1712" s="51">
        <v>71.77</v>
      </c>
      <c r="K1712" s="51">
        <v>46308.58</v>
      </c>
      <c r="L1712" s="51">
        <v>46308.579999999994</v>
      </c>
      <c r="M1712" s="51">
        <v>1</v>
      </c>
      <c r="N1712" s="51">
        <v>1</v>
      </c>
      <c r="O1712" s="55">
        <v>0</v>
      </c>
      <c r="P1712" s="56">
        <f t="shared" si="26"/>
        <v>46308.579999999994</v>
      </c>
      <c r="Q1712" s="49"/>
      <c r="R1712" s="49"/>
    </row>
    <row r="1713" spans="1:18" s="48" customFormat="1" ht="15.2" customHeight="1">
      <c r="A1713" s="54" t="s">
        <v>539</v>
      </c>
      <c r="B1713" s="54" t="s">
        <v>580</v>
      </c>
      <c r="C1713" s="54" t="s">
        <v>288</v>
      </c>
      <c r="D1713" s="54" t="s">
        <v>288</v>
      </c>
      <c r="E1713" s="54" t="s">
        <v>13</v>
      </c>
      <c r="F1713" s="54"/>
      <c r="G1713" s="54" t="s">
        <v>370</v>
      </c>
      <c r="H1713" s="54" t="s">
        <v>371</v>
      </c>
      <c r="I1713" s="51">
        <v>13906.23</v>
      </c>
      <c r="J1713" s="51">
        <v>13906.23</v>
      </c>
      <c r="K1713" s="51">
        <v>13906.23</v>
      </c>
      <c r="L1713" s="51">
        <v>13906.23</v>
      </c>
      <c r="M1713" s="51">
        <v>1</v>
      </c>
      <c r="N1713" s="51">
        <v>1</v>
      </c>
      <c r="O1713" s="55">
        <v>0</v>
      </c>
      <c r="P1713" s="56">
        <f t="shared" si="26"/>
        <v>13906.23</v>
      </c>
      <c r="Q1713" s="49"/>
      <c r="R1713" s="49"/>
    </row>
    <row r="1714" spans="1:18" s="48" customFormat="1" ht="15.2" customHeight="1">
      <c r="A1714" s="54" t="s">
        <v>539</v>
      </c>
      <c r="B1714" s="54" t="s">
        <v>580</v>
      </c>
      <c r="C1714" s="54" t="s">
        <v>288</v>
      </c>
      <c r="D1714" s="54" t="s">
        <v>288</v>
      </c>
      <c r="E1714" s="54" t="s">
        <v>13</v>
      </c>
      <c r="F1714" s="54"/>
      <c r="G1714" s="54" t="s">
        <v>372</v>
      </c>
      <c r="H1714" s="54" t="s">
        <v>373</v>
      </c>
      <c r="I1714" s="51">
        <v>612.04</v>
      </c>
      <c r="J1714" s="51">
        <v>612.04</v>
      </c>
      <c r="K1714" s="51">
        <v>1279.68</v>
      </c>
      <c r="L1714" s="51">
        <v>1279.6799999999998</v>
      </c>
      <c r="M1714" s="51">
        <v>1</v>
      </c>
      <c r="N1714" s="51">
        <v>1</v>
      </c>
      <c r="O1714" s="55">
        <v>0</v>
      </c>
      <c r="P1714" s="56">
        <f t="shared" si="26"/>
        <v>1279.6799999999998</v>
      </c>
      <c r="Q1714" s="49"/>
      <c r="R1714" s="49"/>
    </row>
    <row r="1715" spans="1:18" s="48" customFormat="1" ht="15.2" customHeight="1">
      <c r="A1715" s="54" t="s">
        <v>539</v>
      </c>
      <c r="B1715" s="54" t="s">
        <v>580</v>
      </c>
      <c r="C1715" s="54" t="s">
        <v>288</v>
      </c>
      <c r="D1715" s="54" t="s">
        <v>288</v>
      </c>
      <c r="E1715" s="54" t="s">
        <v>13</v>
      </c>
      <c r="F1715" s="54"/>
      <c r="G1715" s="54" t="s">
        <v>374</v>
      </c>
      <c r="H1715" s="54" t="s">
        <v>375</v>
      </c>
      <c r="I1715" s="51">
        <v>16635.060000000001</v>
      </c>
      <c r="J1715" s="51">
        <v>16635.060000000001</v>
      </c>
      <c r="K1715" s="51">
        <v>69867.649999999994</v>
      </c>
      <c r="L1715" s="51">
        <v>69867.649999999994</v>
      </c>
      <c r="M1715" s="51">
        <v>1</v>
      </c>
      <c r="N1715" s="51">
        <v>1</v>
      </c>
      <c r="O1715" s="55">
        <v>0</v>
      </c>
      <c r="P1715" s="56">
        <f t="shared" si="26"/>
        <v>69867.649999999994</v>
      </c>
      <c r="Q1715" s="49"/>
      <c r="R1715" s="49"/>
    </row>
    <row r="1716" spans="1:18" s="48" customFormat="1" ht="15.2" customHeight="1">
      <c r="A1716" s="54" t="s">
        <v>539</v>
      </c>
      <c r="B1716" s="54" t="s">
        <v>580</v>
      </c>
      <c r="C1716" s="54" t="s">
        <v>288</v>
      </c>
      <c r="D1716" s="54" t="s">
        <v>288</v>
      </c>
      <c r="E1716" s="54" t="s">
        <v>13</v>
      </c>
      <c r="F1716" s="54"/>
      <c r="G1716" s="54" t="s">
        <v>389</v>
      </c>
      <c r="H1716" s="54" t="s">
        <v>390</v>
      </c>
      <c r="I1716" s="51">
        <v>8775.3700000000008</v>
      </c>
      <c r="J1716" s="51">
        <v>8775.3700000000008</v>
      </c>
      <c r="K1716" s="51">
        <v>8775.3700000000008</v>
      </c>
      <c r="L1716" s="51">
        <v>8775.3700000000008</v>
      </c>
      <c r="M1716" s="51">
        <v>1</v>
      </c>
      <c r="N1716" s="51">
        <v>1</v>
      </c>
      <c r="O1716" s="55">
        <v>0</v>
      </c>
      <c r="P1716" s="56">
        <f t="shared" si="26"/>
        <v>8775.3700000000008</v>
      </c>
      <c r="Q1716" s="49"/>
      <c r="R1716" s="49"/>
    </row>
    <row r="1717" spans="1:18" s="48" customFormat="1" ht="15.2" customHeight="1">
      <c r="A1717" s="54" t="s">
        <v>539</v>
      </c>
      <c r="B1717" s="54" t="s">
        <v>580</v>
      </c>
      <c r="C1717" s="54" t="s">
        <v>288</v>
      </c>
      <c r="D1717" s="54" t="s">
        <v>288</v>
      </c>
      <c r="E1717" s="54" t="s">
        <v>13</v>
      </c>
      <c r="F1717" s="54"/>
      <c r="G1717" s="54" t="s">
        <v>397</v>
      </c>
      <c r="H1717" s="54" t="s">
        <v>35</v>
      </c>
      <c r="I1717" s="51" t="s">
        <v>510</v>
      </c>
      <c r="J1717" s="51" t="s">
        <v>510</v>
      </c>
      <c r="K1717" s="51">
        <v>0</v>
      </c>
      <c r="L1717" s="51">
        <v>0</v>
      </c>
      <c r="M1717" s="51">
        <v>2</v>
      </c>
      <c r="N1717" s="51">
        <v>2</v>
      </c>
      <c r="O1717" s="55">
        <v>0</v>
      </c>
      <c r="P1717" s="56">
        <f t="shared" si="26"/>
        <v>0</v>
      </c>
      <c r="Q1717" s="49"/>
      <c r="R1717" s="49"/>
    </row>
    <row r="1718" spans="1:18" s="48" customFormat="1" ht="15.2" customHeight="1">
      <c r="A1718" s="54" t="s">
        <v>539</v>
      </c>
      <c r="B1718" s="54" t="s">
        <v>580</v>
      </c>
      <c r="C1718" s="54" t="s">
        <v>288</v>
      </c>
      <c r="D1718" s="54" t="s">
        <v>288</v>
      </c>
      <c r="E1718" s="54" t="s">
        <v>13</v>
      </c>
      <c r="F1718" s="54"/>
      <c r="G1718" s="54" t="s">
        <v>380</v>
      </c>
      <c r="H1718" s="54" t="s">
        <v>17</v>
      </c>
      <c r="I1718" s="51">
        <v>1430.58</v>
      </c>
      <c r="J1718" s="51">
        <v>1430.58</v>
      </c>
      <c r="K1718" s="51">
        <v>2247.11</v>
      </c>
      <c r="L1718" s="51">
        <v>2247.11</v>
      </c>
      <c r="M1718" s="51">
        <v>1</v>
      </c>
      <c r="N1718" s="51">
        <v>1</v>
      </c>
      <c r="O1718" s="55">
        <v>0</v>
      </c>
      <c r="P1718" s="56">
        <f t="shared" si="26"/>
        <v>2247.11</v>
      </c>
      <c r="Q1718" s="49"/>
      <c r="R1718" s="49"/>
    </row>
    <row r="1719" spans="1:18" s="48" customFormat="1" ht="15.2" customHeight="1">
      <c r="A1719" s="54" t="s">
        <v>539</v>
      </c>
      <c r="B1719" s="54" t="s">
        <v>580</v>
      </c>
      <c r="C1719" s="54" t="s">
        <v>288</v>
      </c>
      <c r="D1719" s="54" t="s">
        <v>288</v>
      </c>
      <c r="E1719" s="54" t="s">
        <v>13</v>
      </c>
      <c r="F1719" s="54"/>
      <c r="G1719" s="54" t="s">
        <v>381</v>
      </c>
      <c r="H1719" s="54" t="s">
        <v>382</v>
      </c>
      <c r="I1719" s="51">
        <v>3585.14</v>
      </c>
      <c r="J1719" s="51">
        <v>3585.14</v>
      </c>
      <c r="K1719" s="51">
        <v>7170.28</v>
      </c>
      <c r="L1719" s="51">
        <v>7170.28</v>
      </c>
      <c r="M1719" s="51">
        <v>1</v>
      </c>
      <c r="N1719" s="51">
        <v>1</v>
      </c>
      <c r="O1719" s="55">
        <v>0</v>
      </c>
      <c r="P1719" s="56">
        <f t="shared" si="26"/>
        <v>7170.28</v>
      </c>
      <c r="Q1719" s="49"/>
      <c r="R1719" s="49"/>
    </row>
    <row r="1720" spans="1:18" s="48" customFormat="1" ht="15.2" customHeight="1">
      <c r="A1720" s="54" t="s">
        <v>539</v>
      </c>
      <c r="B1720" s="54" t="s">
        <v>580</v>
      </c>
      <c r="C1720" s="54" t="s">
        <v>259</v>
      </c>
      <c r="D1720" s="54" t="s">
        <v>259</v>
      </c>
      <c r="E1720" s="54" t="s">
        <v>13</v>
      </c>
      <c r="F1720" s="54"/>
      <c r="G1720" s="54" t="s">
        <v>366</v>
      </c>
      <c r="H1720" s="54" t="s">
        <v>367</v>
      </c>
      <c r="I1720" s="51">
        <v>-44.41</v>
      </c>
      <c r="J1720" s="51">
        <v>-44.41</v>
      </c>
      <c r="K1720" s="51">
        <v>-44.41</v>
      </c>
      <c r="L1720" s="51">
        <v>-44.41</v>
      </c>
      <c r="M1720" s="51">
        <v>1</v>
      </c>
      <c r="N1720" s="51">
        <v>1</v>
      </c>
      <c r="O1720" s="55">
        <v>0</v>
      </c>
      <c r="P1720" s="56">
        <f t="shared" si="26"/>
        <v>-44.41</v>
      </c>
      <c r="Q1720" s="49"/>
      <c r="R1720" s="49"/>
    </row>
    <row r="1721" spans="1:18" s="48" customFormat="1" ht="15.2" customHeight="1">
      <c r="A1721" s="54" t="s">
        <v>539</v>
      </c>
      <c r="B1721" s="54" t="s">
        <v>580</v>
      </c>
      <c r="C1721" s="54" t="s">
        <v>259</v>
      </c>
      <c r="D1721" s="54" t="s">
        <v>259</v>
      </c>
      <c r="E1721" s="54" t="s">
        <v>13</v>
      </c>
      <c r="F1721" s="54"/>
      <c r="G1721" s="54" t="s">
        <v>368</v>
      </c>
      <c r="H1721" s="54" t="s">
        <v>369</v>
      </c>
      <c r="I1721" s="51" t="s">
        <v>510</v>
      </c>
      <c r="J1721" s="51" t="s">
        <v>510</v>
      </c>
      <c r="K1721" s="51">
        <v>0</v>
      </c>
      <c r="L1721" s="51">
        <v>0</v>
      </c>
      <c r="M1721" s="51">
        <v>1</v>
      </c>
      <c r="N1721" s="51">
        <v>1</v>
      </c>
      <c r="O1721" s="55">
        <v>0</v>
      </c>
      <c r="P1721" s="56">
        <f t="shared" si="26"/>
        <v>0</v>
      </c>
      <c r="Q1721" s="49"/>
      <c r="R1721" s="49"/>
    </row>
    <row r="1722" spans="1:18" s="48" customFormat="1" ht="15.2" customHeight="1">
      <c r="A1722" s="54" t="s">
        <v>539</v>
      </c>
      <c r="B1722" s="54" t="s">
        <v>580</v>
      </c>
      <c r="C1722" s="54" t="s">
        <v>259</v>
      </c>
      <c r="D1722" s="54" t="s">
        <v>259</v>
      </c>
      <c r="E1722" s="54" t="s">
        <v>13</v>
      </c>
      <c r="F1722" s="54"/>
      <c r="G1722" s="54" t="s">
        <v>370</v>
      </c>
      <c r="H1722" s="54" t="s">
        <v>371</v>
      </c>
      <c r="I1722" s="51">
        <v>25002.86</v>
      </c>
      <c r="J1722" s="51">
        <v>25002.86</v>
      </c>
      <c r="K1722" s="51">
        <v>25002.86</v>
      </c>
      <c r="L1722" s="51">
        <v>25002.86</v>
      </c>
      <c r="M1722" s="51">
        <v>1</v>
      </c>
      <c r="N1722" s="51">
        <v>1</v>
      </c>
      <c r="O1722" s="55">
        <v>0</v>
      </c>
      <c r="P1722" s="56">
        <f t="shared" si="26"/>
        <v>25002.86</v>
      </c>
      <c r="Q1722" s="49"/>
      <c r="R1722" s="49"/>
    </row>
    <row r="1723" spans="1:18" s="48" customFormat="1" ht="15.2" customHeight="1">
      <c r="A1723" s="54" t="s">
        <v>539</v>
      </c>
      <c r="B1723" s="54" t="s">
        <v>580</v>
      </c>
      <c r="C1723" s="54" t="s">
        <v>259</v>
      </c>
      <c r="D1723" s="54" t="s">
        <v>259</v>
      </c>
      <c r="E1723" s="54" t="s">
        <v>13</v>
      </c>
      <c r="F1723" s="54"/>
      <c r="G1723" s="54" t="s">
        <v>372</v>
      </c>
      <c r="H1723" s="54" t="s">
        <v>373</v>
      </c>
      <c r="I1723" s="51">
        <v>-99.95</v>
      </c>
      <c r="J1723" s="51">
        <v>-99.95</v>
      </c>
      <c r="K1723" s="51">
        <v>1100.43</v>
      </c>
      <c r="L1723" s="51">
        <v>1100.4299999999998</v>
      </c>
      <c r="M1723" s="51">
        <v>1</v>
      </c>
      <c r="N1723" s="51">
        <v>1</v>
      </c>
      <c r="O1723" s="55">
        <v>0</v>
      </c>
      <c r="P1723" s="56">
        <f t="shared" si="26"/>
        <v>1100.4299999999998</v>
      </c>
      <c r="Q1723" s="49"/>
      <c r="R1723" s="49"/>
    </row>
    <row r="1724" spans="1:18" s="48" customFormat="1" ht="15.2" customHeight="1">
      <c r="A1724" s="54" t="s">
        <v>539</v>
      </c>
      <c r="B1724" s="54" t="s">
        <v>580</v>
      </c>
      <c r="C1724" s="54" t="s">
        <v>259</v>
      </c>
      <c r="D1724" s="54" t="s">
        <v>259</v>
      </c>
      <c r="E1724" s="54" t="s">
        <v>13</v>
      </c>
      <c r="F1724" s="54"/>
      <c r="G1724" s="54" t="s">
        <v>374</v>
      </c>
      <c r="H1724" s="54" t="s">
        <v>375</v>
      </c>
      <c r="I1724" s="51">
        <v>-23775.53</v>
      </c>
      <c r="J1724" s="51">
        <v>-23775.53</v>
      </c>
      <c r="K1724" s="51">
        <v>8607.85</v>
      </c>
      <c r="L1724" s="51">
        <v>8607.8500000000022</v>
      </c>
      <c r="M1724" s="51">
        <v>1</v>
      </c>
      <c r="N1724" s="51">
        <v>1</v>
      </c>
      <c r="O1724" s="55">
        <v>0</v>
      </c>
      <c r="P1724" s="56">
        <f t="shared" si="26"/>
        <v>8607.8500000000022</v>
      </c>
      <c r="Q1724" s="49"/>
      <c r="R1724" s="49"/>
    </row>
    <row r="1725" spans="1:18" s="48" customFormat="1" ht="15.2" customHeight="1">
      <c r="A1725" s="54" t="s">
        <v>539</v>
      </c>
      <c r="B1725" s="54" t="s">
        <v>580</v>
      </c>
      <c r="C1725" s="54" t="s">
        <v>259</v>
      </c>
      <c r="D1725" s="54" t="s">
        <v>259</v>
      </c>
      <c r="E1725" s="54" t="s">
        <v>13</v>
      </c>
      <c r="F1725" s="54"/>
      <c r="G1725" s="54" t="s">
        <v>389</v>
      </c>
      <c r="H1725" s="54" t="s">
        <v>390</v>
      </c>
      <c r="I1725" s="51">
        <v>2706.35</v>
      </c>
      <c r="J1725" s="51">
        <v>2706.35</v>
      </c>
      <c r="K1725" s="51">
        <v>2706.35</v>
      </c>
      <c r="L1725" s="51">
        <v>2706.35</v>
      </c>
      <c r="M1725" s="51">
        <v>1</v>
      </c>
      <c r="N1725" s="51">
        <v>1</v>
      </c>
      <c r="O1725" s="55">
        <v>0</v>
      </c>
      <c r="P1725" s="56">
        <f t="shared" si="26"/>
        <v>2706.35</v>
      </c>
      <c r="Q1725" s="49"/>
      <c r="R1725" s="49"/>
    </row>
    <row r="1726" spans="1:18" s="48" customFormat="1" ht="15.2" customHeight="1">
      <c r="A1726" s="54" t="s">
        <v>539</v>
      </c>
      <c r="B1726" s="54" t="s">
        <v>580</v>
      </c>
      <c r="C1726" s="54" t="s">
        <v>259</v>
      </c>
      <c r="D1726" s="54" t="s">
        <v>259</v>
      </c>
      <c r="E1726" s="54" t="s">
        <v>13</v>
      </c>
      <c r="F1726" s="54"/>
      <c r="G1726" s="54" t="s">
        <v>397</v>
      </c>
      <c r="H1726" s="54" t="s">
        <v>35</v>
      </c>
      <c r="I1726" s="51" t="s">
        <v>510</v>
      </c>
      <c r="J1726" s="51" t="s">
        <v>510</v>
      </c>
      <c r="K1726" s="51">
        <v>0</v>
      </c>
      <c r="L1726" s="51">
        <v>0</v>
      </c>
      <c r="M1726" s="51">
        <v>2</v>
      </c>
      <c r="N1726" s="51">
        <v>2</v>
      </c>
      <c r="O1726" s="55">
        <v>0</v>
      </c>
      <c r="P1726" s="56">
        <f t="shared" si="26"/>
        <v>0</v>
      </c>
      <c r="Q1726" s="49"/>
      <c r="R1726" s="49"/>
    </row>
    <row r="1727" spans="1:18" s="48" customFormat="1" ht="15.2" customHeight="1">
      <c r="A1727" s="54" t="s">
        <v>539</v>
      </c>
      <c r="B1727" s="54" t="s">
        <v>580</v>
      </c>
      <c r="C1727" s="54" t="s">
        <v>259</v>
      </c>
      <c r="D1727" s="54" t="s">
        <v>259</v>
      </c>
      <c r="E1727" s="54" t="s">
        <v>13</v>
      </c>
      <c r="F1727" s="54"/>
      <c r="G1727" s="54" t="s">
        <v>380</v>
      </c>
      <c r="H1727" s="54" t="s">
        <v>17</v>
      </c>
      <c r="I1727" s="51">
        <v>-443.48</v>
      </c>
      <c r="J1727" s="51">
        <v>-443.48</v>
      </c>
      <c r="K1727" s="51">
        <v>477.97</v>
      </c>
      <c r="L1727" s="51">
        <v>477.96999999999991</v>
      </c>
      <c r="M1727" s="51">
        <v>1</v>
      </c>
      <c r="N1727" s="51">
        <v>1</v>
      </c>
      <c r="O1727" s="55">
        <v>0</v>
      </c>
      <c r="P1727" s="56">
        <f t="shared" si="26"/>
        <v>477.96999999999991</v>
      </c>
      <c r="Q1727" s="49"/>
      <c r="R1727" s="49"/>
    </row>
    <row r="1728" spans="1:18" s="48" customFormat="1" ht="15.2" customHeight="1">
      <c r="A1728" s="54" t="s">
        <v>539</v>
      </c>
      <c r="B1728" s="54" t="s">
        <v>580</v>
      </c>
      <c r="C1728" s="54" t="s">
        <v>259</v>
      </c>
      <c r="D1728" s="54" t="s">
        <v>259</v>
      </c>
      <c r="E1728" s="54" t="s">
        <v>13</v>
      </c>
      <c r="F1728" s="54"/>
      <c r="G1728" s="54" t="s">
        <v>381</v>
      </c>
      <c r="H1728" s="54" t="s">
        <v>382</v>
      </c>
      <c r="I1728" s="51" t="s">
        <v>510</v>
      </c>
      <c r="J1728" s="51" t="s">
        <v>510</v>
      </c>
      <c r="K1728" s="51">
        <v>0</v>
      </c>
      <c r="L1728" s="51">
        <v>0</v>
      </c>
      <c r="M1728" s="51">
        <v>1</v>
      </c>
      <c r="N1728" s="51">
        <v>1</v>
      </c>
      <c r="O1728" s="55">
        <v>0</v>
      </c>
      <c r="P1728" s="56">
        <f t="shared" si="26"/>
        <v>0</v>
      </c>
      <c r="Q1728" s="49"/>
      <c r="R1728" s="49"/>
    </row>
    <row r="1729" spans="1:18" s="48" customFormat="1" ht="15.2" customHeight="1">
      <c r="A1729" s="54" t="s">
        <v>539</v>
      </c>
      <c r="B1729" s="54" t="s">
        <v>580</v>
      </c>
      <c r="C1729" s="54" t="s">
        <v>289</v>
      </c>
      <c r="D1729" s="54" t="s">
        <v>289</v>
      </c>
      <c r="E1729" s="54" t="s">
        <v>13</v>
      </c>
      <c r="F1729" s="54"/>
      <c r="G1729" s="54" t="s">
        <v>366</v>
      </c>
      <c r="H1729" s="54" t="s">
        <v>367</v>
      </c>
      <c r="I1729" s="51">
        <v>7743.39</v>
      </c>
      <c r="J1729" s="51">
        <v>7743.39</v>
      </c>
      <c r="K1729" s="51">
        <v>621178.41</v>
      </c>
      <c r="L1729" s="51">
        <v>621178.41</v>
      </c>
      <c r="M1729" s="51">
        <v>1</v>
      </c>
      <c r="N1729" s="51">
        <v>1</v>
      </c>
      <c r="O1729" s="55">
        <v>0</v>
      </c>
      <c r="P1729" s="56">
        <f t="shared" si="26"/>
        <v>621178.41</v>
      </c>
      <c r="Q1729" s="49"/>
      <c r="R1729" s="49"/>
    </row>
    <row r="1730" spans="1:18" s="48" customFormat="1" ht="15.2" customHeight="1">
      <c r="A1730" s="54" t="s">
        <v>539</v>
      </c>
      <c r="B1730" s="54" t="s">
        <v>580</v>
      </c>
      <c r="C1730" s="54" t="s">
        <v>289</v>
      </c>
      <c r="D1730" s="54" t="s">
        <v>289</v>
      </c>
      <c r="E1730" s="54" t="s">
        <v>13</v>
      </c>
      <c r="F1730" s="54"/>
      <c r="G1730" s="54" t="s">
        <v>368</v>
      </c>
      <c r="H1730" s="54" t="s">
        <v>369</v>
      </c>
      <c r="I1730" s="51">
        <v>59.34</v>
      </c>
      <c r="J1730" s="51">
        <v>59.34</v>
      </c>
      <c r="K1730" s="51">
        <v>38280.22</v>
      </c>
      <c r="L1730" s="51">
        <v>38280.22</v>
      </c>
      <c r="M1730" s="51">
        <v>1</v>
      </c>
      <c r="N1730" s="51">
        <v>1</v>
      </c>
      <c r="O1730" s="55">
        <v>0</v>
      </c>
      <c r="P1730" s="56">
        <f t="shared" si="26"/>
        <v>38280.22</v>
      </c>
      <c r="Q1730" s="49"/>
      <c r="R1730" s="49"/>
    </row>
    <row r="1731" spans="1:18" s="48" customFormat="1" ht="15.2" customHeight="1">
      <c r="A1731" s="54" t="s">
        <v>539</v>
      </c>
      <c r="B1731" s="54" t="s">
        <v>580</v>
      </c>
      <c r="C1731" s="54" t="s">
        <v>289</v>
      </c>
      <c r="D1731" s="54" t="s">
        <v>289</v>
      </c>
      <c r="E1731" s="54" t="s">
        <v>13</v>
      </c>
      <c r="F1731" s="54"/>
      <c r="G1731" s="54" t="s">
        <v>370</v>
      </c>
      <c r="H1731" s="54" t="s">
        <v>371</v>
      </c>
      <c r="I1731" s="51">
        <v>12235.32</v>
      </c>
      <c r="J1731" s="51">
        <v>12235.32</v>
      </c>
      <c r="K1731" s="51">
        <v>12235.32</v>
      </c>
      <c r="L1731" s="51">
        <v>12235.32</v>
      </c>
      <c r="M1731" s="51">
        <v>1</v>
      </c>
      <c r="N1731" s="51">
        <v>1</v>
      </c>
      <c r="O1731" s="55">
        <v>0</v>
      </c>
      <c r="P1731" s="56">
        <f t="shared" ref="P1731:P1794" si="27">L1731-O1731</f>
        <v>12235.32</v>
      </c>
      <c r="Q1731" s="49"/>
      <c r="R1731" s="49"/>
    </row>
    <row r="1732" spans="1:18" s="48" customFormat="1" ht="15.2" customHeight="1">
      <c r="A1732" s="54" t="s">
        <v>539</v>
      </c>
      <c r="B1732" s="54" t="s">
        <v>580</v>
      </c>
      <c r="C1732" s="54" t="s">
        <v>289</v>
      </c>
      <c r="D1732" s="54" t="s">
        <v>289</v>
      </c>
      <c r="E1732" s="54" t="s">
        <v>13</v>
      </c>
      <c r="F1732" s="54"/>
      <c r="G1732" s="54" t="s">
        <v>372</v>
      </c>
      <c r="H1732" s="54" t="s">
        <v>373</v>
      </c>
      <c r="I1732" s="51">
        <v>528.66</v>
      </c>
      <c r="J1732" s="51">
        <v>528.66</v>
      </c>
      <c r="K1732" s="51">
        <v>1105.3399999999999</v>
      </c>
      <c r="L1732" s="51">
        <v>1105.3399999999999</v>
      </c>
      <c r="M1732" s="51">
        <v>1</v>
      </c>
      <c r="N1732" s="51">
        <v>1</v>
      </c>
      <c r="O1732" s="55">
        <v>0</v>
      </c>
      <c r="P1732" s="56">
        <f t="shared" si="27"/>
        <v>1105.3399999999999</v>
      </c>
      <c r="Q1732" s="49"/>
      <c r="R1732" s="49"/>
    </row>
    <row r="1733" spans="1:18" s="48" customFormat="1" ht="15.2" customHeight="1">
      <c r="A1733" s="54" t="s">
        <v>539</v>
      </c>
      <c r="B1733" s="54" t="s">
        <v>580</v>
      </c>
      <c r="C1733" s="54" t="s">
        <v>289</v>
      </c>
      <c r="D1733" s="54" t="s">
        <v>289</v>
      </c>
      <c r="E1733" s="54" t="s">
        <v>13</v>
      </c>
      <c r="F1733" s="54"/>
      <c r="G1733" s="54" t="s">
        <v>374</v>
      </c>
      <c r="H1733" s="54" t="s">
        <v>375</v>
      </c>
      <c r="I1733" s="51">
        <v>5198.4799999999996</v>
      </c>
      <c r="J1733" s="51">
        <v>5198.4799999999996</v>
      </c>
      <c r="K1733" s="51">
        <v>11803.75</v>
      </c>
      <c r="L1733" s="51">
        <v>11803.75</v>
      </c>
      <c r="M1733" s="51">
        <v>1</v>
      </c>
      <c r="N1733" s="51">
        <v>1</v>
      </c>
      <c r="O1733" s="55">
        <v>0</v>
      </c>
      <c r="P1733" s="56">
        <f t="shared" si="27"/>
        <v>11803.75</v>
      </c>
      <c r="Q1733" s="49"/>
      <c r="R1733" s="49"/>
    </row>
    <row r="1734" spans="1:18" s="48" customFormat="1" ht="15.2" customHeight="1">
      <c r="A1734" s="54" t="s">
        <v>539</v>
      </c>
      <c r="B1734" s="54" t="s">
        <v>580</v>
      </c>
      <c r="C1734" s="54" t="s">
        <v>289</v>
      </c>
      <c r="D1734" s="54" t="s">
        <v>289</v>
      </c>
      <c r="E1734" s="54" t="s">
        <v>13</v>
      </c>
      <c r="F1734" s="54"/>
      <c r="G1734" s="54" t="s">
        <v>389</v>
      </c>
      <c r="H1734" s="54" t="s">
        <v>390</v>
      </c>
      <c r="I1734" s="51">
        <v>3220.47</v>
      </c>
      <c r="J1734" s="51">
        <v>3220.47</v>
      </c>
      <c r="K1734" s="51">
        <v>3220.47</v>
      </c>
      <c r="L1734" s="51">
        <v>3220.47</v>
      </c>
      <c r="M1734" s="51">
        <v>1</v>
      </c>
      <c r="N1734" s="51">
        <v>1</v>
      </c>
      <c r="O1734" s="55">
        <v>0</v>
      </c>
      <c r="P1734" s="56">
        <f t="shared" si="27"/>
        <v>3220.47</v>
      </c>
      <c r="Q1734" s="49"/>
      <c r="R1734" s="49"/>
    </row>
    <row r="1735" spans="1:18" s="48" customFormat="1" ht="15.2" customHeight="1">
      <c r="A1735" s="54" t="s">
        <v>539</v>
      </c>
      <c r="B1735" s="54" t="s">
        <v>580</v>
      </c>
      <c r="C1735" s="54" t="s">
        <v>289</v>
      </c>
      <c r="D1735" s="54" t="s">
        <v>289</v>
      </c>
      <c r="E1735" s="54" t="s">
        <v>13</v>
      </c>
      <c r="F1735" s="54"/>
      <c r="G1735" s="54" t="s">
        <v>397</v>
      </c>
      <c r="H1735" s="54" t="s">
        <v>35</v>
      </c>
      <c r="I1735" s="51" t="s">
        <v>510</v>
      </c>
      <c r="J1735" s="51" t="s">
        <v>510</v>
      </c>
      <c r="K1735" s="51">
        <v>0</v>
      </c>
      <c r="L1735" s="51">
        <v>0</v>
      </c>
      <c r="M1735" s="51">
        <v>2</v>
      </c>
      <c r="N1735" s="51">
        <v>2</v>
      </c>
      <c r="O1735" s="55">
        <v>0</v>
      </c>
      <c r="P1735" s="56">
        <f t="shared" si="27"/>
        <v>0</v>
      </c>
      <c r="Q1735" s="49"/>
      <c r="R1735" s="49"/>
    </row>
    <row r="1736" spans="1:18" s="48" customFormat="1" ht="15.2" customHeight="1">
      <c r="A1736" s="54" t="s">
        <v>539</v>
      </c>
      <c r="B1736" s="54" t="s">
        <v>580</v>
      </c>
      <c r="C1736" s="54" t="s">
        <v>289</v>
      </c>
      <c r="D1736" s="54" t="s">
        <v>289</v>
      </c>
      <c r="E1736" s="54" t="s">
        <v>13</v>
      </c>
      <c r="F1736" s="54"/>
      <c r="G1736" s="54" t="s">
        <v>380</v>
      </c>
      <c r="H1736" s="54" t="s">
        <v>17</v>
      </c>
      <c r="I1736" s="51">
        <v>1113.56</v>
      </c>
      <c r="J1736" s="51">
        <v>1113.56</v>
      </c>
      <c r="K1736" s="51">
        <v>1604.9</v>
      </c>
      <c r="L1736" s="51">
        <v>1604.9</v>
      </c>
      <c r="M1736" s="51">
        <v>1</v>
      </c>
      <c r="N1736" s="51">
        <v>1</v>
      </c>
      <c r="O1736" s="55">
        <v>0</v>
      </c>
      <c r="P1736" s="56">
        <f t="shared" si="27"/>
        <v>1604.9</v>
      </c>
      <c r="Q1736" s="49"/>
      <c r="R1736" s="49"/>
    </row>
    <row r="1737" spans="1:18" s="48" customFormat="1" ht="15.2" customHeight="1">
      <c r="A1737" s="54" t="s">
        <v>539</v>
      </c>
      <c r="B1737" s="54" t="s">
        <v>580</v>
      </c>
      <c r="C1737" s="54" t="s">
        <v>289</v>
      </c>
      <c r="D1737" s="54" t="s">
        <v>289</v>
      </c>
      <c r="E1737" s="54" t="s">
        <v>13</v>
      </c>
      <c r="F1737" s="54"/>
      <c r="G1737" s="54" t="s">
        <v>381</v>
      </c>
      <c r="H1737" s="54" t="s">
        <v>382</v>
      </c>
      <c r="I1737" s="51">
        <v>2963.29</v>
      </c>
      <c r="J1737" s="51">
        <v>2963.29</v>
      </c>
      <c r="K1737" s="51">
        <v>5926.58</v>
      </c>
      <c r="L1737" s="51">
        <v>5926.58</v>
      </c>
      <c r="M1737" s="51">
        <v>1</v>
      </c>
      <c r="N1737" s="51">
        <v>1</v>
      </c>
      <c r="O1737" s="55">
        <v>0</v>
      </c>
      <c r="P1737" s="56">
        <f t="shared" si="27"/>
        <v>5926.58</v>
      </c>
      <c r="Q1737" s="49"/>
      <c r="R1737" s="49"/>
    </row>
    <row r="1738" spans="1:18" s="48" customFormat="1" ht="15.2" customHeight="1">
      <c r="A1738" s="54" t="s">
        <v>539</v>
      </c>
      <c r="B1738" s="54" t="s">
        <v>580</v>
      </c>
      <c r="C1738" s="54" t="s">
        <v>290</v>
      </c>
      <c r="D1738" s="54" t="s">
        <v>290</v>
      </c>
      <c r="E1738" s="54" t="s">
        <v>13</v>
      </c>
      <c r="F1738" s="54"/>
      <c r="G1738" s="54" t="s">
        <v>366</v>
      </c>
      <c r="H1738" s="54" t="s">
        <v>367</v>
      </c>
      <c r="I1738" s="51">
        <v>1469.93</v>
      </c>
      <c r="J1738" s="51">
        <v>1469.93</v>
      </c>
      <c r="K1738" s="51">
        <v>117833.83</v>
      </c>
      <c r="L1738" s="51">
        <v>117833.82999999999</v>
      </c>
      <c r="M1738" s="51">
        <v>1</v>
      </c>
      <c r="N1738" s="51">
        <v>1</v>
      </c>
      <c r="O1738" s="55">
        <v>0</v>
      </c>
      <c r="P1738" s="56">
        <f t="shared" si="27"/>
        <v>117833.82999999999</v>
      </c>
      <c r="Q1738" s="49"/>
      <c r="R1738" s="49"/>
    </row>
    <row r="1739" spans="1:18" s="48" customFormat="1" ht="15.2" customHeight="1">
      <c r="A1739" s="54" t="s">
        <v>539</v>
      </c>
      <c r="B1739" s="54" t="s">
        <v>580</v>
      </c>
      <c r="C1739" s="54" t="s">
        <v>290</v>
      </c>
      <c r="D1739" s="54" t="s">
        <v>290</v>
      </c>
      <c r="E1739" s="54" t="s">
        <v>13</v>
      </c>
      <c r="F1739" s="54"/>
      <c r="G1739" s="54" t="s">
        <v>368</v>
      </c>
      <c r="H1739" s="54" t="s">
        <v>369</v>
      </c>
      <c r="I1739" s="51">
        <v>11.27</v>
      </c>
      <c r="J1739" s="51">
        <v>11.27</v>
      </c>
      <c r="K1739" s="51">
        <v>7272.07</v>
      </c>
      <c r="L1739" s="51">
        <v>7272.07</v>
      </c>
      <c r="M1739" s="51">
        <v>1</v>
      </c>
      <c r="N1739" s="51">
        <v>1</v>
      </c>
      <c r="O1739" s="55">
        <v>0</v>
      </c>
      <c r="P1739" s="56">
        <f t="shared" si="27"/>
        <v>7272.07</v>
      </c>
      <c r="Q1739" s="49"/>
      <c r="R1739" s="49"/>
    </row>
    <row r="1740" spans="1:18" s="48" customFormat="1" ht="15.2" customHeight="1">
      <c r="A1740" s="54" t="s">
        <v>539</v>
      </c>
      <c r="B1740" s="54" t="s">
        <v>580</v>
      </c>
      <c r="C1740" s="54" t="s">
        <v>290</v>
      </c>
      <c r="D1740" s="54" t="s">
        <v>290</v>
      </c>
      <c r="E1740" s="54" t="s">
        <v>13</v>
      </c>
      <c r="F1740" s="54"/>
      <c r="G1740" s="54" t="s">
        <v>370</v>
      </c>
      <c r="H1740" s="54" t="s">
        <v>371</v>
      </c>
      <c r="I1740" s="51">
        <v>2448.37</v>
      </c>
      <c r="J1740" s="51">
        <v>2448.37</v>
      </c>
      <c r="K1740" s="51">
        <v>2448.37</v>
      </c>
      <c r="L1740" s="51">
        <v>2448.37</v>
      </c>
      <c r="M1740" s="51">
        <v>1</v>
      </c>
      <c r="N1740" s="51">
        <v>1</v>
      </c>
      <c r="O1740" s="55">
        <v>0</v>
      </c>
      <c r="P1740" s="56">
        <f t="shared" si="27"/>
        <v>2448.37</v>
      </c>
      <c r="Q1740" s="49"/>
      <c r="R1740" s="49"/>
    </row>
    <row r="1741" spans="1:18" s="48" customFormat="1" ht="15.2" customHeight="1">
      <c r="A1741" s="54" t="s">
        <v>539</v>
      </c>
      <c r="B1741" s="54" t="s">
        <v>580</v>
      </c>
      <c r="C1741" s="54" t="s">
        <v>290</v>
      </c>
      <c r="D1741" s="54" t="s">
        <v>290</v>
      </c>
      <c r="E1741" s="54" t="s">
        <v>13</v>
      </c>
      <c r="F1741" s="54"/>
      <c r="G1741" s="54" t="s">
        <v>372</v>
      </c>
      <c r="H1741" s="54" t="s">
        <v>373</v>
      </c>
      <c r="I1741" s="51">
        <v>105.79</v>
      </c>
      <c r="J1741" s="51">
        <v>105.79</v>
      </c>
      <c r="K1741" s="51">
        <v>221.18</v>
      </c>
      <c r="L1741" s="51">
        <v>221.18</v>
      </c>
      <c r="M1741" s="51">
        <v>1</v>
      </c>
      <c r="N1741" s="51">
        <v>1</v>
      </c>
      <c r="O1741" s="55">
        <v>0</v>
      </c>
      <c r="P1741" s="56">
        <f t="shared" si="27"/>
        <v>221.18</v>
      </c>
      <c r="Q1741" s="49"/>
      <c r="R1741" s="49"/>
    </row>
    <row r="1742" spans="1:18" s="48" customFormat="1" ht="15.2" customHeight="1">
      <c r="A1742" s="54" t="s">
        <v>539</v>
      </c>
      <c r="B1742" s="54" t="s">
        <v>580</v>
      </c>
      <c r="C1742" s="54" t="s">
        <v>290</v>
      </c>
      <c r="D1742" s="54" t="s">
        <v>290</v>
      </c>
      <c r="E1742" s="54" t="s">
        <v>13</v>
      </c>
      <c r="F1742" s="54"/>
      <c r="G1742" s="54" t="s">
        <v>374</v>
      </c>
      <c r="H1742" s="54" t="s">
        <v>375</v>
      </c>
      <c r="I1742" s="51" t="s">
        <v>510</v>
      </c>
      <c r="J1742" s="51" t="s">
        <v>510</v>
      </c>
      <c r="K1742" s="51">
        <v>5703.35</v>
      </c>
      <c r="L1742" s="51">
        <v>5703.35</v>
      </c>
      <c r="M1742" s="51">
        <v>1</v>
      </c>
      <c r="N1742" s="51">
        <v>1</v>
      </c>
      <c r="O1742" s="55">
        <v>0</v>
      </c>
      <c r="P1742" s="56">
        <f t="shared" si="27"/>
        <v>5703.35</v>
      </c>
      <c r="Q1742" s="49"/>
      <c r="R1742" s="49"/>
    </row>
    <row r="1743" spans="1:18" s="48" customFormat="1" ht="15.2" customHeight="1">
      <c r="A1743" s="54" t="s">
        <v>539</v>
      </c>
      <c r="B1743" s="54" t="s">
        <v>580</v>
      </c>
      <c r="C1743" s="54" t="s">
        <v>290</v>
      </c>
      <c r="D1743" s="54" t="s">
        <v>290</v>
      </c>
      <c r="E1743" s="54" t="s">
        <v>13</v>
      </c>
      <c r="F1743" s="54"/>
      <c r="G1743" s="54" t="s">
        <v>389</v>
      </c>
      <c r="H1743" s="54" t="s">
        <v>390</v>
      </c>
      <c r="I1743" s="51">
        <v>6927.31</v>
      </c>
      <c r="J1743" s="51">
        <v>6927.31</v>
      </c>
      <c r="K1743" s="51">
        <v>6927.31</v>
      </c>
      <c r="L1743" s="51">
        <v>6927.31</v>
      </c>
      <c r="M1743" s="51">
        <v>1</v>
      </c>
      <c r="N1743" s="51">
        <v>1</v>
      </c>
      <c r="O1743" s="55">
        <v>0</v>
      </c>
      <c r="P1743" s="56">
        <f t="shared" si="27"/>
        <v>6927.31</v>
      </c>
      <c r="Q1743" s="49"/>
      <c r="R1743" s="49"/>
    </row>
    <row r="1744" spans="1:18" s="48" customFormat="1" ht="15.2" customHeight="1">
      <c r="A1744" s="54" t="s">
        <v>539</v>
      </c>
      <c r="B1744" s="54" t="s">
        <v>580</v>
      </c>
      <c r="C1744" s="54" t="s">
        <v>290</v>
      </c>
      <c r="D1744" s="54" t="s">
        <v>290</v>
      </c>
      <c r="E1744" s="54" t="s">
        <v>13</v>
      </c>
      <c r="F1744" s="54"/>
      <c r="G1744" s="54" t="s">
        <v>397</v>
      </c>
      <c r="H1744" s="54" t="s">
        <v>35</v>
      </c>
      <c r="I1744" s="51" t="s">
        <v>510</v>
      </c>
      <c r="J1744" s="51" t="s">
        <v>510</v>
      </c>
      <c r="K1744" s="51">
        <v>0</v>
      </c>
      <c r="L1744" s="51">
        <v>0</v>
      </c>
      <c r="M1744" s="51">
        <v>2</v>
      </c>
      <c r="N1744" s="51">
        <v>2</v>
      </c>
      <c r="O1744" s="55">
        <v>0</v>
      </c>
      <c r="P1744" s="56">
        <f t="shared" si="27"/>
        <v>0</v>
      </c>
      <c r="Q1744" s="49"/>
      <c r="R1744" s="49"/>
    </row>
    <row r="1745" spans="1:18" s="48" customFormat="1" ht="15.2" customHeight="1">
      <c r="A1745" s="54" t="s">
        <v>539</v>
      </c>
      <c r="B1745" s="54" t="s">
        <v>580</v>
      </c>
      <c r="C1745" s="54" t="s">
        <v>290</v>
      </c>
      <c r="D1745" s="54" t="s">
        <v>290</v>
      </c>
      <c r="E1745" s="54" t="s">
        <v>13</v>
      </c>
      <c r="F1745" s="54"/>
      <c r="G1745" s="54" t="s">
        <v>380</v>
      </c>
      <c r="H1745" s="54" t="s">
        <v>17</v>
      </c>
      <c r="I1745" s="51">
        <v>210.93</v>
      </c>
      <c r="J1745" s="51">
        <v>210.93</v>
      </c>
      <c r="K1745" s="51">
        <v>296.16000000000003</v>
      </c>
      <c r="L1745" s="51">
        <v>296.15999999999997</v>
      </c>
      <c r="M1745" s="51">
        <v>1</v>
      </c>
      <c r="N1745" s="51">
        <v>1</v>
      </c>
      <c r="O1745" s="55">
        <v>0</v>
      </c>
      <c r="P1745" s="56">
        <f t="shared" si="27"/>
        <v>296.15999999999997</v>
      </c>
      <c r="Q1745" s="49"/>
      <c r="R1745" s="49"/>
    </row>
    <row r="1746" spans="1:18" s="48" customFormat="1" ht="15.2" customHeight="1">
      <c r="A1746" s="54" t="s">
        <v>539</v>
      </c>
      <c r="B1746" s="54" t="s">
        <v>580</v>
      </c>
      <c r="C1746" s="54" t="s">
        <v>290</v>
      </c>
      <c r="D1746" s="54" t="s">
        <v>290</v>
      </c>
      <c r="E1746" s="54" t="s">
        <v>13</v>
      </c>
      <c r="F1746" s="54"/>
      <c r="G1746" s="54" t="s">
        <v>381</v>
      </c>
      <c r="H1746" s="54" t="s">
        <v>382</v>
      </c>
      <c r="I1746" s="51">
        <v>562.54999999999995</v>
      </c>
      <c r="J1746" s="51">
        <v>562.54999999999995</v>
      </c>
      <c r="K1746" s="51">
        <v>1125.0999999999999</v>
      </c>
      <c r="L1746" s="51">
        <v>1125.0999999999999</v>
      </c>
      <c r="M1746" s="51">
        <v>1</v>
      </c>
      <c r="N1746" s="51">
        <v>1</v>
      </c>
      <c r="O1746" s="55">
        <v>0</v>
      </c>
      <c r="P1746" s="56">
        <f t="shared" si="27"/>
        <v>1125.0999999999999</v>
      </c>
      <c r="Q1746" s="49"/>
      <c r="R1746" s="49"/>
    </row>
    <row r="1747" spans="1:18" s="48" customFormat="1" ht="15.2" customHeight="1">
      <c r="A1747" s="54" t="s">
        <v>539</v>
      </c>
      <c r="B1747" s="54" t="s">
        <v>580</v>
      </c>
      <c r="C1747" s="54" t="s">
        <v>291</v>
      </c>
      <c r="D1747" s="54" t="s">
        <v>291</v>
      </c>
      <c r="E1747" s="54" t="s">
        <v>13</v>
      </c>
      <c r="F1747" s="54"/>
      <c r="G1747" s="54" t="s">
        <v>366</v>
      </c>
      <c r="H1747" s="54" t="s">
        <v>367</v>
      </c>
      <c r="I1747" s="51">
        <v>3801.82</v>
      </c>
      <c r="J1747" s="51">
        <v>3801.82</v>
      </c>
      <c r="K1747" s="51">
        <v>306254.68</v>
      </c>
      <c r="L1747" s="51">
        <v>306254.68</v>
      </c>
      <c r="M1747" s="51">
        <v>1</v>
      </c>
      <c r="N1747" s="51">
        <v>1</v>
      </c>
      <c r="O1747" s="55">
        <v>0</v>
      </c>
      <c r="P1747" s="56">
        <f t="shared" si="27"/>
        <v>306254.68</v>
      </c>
      <c r="Q1747" s="49"/>
      <c r="R1747" s="49"/>
    </row>
    <row r="1748" spans="1:18" s="48" customFormat="1" ht="15.2" customHeight="1">
      <c r="A1748" s="54" t="s">
        <v>539</v>
      </c>
      <c r="B1748" s="54" t="s">
        <v>580</v>
      </c>
      <c r="C1748" s="54" t="s">
        <v>291</v>
      </c>
      <c r="D1748" s="54" t="s">
        <v>291</v>
      </c>
      <c r="E1748" s="54" t="s">
        <v>13</v>
      </c>
      <c r="F1748" s="54"/>
      <c r="G1748" s="54" t="s">
        <v>368</v>
      </c>
      <c r="H1748" s="54" t="s">
        <v>369</v>
      </c>
      <c r="I1748" s="51">
        <v>29.03</v>
      </c>
      <c r="J1748" s="51">
        <v>29.03</v>
      </c>
      <c r="K1748" s="51">
        <v>18732.87</v>
      </c>
      <c r="L1748" s="51">
        <v>18732.87</v>
      </c>
      <c r="M1748" s="51">
        <v>1</v>
      </c>
      <c r="N1748" s="51">
        <v>1</v>
      </c>
      <c r="O1748" s="55">
        <v>0</v>
      </c>
      <c r="P1748" s="56">
        <f t="shared" si="27"/>
        <v>18732.87</v>
      </c>
      <c r="Q1748" s="49"/>
      <c r="R1748" s="49"/>
    </row>
    <row r="1749" spans="1:18" s="48" customFormat="1" ht="15.2" customHeight="1">
      <c r="A1749" s="54" t="s">
        <v>539</v>
      </c>
      <c r="B1749" s="54" t="s">
        <v>580</v>
      </c>
      <c r="C1749" s="54" t="s">
        <v>291</v>
      </c>
      <c r="D1749" s="54" t="s">
        <v>291</v>
      </c>
      <c r="E1749" s="54" t="s">
        <v>13</v>
      </c>
      <c r="F1749" s="54"/>
      <c r="G1749" s="54" t="s">
        <v>370</v>
      </c>
      <c r="H1749" s="54" t="s">
        <v>371</v>
      </c>
      <c r="I1749" s="51">
        <v>6327.71</v>
      </c>
      <c r="J1749" s="51">
        <v>6327.71</v>
      </c>
      <c r="K1749" s="51">
        <v>6327.71</v>
      </c>
      <c r="L1749" s="51">
        <v>6327.71</v>
      </c>
      <c r="M1749" s="51">
        <v>1</v>
      </c>
      <c r="N1749" s="51">
        <v>1</v>
      </c>
      <c r="O1749" s="55">
        <v>0</v>
      </c>
      <c r="P1749" s="56">
        <f t="shared" si="27"/>
        <v>6327.71</v>
      </c>
      <c r="Q1749" s="49"/>
      <c r="R1749" s="49"/>
    </row>
    <row r="1750" spans="1:18" s="48" customFormat="1" ht="15.2" customHeight="1">
      <c r="A1750" s="54" t="s">
        <v>539</v>
      </c>
      <c r="B1750" s="54" t="s">
        <v>580</v>
      </c>
      <c r="C1750" s="54" t="s">
        <v>291</v>
      </c>
      <c r="D1750" s="54" t="s">
        <v>291</v>
      </c>
      <c r="E1750" s="54" t="s">
        <v>13</v>
      </c>
      <c r="F1750" s="54"/>
      <c r="G1750" s="54" t="s">
        <v>372</v>
      </c>
      <c r="H1750" s="54" t="s">
        <v>373</v>
      </c>
      <c r="I1750" s="51">
        <v>273.41000000000003</v>
      </c>
      <c r="J1750" s="51">
        <v>273.41000000000003</v>
      </c>
      <c r="K1750" s="51">
        <v>571.65</v>
      </c>
      <c r="L1750" s="51">
        <v>571.65000000000009</v>
      </c>
      <c r="M1750" s="51">
        <v>1</v>
      </c>
      <c r="N1750" s="51">
        <v>1</v>
      </c>
      <c r="O1750" s="55">
        <v>0</v>
      </c>
      <c r="P1750" s="56">
        <f t="shared" si="27"/>
        <v>571.65000000000009</v>
      </c>
      <c r="Q1750" s="49"/>
      <c r="R1750" s="49"/>
    </row>
    <row r="1751" spans="1:18" s="48" customFormat="1" ht="15.2" customHeight="1">
      <c r="A1751" s="54" t="s">
        <v>539</v>
      </c>
      <c r="B1751" s="54" t="s">
        <v>580</v>
      </c>
      <c r="C1751" s="54" t="s">
        <v>291</v>
      </c>
      <c r="D1751" s="54" t="s">
        <v>291</v>
      </c>
      <c r="E1751" s="54" t="s">
        <v>13</v>
      </c>
      <c r="F1751" s="54"/>
      <c r="G1751" s="54" t="s">
        <v>374</v>
      </c>
      <c r="H1751" s="54" t="s">
        <v>375</v>
      </c>
      <c r="I1751" s="51">
        <v>1313.09</v>
      </c>
      <c r="J1751" s="51">
        <v>1313.09</v>
      </c>
      <c r="K1751" s="51">
        <v>5659.54</v>
      </c>
      <c r="L1751" s="51">
        <v>5659.54</v>
      </c>
      <c r="M1751" s="51">
        <v>1</v>
      </c>
      <c r="N1751" s="51">
        <v>1</v>
      </c>
      <c r="O1751" s="55">
        <v>0</v>
      </c>
      <c r="P1751" s="56">
        <f t="shared" si="27"/>
        <v>5659.54</v>
      </c>
      <c r="Q1751" s="49"/>
      <c r="R1751" s="49"/>
    </row>
    <row r="1752" spans="1:18" s="48" customFormat="1" ht="15.2" customHeight="1">
      <c r="A1752" s="54" t="s">
        <v>539</v>
      </c>
      <c r="B1752" s="54" t="s">
        <v>580</v>
      </c>
      <c r="C1752" s="54" t="s">
        <v>291</v>
      </c>
      <c r="D1752" s="54" t="s">
        <v>291</v>
      </c>
      <c r="E1752" s="54" t="s">
        <v>13</v>
      </c>
      <c r="F1752" s="54"/>
      <c r="G1752" s="54" t="s">
        <v>389</v>
      </c>
      <c r="H1752" s="54" t="s">
        <v>390</v>
      </c>
      <c r="I1752" s="51">
        <v>1267.8800000000001</v>
      </c>
      <c r="J1752" s="51">
        <v>1267.8800000000001</v>
      </c>
      <c r="K1752" s="51">
        <v>1546.91</v>
      </c>
      <c r="L1752" s="51">
        <v>1546.91</v>
      </c>
      <c r="M1752" s="51">
        <v>1</v>
      </c>
      <c r="N1752" s="51">
        <v>1</v>
      </c>
      <c r="O1752" s="55">
        <v>0</v>
      </c>
      <c r="P1752" s="56">
        <f t="shared" si="27"/>
        <v>1546.91</v>
      </c>
      <c r="Q1752" s="49"/>
      <c r="R1752" s="49"/>
    </row>
    <row r="1753" spans="1:18" s="48" customFormat="1" ht="15.2" customHeight="1">
      <c r="A1753" s="54" t="s">
        <v>539</v>
      </c>
      <c r="B1753" s="54" t="s">
        <v>580</v>
      </c>
      <c r="C1753" s="54" t="s">
        <v>291</v>
      </c>
      <c r="D1753" s="54" t="s">
        <v>291</v>
      </c>
      <c r="E1753" s="54" t="s">
        <v>13</v>
      </c>
      <c r="F1753" s="54"/>
      <c r="G1753" s="54" t="s">
        <v>397</v>
      </c>
      <c r="H1753" s="54" t="s">
        <v>35</v>
      </c>
      <c r="I1753" s="51" t="s">
        <v>510</v>
      </c>
      <c r="J1753" s="51" t="s">
        <v>510</v>
      </c>
      <c r="K1753" s="51">
        <v>0</v>
      </c>
      <c r="L1753" s="51">
        <v>0</v>
      </c>
      <c r="M1753" s="51">
        <v>2</v>
      </c>
      <c r="N1753" s="51">
        <v>2</v>
      </c>
      <c r="O1753" s="55">
        <v>0</v>
      </c>
      <c r="P1753" s="56">
        <f t="shared" si="27"/>
        <v>0</v>
      </c>
      <c r="Q1753" s="49"/>
      <c r="R1753" s="49"/>
    </row>
    <row r="1754" spans="1:18" s="48" customFormat="1" ht="15.2" customHeight="1">
      <c r="A1754" s="54" t="s">
        <v>539</v>
      </c>
      <c r="B1754" s="54" t="s">
        <v>580</v>
      </c>
      <c r="C1754" s="54" t="s">
        <v>291</v>
      </c>
      <c r="D1754" s="54" t="s">
        <v>291</v>
      </c>
      <c r="E1754" s="54" t="s">
        <v>13</v>
      </c>
      <c r="F1754" s="54"/>
      <c r="G1754" s="54" t="s">
        <v>380</v>
      </c>
      <c r="H1754" s="54" t="s">
        <v>17</v>
      </c>
      <c r="I1754" s="51">
        <v>550.23</v>
      </c>
      <c r="J1754" s="51">
        <v>550.23</v>
      </c>
      <c r="K1754" s="51">
        <v>812.83</v>
      </c>
      <c r="L1754" s="51">
        <v>812.83</v>
      </c>
      <c r="M1754" s="51">
        <v>1</v>
      </c>
      <c r="N1754" s="51">
        <v>1</v>
      </c>
      <c r="O1754" s="55">
        <v>0</v>
      </c>
      <c r="P1754" s="56">
        <f t="shared" si="27"/>
        <v>812.83</v>
      </c>
      <c r="Q1754" s="49"/>
      <c r="R1754" s="49"/>
    </row>
    <row r="1755" spans="1:18" s="48" customFormat="1" ht="15.2" customHeight="1">
      <c r="A1755" s="54" t="s">
        <v>539</v>
      </c>
      <c r="B1755" s="54" t="s">
        <v>580</v>
      </c>
      <c r="C1755" s="54" t="s">
        <v>291</v>
      </c>
      <c r="D1755" s="54" t="s">
        <v>291</v>
      </c>
      <c r="E1755" s="54" t="s">
        <v>13</v>
      </c>
      <c r="F1755" s="54"/>
      <c r="G1755" s="54" t="s">
        <v>381</v>
      </c>
      <c r="H1755" s="54" t="s">
        <v>382</v>
      </c>
      <c r="I1755" s="51">
        <v>1450.47</v>
      </c>
      <c r="J1755" s="51">
        <v>1450.47</v>
      </c>
      <c r="K1755" s="51">
        <v>2900.94</v>
      </c>
      <c r="L1755" s="51">
        <v>2900.94</v>
      </c>
      <c r="M1755" s="51">
        <v>1</v>
      </c>
      <c r="N1755" s="51">
        <v>1</v>
      </c>
      <c r="O1755" s="55">
        <v>0</v>
      </c>
      <c r="P1755" s="56">
        <f t="shared" si="27"/>
        <v>2900.94</v>
      </c>
      <c r="Q1755" s="49"/>
      <c r="R1755" s="49"/>
    </row>
    <row r="1756" spans="1:18" s="48" customFormat="1" ht="15.2" customHeight="1">
      <c r="A1756" s="54" t="s">
        <v>539</v>
      </c>
      <c r="B1756" s="54" t="s">
        <v>580</v>
      </c>
      <c r="C1756" s="54" t="s">
        <v>292</v>
      </c>
      <c r="D1756" s="54" t="s">
        <v>292</v>
      </c>
      <c r="E1756" s="54" t="s">
        <v>13</v>
      </c>
      <c r="F1756" s="54"/>
      <c r="G1756" s="54" t="s">
        <v>366</v>
      </c>
      <c r="H1756" s="54" t="s">
        <v>367</v>
      </c>
      <c r="I1756" s="51">
        <v>12902.58</v>
      </c>
      <c r="J1756" s="51">
        <v>12902.58</v>
      </c>
      <c r="K1756" s="51">
        <v>1040139.93</v>
      </c>
      <c r="L1756" s="51">
        <v>1040139.93</v>
      </c>
      <c r="M1756" s="51">
        <v>1</v>
      </c>
      <c r="N1756" s="51">
        <v>1</v>
      </c>
      <c r="O1756" s="55">
        <v>0</v>
      </c>
      <c r="P1756" s="56">
        <f t="shared" si="27"/>
        <v>1040139.93</v>
      </c>
      <c r="Q1756" s="49"/>
      <c r="R1756" s="49"/>
    </row>
    <row r="1757" spans="1:18" s="48" customFormat="1" ht="15.2" customHeight="1">
      <c r="A1757" s="54" t="s">
        <v>539</v>
      </c>
      <c r="B1757" s="54" t="s">
        <v>580</v>
      </c>
      <c r="C1757" s="54" t="s">
        <v>292</v>
      </c>
      <c r="D1757" s="54" t="s">
        <v>292</v>
      </c>
      <c r="E1757" s="54" t="s">
        <v>13</v>
      </c>
      <c r="F1757" s="54"/>
      <c r="G1757" s="54" t="s">
        <v>368</v>
      </c>
      <c r="H1757" s="54" t="s">
        <v>369</v>
      </c>
      <c r="I1757" s="51">
        <v>98.95</v>
      </c>
      <c r="J1757" s="51">
        <v>98.95</v>
      </c>
      <c r="K1757" s="51">
        <v>63839.15</v>
      </c>
      <c r="L1757" s="51">
        <v>63839.149999999994</v>
      </c>
      <c r="M1757" s="51">
        <v>1</v>
      </c>
      <c r="N1757" s="51">
        <v>1</v>
      </c>
      <c r="O1757" s="55">
        <v>0</v>
      </c>
      <c r="P1757" s="56">
        <f t="shared" si="27"/>
        <v>63839.149999999994</v>
      </c>
      <c r="Q1757" s="49"/>
      <c r="R1757" s="49"/>
    </row>
    <row r="1758" spans="1:18" s="48" customFormat="1" ht="15.2" customHeight="1">
      <c r="A1758" s="54" t="s">
        <v>539</v>
      </c>
      <c r="B1758" s="54" t="s">
        <v>580</v>
      </c>
      <c r="C1758" s="54" t="s">
        <v>292</v>
      </c>
      <c r="D1758" s="54" t="s">
        <v>292</v>
      </c>
      <c r="E1758" s="54" t="s">
        <v>13</v>
      </c>
      <c r="F1758" s="54"/>
      <c r="G1758" s="54" t="s">
        <v>370</v>
      </c>
      <c r="H1758" s="54" t="s">
        <v>371</v>
      </c>
      <c r="I1758" s="51">
        <v>21014</v>
      </c>
      <c r="J1758" s="51">
        <v>21014</v>
      </c>
      <c r="K1758" s="51">
        <v>21014</v>
      </c>
      <c r="L1758" s="51">
        <v>21014</v>
      </c>
      <c r="M1758" s="51">
        <v>1</v>
      </c>
      <c r="N1758" s="51">
        <v>1</v>
      </c>
      <c r="O1758" s="55">
        <v>0</v>
      </c>
      <c r="P1758" s="56">
        <f t="shared" si="27"/>
        <v>21014</v>
      </c>
      <c r="Q1758" s="49"/>
      <c r="R1758" s="49"/>
    </row>
    <row r="1759" spans="1:18" s="48" customFormat="1" ht="15.2" customHeight="1">
      <c r="A1759" s="54" t="s">
        <v>539</v>
      </c>
      <c r="B1759" s="54" t="s">
        <v>580</v>
      </c>
      <c r="C1759" s="54" t="s">
        <v>292</v>
      </c>
      <c r="D1759" s="54" t="s">
        <v>292</v>
      </c>
      <c r="E1759" s="54" t="s">
        <v>13</v>
      </c>
      <c r="F1759" s="54"/>
      <c r="G1759" s="54" t="s">
        <v>372</v>
      </c>
      <c r="H1759" s="54" t="s">
        <v>373</v>
      </c>
      <c r="I1759" s="51">
        <v>924.87</v>
      </c>
      <c r="J1759" s="51">
        <v>924.87</v>
      </c>
      <c r="K1759" s="51">
        <v>1933.75</v>
      </c>
      <c r="L1759" s="51">
        <v>1933.75</v>
      </c>
      <c r="M1759" s="51">
        <v>1</v>
      </c>
      <c r="N1759" s="51">
        <v>1</v>
      </c>
      <c r="O1759" s="55">
        <v>0</v>
      </c>
      <c r="P1759" s="56">
        <f t="shared" si="27"/>
        <v>1933.75</v>
      </c>
      <c r="Q1759" s="49"/>
      <c r="R1759" s="49"/>
    </row>
    <row r="1760" spans="1:18" s="48" customFormat="1" ht="15.2" customHeight="1">
      <c r="A1760" s="54" t="s">
        <v>539</v>
      </c>
      <c r="B1760" s="54" t="s">
        <v>580</v>
      </c>
      <c r="C1760" s="54" t="s">
        <v>292</v>
      </c>
      <c r="D1760" s="54" t="s">
        <v>292</v>
      </c>
      <c r="E1760" s="54" t="s">
        <v>13</v>
      </c>
      <c r="F1760" s="54"/>
      <c r="G1760" s="54" t="s">
        <v>374</v>
      </c>
      <c r="H1760" s="54" t="s">
        <v>375</v>
      </c>
      <c r="I1760" s="51">
        <v>7254.04</v>
      </c>
      <c r="J1760" s="51">
        <v>7254.04</v>
      </c>
      <c r="K1760" s="51">
        <v>18404.759999999998</v>
      </c>
      <c r="L1760" s="51">
        <v>18404.760000000002</v>
      </c>
      <c r="M1760" s="51">
        <v>1</v>
      </c>
      <c r="N1760" s="51">
        <v>1</v>
      </c>
      <c r="O1760" s="55">
        <v>0</v>
      </c>
      <c r="P1760" s="56">
        <f t="shared" si="27"/>
        <v>18404.760000000002</v>
      </c>
      <c r="Q1760" s="49"/>
      <c r="R1760" s="49"/>
    </row>
    <row r="1761" spans="1:18" s="48" customFormat="1" ht="15.2" customHeight="1">
      <c r="A1761" s="54" t="s">
        <v>539</v>
      </c>
      <c r="B1761" s="54" t="s">
        <v>580</v>
      </c>
      <c r="C1761" s="54" t="s">
        <v>292</v>
      </c>
      <c r="D1761" s="54" t="s">
        <v>292</v>
      </c>
      <c r="E1761" s="54" t="s">
        <v>13</v>
      </c>
      <c r="F1761" s="54"/>
      <c r="G1761" s="54" t="s">
        <v>389</v>
      </c>
      <c r="H1761" s="54" t="s">
        <v>390</v>
      </c>
      <c r="I1761" s="51">
        <v>2545.11</v>
      </c>
      <c r="J1761" s="51">
        <v>2545.11</v>
      </c>
      <c r="K1761" s="51">
        <v>2545.11</v>
      </c>
      <c r="L1761" s="51">
        <v>2545.11</v>
      </c>
      <c r="M1761" s="51">
        <v>1</v>
      </c>
      <c r="N1761" s="51">
        <v>1</v>
      </c>
      <c r="O1761" s="55">
        <v>0</v>
      </c>
      <c r="P1761" s="56">
        <f t="shared" si="27"/>
        <v>2545.11</v>
      </c>
      <c r="Q1761" s="49"/>
      <c r="R1761" s="49"/>
    </row>
    <row r="1762" spans="1:18" s="48" customFormat="1" ht="15.2" customHeight="1">
      <c r="A1762" s="54" t="s">
        <v>539</v>
      </c>
      <c r="B1762" s="54" t="s">
        <v>580</v>
      </c>
      <c r="C1762" s="54" t="s">
        <v>292</v>
      </c>
      <c r="D1762" s="54" t="s">
        <v>292</v>
      </c>
      <c r="E1762" s="54" t="s">
        <v>13</v>
      </c>
      <c r="F1762" s="54"/>
      <c r="G1762" s="54" t="s">
        <v>397</v>
      </c>
      <c r="H1762" s="54" t="s">
        <v>35</v>
      </c>
      <c r="I1762" s="51" t="s">
        <v>510</v>
      </c>
      <c r="J1762" s="51" t="s">
        <v>510</v>
      </c>
      <c r="K1762" s="51">
        <v>0</v>
      </c>
      <c r="L1762" s="51">
        <v>0</v>
      </c>
      <c r="M1762" s="51">
        <v>2</v>
      </c>
      <c r="N1762" s="51">
        <v>2</v>
      </c>
      <c r="O1762" s="55">
        <v>0</v>
      </c>
      <c r="P1762" s="56">
        <f t="shared" si="27"/>
        <v>0</v>
      </c>
      <c r="Q1762" s="49"/>
      <c r="R1762" s="49"/>
    </row>
    <row r="1763" spans="1:18" s="48" customFormat="1" ht="15.2" customHeight="1">
      <c r="A1763" s="54" t="s">
        <v>539</v>
      </c>
      <c r="B1763" s="54" t="s">
        <v>580</v>
      </c>
      <c r="C1763" s="54" t="s">
        <v>292</v>
      </c>
      <c r="D1763" s="54" t="s">
        <v>292</v>
      </c>
      <c r="E1763" s="54" t="s">
        <v>13</v>
      </c>
      <c r="F1763" s="54"/>
      <c r="G1763" s="54" t="s">
        <v>380</v>
      </c>
      <c r="H1763" s="54" t="s">
        <v>17</v>
      </c>
      <c r="I1763" s="51">
        <v>2005.31</v>
      </c>
      <c r="J1763" s="51">
        <v>2005.31</v>
      </c>
      <c r="K1763" s="51">
        <v>2946.17</v>
      </c>
      <c r="L1763" s="51">
        <v>2946.17</v>
      </c>
      <c r="M1763" s="51">
        <v>1</v>
      </c>
      <c r="N1763" s="51">
        <v>1</v>
      </c>
      <c r="O1763" s="55">
        <v>0</v>
      </c>
      <c r="P1763" s="56">
        <f t="shared" si="27"/>
        <v>2946.17</v>
      </c>
      <c r="Q1763" s="49"/>
      <c r="R1763" s="49"/>
    </row>
    <row r="1764" spans="1:18" s="48" customFormat="1" ht="15.2" customHeight="1">
      <c r="A1764" s="54" t="s">
        <v>539</v>
      </c>
      <c r="B1764" s="54" t="s">
        <v>580</v>
      </c>
      <c r="C1764" s="54" t="s">
        <v>292</v>
      </c>
      <c r="D1764" s="54" t="s">
        <v>292</v>
      </c>
      <c r="E1764" s="54" t="s">
        <v>13</v>
      </c>
      <c r="F1764" s="54"/>
      <c r="G1764" s="54" t="s">
        <v>381</v>
      </c>
      <c r="H1764" s="54" t="s">
        <v>382</v>
      </c>
      <c r="I1764" s="51">
        <v>4941.34</v>
      </c>
      <c r="J1764" s="51">
        <v>4941.34</v>
      </c>
      <c r="K1764" s="51">
        <v>9882.68</v>
      </c>
      <c r="L1764" s="51">
        <v>9882.68</v>
      </c>
      <c r="M1764" s="51">
        <v>1</v>
      </c>
      <c r="N1764" s="51">
        <v>1</v>
      </c>
      <c r="O1764" s="55">
        <v>0</v>
      </c>
      <c r="P1764" s="56">
        <f t="shared" si="27"/>
        <v>9882.68</v>
      </c>
      <c r="Q1764" s="49"/>
      <c r="R1764" s="49"/>
    </row>
    <row r="1765" spans="1:18" s="48" customFormat="1" ht="15.2" customHeight="1">
      <c r="A1765" s="54" t="s">
        <v>539</v>
      </c>
      <c r="B1765" s="54" t="s">
        <v>580</v>
      </c>
      <c r="C1765" s="54" t="s">
        <v>293</v>
      </c>
      <c r="D1765" s="54" t="s">
        <v>293</v>
      </c>
      <c r="E1765" s="54" t="s">
        <v>13</v>
      </c>
      <c r="F1765" s="54"/>
      <c r="G1765" s="54" t="s">
        <v>366</v>
      </c>
      <c r="H1765" s="54" t="s">
        <v>367</v>
      </c>
      <c r="I1765" s="51">
        <v>1251.97</v>
      </c>
      <c r="J1765" s="51">
        <v>1251.97</v>
      </c>
      <c r="K1765" s="51">
        <v>100712.89</v>
      </c>
      <c r="L1765" s="51">
        <v>100712.89</v>
      </c>
      <c r="M1765" s="51">
        <v>1</v>
      </c>
      <c r="N1765" s="51">
        <v>1</v>
      </c>
      <c r="O1765" s="55">
        <v>0</v>
      </c>
      <c r="P1765" s="56">
        <f t="shared" si="27"/>
        <v>100712.89</v>
      </c>
      <c r="Q1765" s="49"/>
      <c r="R1765" s="49"/>
    </row>
    <row r="1766" spans="1:18" s="48" customFormat="1" ht="15.2" customHeight="1">
      <c r="A1766" s="54" t="s">
        <v>539</v>
      </c>
      <c r="B1766" s="54" t="s">
        <v>580</v>
      </c>
      <c r="C1766" s="54" t="s">
        <v>293</v>
      </c>
      <c r="D1766" s="54" t="s">
        <v>293</v>
      </c>
      <c r="E1766" s="54" t="s">
        <v>13</v>
      </c>
      <c r="F1766" s="54"/>
      <c r="G1766" s="54" t="s">
        <v>368</v>
      </c>
      <c r="H1766" s="54" t="s">
        <v>369</v>
      </c>
      <c r="I1766" s="51">
        <v>9.6199999999999992</v>
      </c>
      <c r="J1766" s="51">
        <v>9.6199999999999992</v>
      </c>
      <c r="K1766" s="51">
        <v>6205.51</v>
      </c>
      <c r="L1766" s="51">
        <v>6205.51</v>
      </c>
      <c r="M1766" s="51">
        <v>1</v>
      </c>
      <c r="N1766" s="51">
        <v>1</v>
      </c>
      <c r="O1766" s="55">
        <v>0</v>
      </c>
      <c r="P1766" s="56">
        <f t="shared" si="27"/>
        <v>6205.51</v>
      </c>
      <c r="Q1766" s="49"/>
      <c r="R1766" s="49"/>
    </row>
    <row r="1767" spans="1:18" s="48" customFormat="1" ht="15.2" customHeight="1">
      <c r="A1767" s="54" t="s">
        <v>539</v>
      </c>
      <c r="B1767" s="54" t="s">
        <v>580</v>
      </c>
      <c r="C1767" s="54" t="s">
        <v>293</v>
      </c>
      <c r="D1767" s="54" t="s">
        <v>293</v>
      </c>
      <c r="E1767" s="54" t="s">
        <v>13</v>
      </c>
      <c r="F1767" s="54"/>
      <c r="G1767" s="54" t="s">
        <v>370</v>
      </c>
      <c r="H1767" s="54" t="s">
        <v>371</v>
      </c>
      <c r="I1767" s="51">
        <v>1926.76</v>
      </c>
      <c r="J1767" s="51">
        <v>1926.76</v>
      </c>
      <c r="K1767" s="51">
        <v>1926.76</v>
      </c>
      <c r="L1767" s="51">
        <v>1926.76</v>
      </c>
      <c r="M1767" s="51">
        <v>1</v>
      </c>
      <c r="N1767" s="51">
        <v>1</v>
      </c>
      <c r="O1767" s="55">
        <v>0</v>
      </c>
      <c r="P1767" s="56">
        <f t="shared" si="27"/>
        <v>1926.76</v>
      </c>
      <c r="Q1767" s="49"/>
      <c r="R1767" s="49"/>
    </row>
    <row r="1768" spans="1:18" s="48" customFormat="1" ht="15.2" customHeight="1">
      <c r="A1768" s="54" t="s">
        <v>539</v>
      </c>
      <c r="B1768" s="54" t="s">
        <v>580</v>
      </c>
      <c r="C1768" s="54" t="s">
        <v>293</v>
      </c>
      <c r="D1768" s="54" t="s">
        <v>293</v>
      </c>
      <c r="E1768" s="54" t="s">
        <v>13</v>
      </c>
      <c r="F1768" s="54"/>
      <c r="G1768" s="54" t="s">
        <v>372</v>
      </c>
      <c r="H1768" s="54" t="s">
        <v>373</v>
      </c>
      <c r="I1768" s="51">
        <v>84.81</v>
      </c>
      <c r="J1768" s="51">
        <v>84.81</v>
      </c>
      <c r="K1768" s="51">
        <v>177.31</v>
      </c>
      <c r="L1768" s="51">
        <v>177.31</v>
      </c>
      <c r="M1768" s="51">
        <v>1</v>
      </c>
      <c r="N1768" s="51">
        <v>1</v>
      </c>
      <c r="O1768" s="55">
        <v>0</v>
      </c>
      <c r="P1768" s="56">
        <f t="shared" si="27"/>
        <v>177.31</v>
      </c>
      <c r="Q1768" s="49"/>
      <c r="R1768" s="49"/>
    </row>
    <row r="1769" spans="1:18" s="48" customFormat="1" ht="15.2" customHeight="1">
      <c r="A1769" s="54" t="s">
        <v>539</v>
      </c>
      <c r="B1769" s="54" t="s">
        <v>580</v>
      </c>
      <c r="C1769" s="54" t="s">
        <v>293</v>
      </c>
      <c r="D1769" s="54" t="s">
        <v>293</v>
      </c>
      <c r="E1769" s="54" t="s">
        <v>13</v>
      </c>
      <c r="F1769" s="54"/>
      <c r="G1769" s="54" t="s">
        <v>374</v>
      </c>
      <c r="H1769" s="54" t="s">
        <v>375</v>
      </c>
      <c r="I1769" s="51">
        <v>1756.81</v>
      </c>
      <c r="J1769" s="51">
        <v>1756.81</v>
      </c>
      <c r="K1769" s="51">
        <v>2187.54</v>
      </c>
      <c r="L1769" s="51">
        <v>2187.54</v>
      </c>
      <c r="M1769" s="51">
        <v>1</v>
      </c>
      <c r="N1769" s="51">
        <v>1</v>
      </c>
      <c r="O1769" s="55">
        <v>0</v>
      </c>
      <c r="P1769" s="56">
        <f t="shared" si="27"/>
        <v>2187.54</v>
      </c>
      <c r="Q1769" s="49"/>
      <c r="R1769" s="49"/>
    </row>
    <row r="1770" spans="1:18" s="48" customFormat="1" ht="15.2" customHeight="1">
      <c r="A1770" s="54" t="s">
        <v>539</v>
      </c>
      <c r="B1770" s="54" t="s">
        <v>580</v>
      </c>
      <c r="C1770" s="54" t="s">
        <v>293</v>
      </c>
      <c r="D1770" s="54" t="s">
        <v>293</v>
      </c>
      <c r="E1770" s="54" t="s">
        <v>13</v>
      </c>
      <c r="F1770" s="54"/>
      <c r="G1770" s="54" t="s">
        <v>389</v>
      </c>
      <c r="H1770" s="54" t="s">
        <v>390</v>
      </c>
      <c r="I1770" s="51">
        <v>927.11</v>
      </c>
      <c r="J1770" s="51">
        <v>927.11</v>
      </c>
      <c r="K1770" s="51">
        <v>927.11</v>
      </c>
      <c r="L1770" s="51">
        <v>927.11</v>
      </c>
      <c r="M1770" s="51">
        <v>1</v>
      </c>
      <c r="N1770" s="51">
        <v>1</v>
      </c>
      <c r="O1770" s="55">
        <v>0</v>
      </c>
      <c r="P1770" s="56">
        <f t="shared" si="27"/>
        <v>927.11</v>
      </c>
      <c r="Q1770" s="49"/>
      <c r="R1770" s="49"/>
    </row>
    <row r="1771" spans="1:18" s="48" customFormat="1" ht="15.2" customHeight="1">
      <c r="A1771" s="54" t="s">
        <v>539</v>
      </c>
      <c r="B1771" s="54" t="s">
        <v>580</v>
      </c>
      <c r="C1771" s="54" t="s">
        <v>293</v>
      </c>
      <c r="D1771" s="54" t="s">
        <v>293</v>
      </c>
      <c r="E1771" s="54" t="s">
        <v>13</v>
      </c>
      <c r="F1771" s="54"/>
      <c r="G1771" s="54" t="s">
        <v>397</v>
      </c>
      <c r="H1771" s="54" t="s">
        <v>35</v>
      </c>
      <c r="I1771" s="51" t="s">
        <v>510</v>
      </c>
      <c r="J1771" s="51" t="s">
        <v>510</v>
      </c>
      <c r="K1771" s="51">
        <v>0</v>
      </c>
      <c r="L1771" s="51">
        <v>0</v>
      </c>
      <c r="M1771" s="51">
        <v>1</v>
      </c>
      <c r="N1771" s="51">
        <v>1</v>
      </c>
      <c r="O1771" s="55">
        <v>0</v>
      </c>
      <c r="P1771" s="56">
        <f t="shared" si="27"/>
        <v>0</v>
      </c>
      <c r="Q1771" s="49"/>
      <c r="R1771" s="49"/>
    </row>
    <row r="1772" spans="1:18" s="48" customFormat="1" ht="15.2" customHeight="1">
      <c r="A1772" s="54" t="s">
        <v>539</v>
      </c>
      <c r="B1772" s="54" t="s">
        <v>580</v>
      </c>
      <c r="C1772" s="54" t="s">
        <v>293</v>
      </c>
      <c r="D1772" s="54" t="s">
        <v>293</v>
      </c>
      <c r="E1772" s="54" t="s">
        <v>13</v>
      </c>
      <c r="F1772" s="54"/>
      <c r="G1772" s="54" t="s">
        <v>380</v>
      </c>
      <c r="H1772" s="54" t="s">
        <v>17</v>
      </c>
      <c r="I1772" s="51">
        <v>192.95</v>
      </c>
      <c r="J1772" s="51">
        <v>192.95</v>
      </c>
      <c r="K1772" s="51">
        <v>282.05</v>
      </c>
      <c r="L1772" s="51">
        <v>282.05</v>
      </c>
      <c r="M1772" s="51">
        <v>1</v>
      </c>
      <c r="N1772" s="51">
        <v>1</v>
      </c>
      <c r="O1772" s="55">
        <v>0</v>
      </c>
      <c r="P1772" s="56">
        <f t="shared" si="27"/>
        <v>282.05</v>
      </c>
      <c r="Q1772" s="49"/>
      <c r="R1772" s="49"/>
    </row>
    <row r="1773" spans="1:18" s="48" customFormat="1" ht="15.2" customHeight="1">
      <c r="A1773" s="54" t="s">
        <v>539</v>
      </c>
      <c r="B1773" s="54" t="s">
        <v>580</v>
      </c>
      <c r="C1773" s="54" t="s">
        <v>293</v>
      </c>
      <c r="D1773" s="54" t="s">
        <v>293</v>
      </c>
      <c r="E1773" s="54" t="s">
        <v>13</v>
      </c>
      <c r="F1773" s="54"/>
      <c r="G1773" s="54" t="s">
        <v>381</v>
      </c>
      <c r="H1773" s="54" t="s">
        <v>382</v>
      </c>
      <c r="I1773" s="51">
        <v>480.45</v>
      </c>
      <c r="J1773" s="51">
        <v>480.45</v>
      </c>
      <c r="K1773" s="51">
        <v>960.9</v>
      </c>
      <c r="L1773" s="51">
        <v>960.9</v>
      </c>
      <c r="M1773" s="51">
        <v>1</v>
      </c>
      <c r="N1773" s="51">
        <v>1</v>
      </c>
      <c r="O1773" s="55">
        <v>0</v>
      </c>
      <c r="P1773" s="56">
        <f t="shared" si="27"/>
        <v>960.9</v>
      </c>
      <c r="Q1773" s="49"/>
      <c r="R1773" s="49"/>
    </row>
    <row r="1774" spans="1:18" s="48" customFormat="1" ht="15.2" customHeight="1">
      <c r="A1774" s="54" t="s">
        <v>539</v>
      </c>
      <c r="B1774" s="54" t="s">
        <v>580</v>
      </c>
      <c r="C1774" s="54" t="s">
        <v>294</v>
      </c>
      <c r="D1774" s="54" t="s">
        <v>294</v>
      </c>
      <c r="E1774" s="54" t="s">
        <v>13</v>
      </c>
      <c r="F1774" s="54"/>
      <c r="G1774" s="54" t="s">
        <v>366</v>
      </c>
      <c r="H1774" s="54" t="s">
        <v>367</v>
      </c>
      <c r="I1774" s="51">
        <v>9081.36</v>
      </c>
      <c r="J1774" s="51">
        <v>9081.36</v>
      </c>
      <c r="K1774" s="51">
        <v>731723.37</v>
      </c>
      <c r="L1774" s="51">
        <v>731723.37</v>
      </c>
      <c r="M1774" s="51">
        <v>1</v>
      </c>
      <c r="N1774" s="51">
        <v>1</v>
      </c>
      <c r="O1774" s="55">
        <v>0</v>
      </c>
      <c r="P1774" s="56">
        <f t="shared" si="27"/>
        <v>731723.37</v>
      </c>
      <c r="Q1774" s="49"/>
      <c r="R1774" s="49"/>
    </row>
    <row r="1775" spans="1:18" s="48" customFormat="1" ht="15.2" customHeight="1">
      <c r="A1775" s="54" t="s">
        <v>539</v>
      </c>
      <c r="B1775" s="54" t="s">
        <v>580</v>
      </c>
      <c r="C1775" s="54" t="s">
        <v>294</v>
      </c>
      <c r="D1775" s="54" t="s">
        <v>294</v>
      </c>
      <c r="E1775" s="54" t="s">
        <v>13</v>
      </c>
      <c r="F1775" s="54"/>
      <c r="G1775" s="54" t="s">
        <v>368</v>
      </c>
      <c r="H1775" s="54" t="s">
        <v>369</v>
      </c>
      <c r="I1775" s="51">
        <v>69.67</v>
      </c>
      <c r="J1775" s="51">
        <v>69.67</v>
      </c>
      <c r="K1775" s="51">
        <v>44951.14</v>
      </c>
      <c r="L1775" s="51">
        <v>44951.14</v>
      </c>
      <c r="M1775" s="51">
        <v>1</v>
      </c>
      <c r="N1775" s="51">
        <v>1</v>
      </c>
      <c r="O1775" s="55">
        <v>0</v>
      </c>
      <c r="P1775" s="56">
        <f t="shared" si="27"/>
        <v>44951.14</v>
      </c>
      <c r="Q1775" s="49"/>
      <c r="R1775" s="49"/>
    </row>
    <row r="1776" spans="1:18" s="48" customFormat="1" ht="15.2" customHeight="1">
      <c r="A1776" s="54" t="s">
        <v>539</v>
      </c>
      <c r="B1776" s="54" t="s">
        <v>580</v>
      </c>
      <c r="C1776" s="54" t="s">
        <v>294</v>
      </c>
      <c r="D1776" s="54" t="s">
        <v>294</v>
      </c>
      <c r="E1776" s="54" t="s">
        <v>13</v>
      </c>
      <c r="F1776" s="54"/>
      <c r="G1776" s="54" t="s">
        <v>370</v>
      </c>
      <c r="H1776" s="54" t="s">
        <v>371</v>
      </c>
      <c r="I1776" s="51">
        <v>14466.86</v>
      </c>
      <c r="J1776" s="51">
        <v>14466.86</v>
      </c>
      <c r="K1776" s="51">
        <v>14466.86</v>
      </c>
      <c r="L1776" s="51">
        <v>14466.86</v>
      </c>
      <c r="M1776" s="51">
        <v>1</v>
      </c>
      <c r="N1776" s="51">
        <v>1</v>
      </c>
      <c r="O1776" s="55">
        <v>0</v>
      </c>
      <c r="P1776" s="56">
        <f t="shared" si="27"/>
        <v>14466.86</v>
      </c>
      <c r="Q1776" s="49"/>
      <c r="R1776" s="49"/>
    </row>
    <row r="1777" spans="1:18" s="48" customFormat="1" ht="15.2" customHeight="1">
      <c r="A1777" s="54" t="s">
        <v>539</v>
      </c>
      <c r="B1777" s="54" t="s">
        <v>580</v>
      </c>
      <c r="C1777" s="54" t="s">
        <v>294</v>
      </c>
      <c r="D1777" s="54" t="s">
        <v>294</v>
      </c>
      <c r="E1777" s="54" t="s">
        <v>13</v>
      </c>
      <c r="F1777" s="54"/>
      <c r="G1777" s="54" t="s">
        <v>372</v>
      </c>
      <c r="H1777" s="54" t="s">
        <v>373</v>
      </c>
      <c r="I1777" s="51">
        <v>636.72</v>
      </c>
      <c r="J1777" s="51">
        <v>636.72</v>
      </c>
      <c r="K1777" s="51">
        <v>1331.27</v>
      </c>
      <c r="L1777" s="51">
        <v>1331.27</v>
      </c>
      <c r="M1777" s="51">
        <v>1</v>
      </c>
      <c r="N1777" s="51">
        <v>1</v>
      </c>
      <c r="O1777" s="55">
        <v>0</v>
      </c>
      <c r="P1777" s="56">
        <f t="shared" si="27"/>
        <v>1331.27</v>
      </c>
      <c r="Q1777" s="49"/>
      <c r="R1777" s="49"/>
    </row>
    <row r="1778" spans="1:18" s="48" customFormat="1" ht="15.2" customHeight="1">
      <c r="A1778" s="54" t="s">
        <v>539</v>
      </c>
      <c r="B1778" s="54" t="s">
        <v>580</v>
      </c>
      <c r="C1778" s="54" t="s">
        <v>294</v>
      </c>
      <c r="D1778" s="54" t="s">
        <v>294</v>
      </c>
      <c r="E1778" s="54" t="s">
        <v>13</v>
      </c>
      <c r="F1778" s="54"/>
      <c r="G1778" s="54" t="s">
        <v>374</v>
      </c>
      <c r="H1778" s="54" t="s">
        <v>375</v>
      </c>
      <c r="I1778" s="51">
        <v>2703.66</v>
      </c>
      <c r="J1778" s="51">
        <v>2703.66</v>
      </c>
      <c r="K1778" s="51">
        <v>-621.95000000000005</v>
      </c>
      <c r="L1778" s="51">
        <v>-621.95000000000073</v>
      </c>
      <c r="M1778" s="51">
        <v>1</v>
      </c>
      <c r="N1778" s="51">
        <v>1</v>
      </c>
      <c r="O1778" s="55">
        <v>0</v>
      </c>
      <c r="P1778" s="56">
        <f t="shared" si="27"/>
        <v>-621.95000000000073</v>
      </c>
      <c r="Q1778" s="49"/>
      <c r="R1778" s="49"/>
    </row>
    <row r="1779" spans="1:18" s="48" customFormat="1" ht="15.2" customHeight="1">
      <c r="A1779" s="54" t="s">
        <v>539</v>
      </c>
      <c r="B1779" s="54" t="s">
        <v>580</v>
      </c>
      <c r="C1779" s="54" t="s">
        <v>294</v>
      </c>
      <c r="D1779" s="54" t="s">
        <v>294</v>
      </c>
      <c r="E1779" s="54" t="s">
        <v>13</v>
      </c>
      <c r="F1779" s="54"/>
      <c r="G1779" s="54" t="s">
        <v>389</v>
      </c>
      <c r="H1779" s="54" t="s">
        <v>390</v>
      </c>
      <c r="I1779" s="51" t="s">
        <v>510</v>
      </c>
      <c r="J1779" s="51" t="s">
        <v>510</v>
      </c>
      <c r="K1779" s="51">
        <v>0</v>
      </c>
      <c r="L1779" s="51">
        <v>0</v>
      </c>
      <c r="M1779" s="51">
        <v>1</v>
      </c>
      <c r="N1779" s="51">
        <v>1</v>
      </c>
      <c r="O1779" s="55">
        <v>0</v>
      </c>
      <c r="P1779" s="56">
        <f t="shared" si="27"/>
        <v>0</v>
      </c>
      <c r="Q1779" s="49"/>
      <c r="R1779" s="49"/>
    </row>
    <row r="1780" spans="1:18" s="48" customFormat="1" ht="15.2" customHeight="1">
      <c r="A1780" s="54" t="s">
        <v>539</v>
      </c>
      <c r="B1780" s="54" t="s">
        <v>580</v>
      </c>
      <c r="C1780" s="54" t="s">
        <v>294</v>
      </c>
      <c r="D1780" s="54" t="s">
        <v>294</v>
      </c>
      <c r="E1780" s="54" t="s">
        <v>13</v>
      </c>
      <c r="F1780" s="54"/>
      <c r="G1780" s="54" t="s">
        <v>397</v>
      </c>
      <c r="H1780" s="54" t="s">
        <v>35</v>
      </c>
      <c r="I1780" s="51" t="s">
        <v>510</v>
      </c>
      <c r="J1780" s="51" t="s">
        <v>510</v>
      </c>
      <c r="K1780" s="51">
        <v>0</v>
      </c>
      <c r="L1780" s="51">
        <v>0</v>
      </c>
      <c r="M1780" s="51">
        <v>2</v>
      </c>
      <c r="N1780" s="51">
        <v>2</v>
      </c>
      <c r="O1780" s="55">
        <v>0</v>
      </c>
      <c r="P1780" s="56">
        <f t="shared" si="27"/>
        <v>0</v>
      </c>
      <c r="Q1780" s="49"/>
      <c r="R1780" s="49"/>
    </row>
    <row r="1781" spans="1:18" s="48" customFormat="1" ht="15.2" customHeight="1">
      <c r="A1781" s="54" t="s">
        <v>539</v>
      </c>
      <c r="B1781" s="54" t="s">
        <v>580</v>
      </c>
      <c r="C1781" s="54" t="s">
        <v>294</v>
      </c>
      <c r="D1781" s="54" t="s">
        <v>294</v>
      </c>
      <c r="E1781" s="54" t="s">
        <v>13</v>
      </c>
      <c r="F1781" s="54"/>
      <c r="G1781" s="54" t="s">
        <v>380</v>
      </c>
      <c r="H1781" s="54" t="s">
        <v>17</v>
      </c>
      <c r="I1781" s="51">
        <v>1380.53</v>
      </c>
      <c r="J1781" s="51">
        <v>1380.53</v>
      </c>
      <c r="K1781" s="51">
        <v>1964.93</v>
      </c>
      <c r="L1781" s="51">
        <v>1964.9299999999998</v>
      </c>
      <c r="M1781" s="51">
        <v>1</v>
      </c>
      <c r="N1781" s="51">
        <v>1</v>
      </c>
      <c r="O1781" s="55">
        <v>0</v>
      </c>
      <c r="P1781" s="56">
        <f t="shared" si="27"/>
        <v>1964.9299999999998</v>
      </c>
      <c r="Q1781" s="49"/>
      <c r="R1781" s="49"/>
    </row>
    <row r="1782" spans="1:18" s="48" customFormat="1" ht="15.2" customHeight="1">
      <c r="A1782" s="54" t="s">
        <v>539</v>
      </c>
      <c r="B1782" s="54" t="s">
        <v>580</v>
      </c>
      <c r="C1782" s="54" t="s">
        <v>294</v>
      </c>
      <c r="D1782" s="54" t="s">
        <v>294</v>
      </c>
      <c r="E1782" s="54" t="s">
        <v>13</v>
      </c>
      <c r="F1782" s="54"/>
      <c r="G1782" s="54" t="s">
        <v>381</v>
      </c>
      <c r="H1782" s="54" t="s">
        <v>382</v>
      </c>
      <c r="I1782" s="51">
        <v>3480.23</v>
      </c>
      <c r="J1782" s="51">
        <v>3480.23</v>
      </c>
      <c r="K1782" s="51">
        <v>6960.46</v>
      </c>
      <c r="L1782" s="51">
        <v>6960.46</v>
      </c>
      <c r="M1782" s="51">
        <v>1</v>
      </c>
      <c r="N1782" s="51">
        <v>1</v>
      </c>
      <c r="O1782" s="55">
        <v>0</v>
      </c>
      <c r="P1782" s="56">
        <f t="shared" si="27"/>
        <v>6960.46</v>
      </c>
      <c r="Q1782" s="49"/>
      <c r="R1782" s="49"/>
    </row>
    <row r="1783" spans="1:18" s="48" customFormat="1" ht="15.2" customHeight="1">
      <c r="A1783" s="54" t="s">
        <v>539</v>
      </c>
      <c r="B1783" s="54" t="s">
        <v>580</v>
      </c>
      <c r="C1783" s="54" t="s">
        <v>295</v>
      </c>
      <c r="D1783" s="54" t="s">
        <v>295</v>
      </c>
      <c r="E1783" s="54" t="s">
        <v>13</v>
      </c>
      <c r="F1783" s="54"/>
      <c r="G1783" s="54" t="s">
        <v>366</v>
      </c>
      <c r="H1783" s="54" t="s">
        <v>367</v>
      </c>
      <c r="I1783" s="51">
        <v>7930.35</v>
      </c>
      <c r="J1783" s="51">
        <v>7930.35</v>
      </c>
      <c r="K1783" s="51">
        <v>636495.37</v>
      </c>
      <c r="L1783" s="51">
        <v>636495.37</v>
      </c>
      <c r="M1783" s="51">
        <v>1</v>
      </c>
      <c r="N1783" s="51">
        <v>1</v>
      </c>
      <c r="O1783" s="55">
        <v>0</v>
      </c>
      <c r="P1783" s="56">
        <f t="shared" si="27"/>
        <v>636495.37</v>
      </c>
      <c r="Q1783" s="49"/>
      <c r="R1783" s="49"/>
    </row>
    <row r="1784" spans="1:18" s="48" customFormat="1" ht="15.2" customHeight="1">
      <c r="A1784" s="54" t="s">
        <v>539</v>
      </c>
      <c r="B1784" s="54" t="s">
        <v>580</v>
      </c>
      <c r="C1784" s="54" t="s">
        <v>295</v>
      </c>
      <c r="D1784" s="54" t="s">
        <v>295</v>
      </c>
      <c r="E1784" s="54" t="s">
        <v>13</v>
      </c>
      <c r="F1784" s="54"/>
      <c r="G1784" s="54" t="s">
        <v>368</v>
      </c>
      <c r="H1784" s="54" t="s">
        <v>369</v>
      </c>
      <c r="I1784" s="51">
        <v>61.08</v>
      </c>
      <c r="J1784" s="51">
        <v>61.08</v>
      </c>
      <c r="K1784" s="51">
        <v>39404.959999999999</v>
      </c>
      <c r="L1784" s="51">
        <v>39404.960000000006</v>
      </c>
      <c r="M1784" s="51">
        <v>1</v>
      </c>
      <c r="N1784" s="51">
        <v>1</v>
      </c>
      <c r="O1784" s="55">
        <v>0</v>
      </c>
      <c r="P1784" s="56">
        <f t="shared" si="27"/>
        <v>39404.960000000006</v>
      </c>
      <c r="Q1784" s="49"/>
      <c r="R1784" s="49"/>
    </row>
    <row r="1785" spans="1:18" s="48" customFormat="1" ht="15.2" customHeight="1">
      <c r="A1785" s="54" t="s">
        <v>539</v>
      </c>
      <c r="B1785" s="54" t="s">
        <v>580</v>
      </c>
      <c r="C1785" s="54" t="s">
        <v>295</v>
      </c>
      <c r="D1785" s="54" t="s">
        <v>295</v>
      </c>
      <c r="E1785" s="54" t="s">
        <v>13</v>
      </c>
      <c r="F1785" s="54"/>
      <c r="G1785" s="54" t="s">
        <v>370</v>
      </c>
      <c r="H1785" s="54" t="s">
        <v>371</v>
      </c>
      <c r="I1785" s="51">
        <v>12688.3</v>
      </c>
      <c r="J1785" s="51">
        <v>12688.3</v>
      </c>
      <c r="K1785" s="51">
        <v>12688.3</v>
      </c>
      <c r="L1785" s="51">
        <v>12688.3</v>
      </c>
      <c r="M1785" s="51">
        <v>1</v>
      </c>
      <c r="N1785" s="51">
        <v>1</v>
      </c>
      <c r="O1785" s="55">
        <v>0</v>
      </c>
      <c r="P1785" s="56">
        <f t="shared" si="27"/>
        <v>12688.3</v>
      </c>
      <c r="Q1785" s="49"/>
      <c r="R1785" s="49"/>
    </row>
    <row r="1786" spans="1:18" s="48" customFormat="1" ht="15.2" customHeight="1">
      <c r="A1786" s="54" t="s">
        <v>539</v>
      </c>
      <c r="B1786" s="54" t="s">
        <v>580</v>
      </c>
      <c r="C1786" s="54" t="s">
        <v>295</v>
      </c>
      <c r="D1786" s="54" t="s">
        <v>295</v>
      </c>
      <c r="E1786" s="54" t="s">
        <v>13</v>
      </c>
      <c r="F1786" s="54"/>
      <c r="G1786" s="54" t="s">
        <v>372</v>
      </c>
      <c r="H1786" s="54" t="s">
        <v>373</v>
      </c>
      <c r="I1786" s="51">
        <v>558.44000000000005</v>
      </c>
      <c r="J1786" s="51">
        <v>558.44000000000005</v>
      </c>
      <c r="K1786" s="51">
        <v>1167.5999999999999</v>
      </c>
      <c r="L1786" s="51">
        <v>1167.6000000000001</v>
      </c>
      <c r="M1786" s="51">
        <v>1</v>
      </c>
      <c r="N1786" s="51">
        <v>1</v>
      </c>
      <c r="O1786" s="55">
        <v>0</v>
      </c>
      <c r="P1786" s="56">
        <f t="shared" si="27"/>
        <v>1167.6000000000001</v>
      </c>
      <c r="Q1786" s="49"/>
      <c r="R1786" s="49"/>
    </row>
    <row r="1787" spans="1:18" s="48" customFormat="1" ht="15.2" customHeight="1">
      <c r="A1787" s="54" t="s">
        <v>539</v>
      </c>
      <c r="B1787" s="54" t="s">
        <v>580</v>
      </c>
      <c r="C1787" s="54" t="s">
        <v>295</v>
      </c>
      <c r="D1787" s="54" t="s">
        <v>295</v>
      </c>
      <c r="E1787" s="54" t="s">
        <v>13</v>
      </c>
      <c r="F1787" s="54"/>
      <c r="G1787" s="54" t="s">
        <v>374</v>
      </c>
      <c r="H1787" s="54" t="s">
        <v>375</v>
      </c>
      <c r="I1787" s="51">
        <v>5855.12</v>
      </c>
      <c r="J1787" s="51">
        <v>5855.12</v>
      </c>
      <c r="K1787" s="51">
        <v>21100.28</v>
      </c>
      <c r="L1787" s="51">
        <v>21100.28</v>
      </c>
      <c r="M1787" s="51">
        <v>1</v>
      </c>
      <c r="N1787" s="51">
        <v>1</v>
      </c>
      <c r="O1787" s="55">
        <v>0</v>
      </c>
      <c r="P1787" s="56">
        <f t="shared" si="27"/>
        <v>21100.28</v>
      </c>
      <c r="Q1787" s="49"/>
      <c r="R1787" s="49"/>
    </row>
    <row r="1788" spans="1:18" s="48" customFormat="1" ht="15.2" customHeight="1">
      <c r="A1788" s="54" t="s">
        <v>539</v>
      </c>
      <c r="B1788" s="54" t="s">
        <v>580</v>
      </c>
      <c r="C1788" s="54" t="s">
        <v>295</v>
      </c>
      <c r="D1788" s="54" t="s">
        <v>295</v>
      </c>
      <c r="E1788" s="54" t="s">
        <v>13</v>
      </c>
      <c r="F1788" s="54"/>
      <c r="G1788" s="54" t="s">
        <v>389</v>
      </c>
      <c r="H1788" s="54" t="s">
        <v>390</v>
      </c>
      <c r="I1788" s="51">
        <v>6154.09</v>
      </c>
      <c r="J1788" s="51">
        <v>6154.09</v>
      </c>
      <c r="K1788" s="51">
        <v>6154.09</v>
      </c>
      <c r="L1788" s="51">
        <v>6154.09</v>
      </c>
      <c r="M1788" s="51">
        <v>1</v>
      </c>
      <c r="N1788" s="51">
        <v>1</v>
      </c>
      <c r="O1788" s="55">
        <v>0</v>
      </c>
      <c r="P1788" s="56">
        <f t="shared" si="27"/>
        <v>6154.09</v>
      </c>
      <c r="Q1788" s="49"/>
      <c r="R1788" s="49"/>
    </row>
    <row r="1789" spans="1:18" s="48" customFormat="1" ht="15.2" customHeight="1">
      <c r="A1789" s="54" t="s">
        <v>539</v>
      </c>
      <c r="B1789" s="54" t="s">
        <v>580</v>
      </c>
      <c r="C1789" s="54" t="s">
        <v>295</v>
      </c>
      <c r="D1789" s="54" t="s">
        <v>295</v>
      </c>
      <c r="E1789" s="54" t="s">
        <v>13</v>
      </c>
      <c r="F1789" s="54"/>
      <c r="G1789" s="54" t="s">
        <v>397</v>
      </c>
      <c r="H1789" s="54" t="s">
        <v>35</v>
      </c>
      <c r="I1789" s="51" t="s">
        <v>510</v>
      </c>
      <c r="J1789" s="51" t="s">
        <v>510</v>
      </c>
      <c r="K1789" s="51">
        <v>0</v>
      </c>
      <c r="L1789" s="51">
        <v>0</v>
      </c>
      <c r="M1789" s="51">
        <v>2</v>
      </c>
      <c r="N1789" s="51">
        <v>2</v>
      </c>
      <c r="O1789" s="55">
        <v>0</v>
      </c>
      <c r="P1789" s="56">
        <f t="shared" si="27"/>
        <v>0</v>
      </c>
      <c r="Q1789" s="49"/>
      <c r="R1789" s="49"/>
    </row>
    <row r="1790" spans="1:18" s="48" customFormat="1" ht="15.2" customHeight="1">
      <c r="A1790" s="54" t="s">
        <v>539</v>
      </c>
      <c r="B1790" s="54" t="s">
        <v>580</v>
      </c>
      <c r="C1790" s="54" t="s">
        <v>295</v>
      </c>
      <c r="D1790" s="54" t="s">
        <v>295</v>
      </c>
      <c r="E1790" s="54" t="s">
        <v>13</v>
      </c>
      <c r="F1790" s="54"/>
      <c r="G1790" s="54" t="s">
        <v>380</v>
      </c>
      <c r="H1790" s="54" t="s">
        <v>17</v>
      </c>
      <c r="I1790" s="51">
        <v>1234.23</v>
      </c>
      <c r="J1790" s="51">
        <v>1234.23</v>
      </c>
      <c r="K1790" s="51">
        <v>1782.53</v>
      </c>
      <c r="L1790" s="51">
        <v>1782.53</v>
      </c>
      <c r="M1790" s="51">
        <v>1</v>
      </c>
      <c r="N1790" s="51">
        <v>1</v>
      </c>
      <c r="O1790" s="55">
        <v>0</v>
      </c>
      <c r="P1790" s="56">
        <f t="shared" si="27"/>
        <v>1782.53</v>
      </c>
      <c r="Q1790" s="49"/>
      <c r="R1790" s="49"/>
    </row>
    <row r="1791" spans="1:18" s="48" customFormat="1" ht="15.2" customHeight="1">
      <c r="A1791" s="54" t="s">
        <v>539</v>
      </c>
      <c r="B1791" s="54" t="s">
        <v>580</v>
      </c>
      <c r="C1791" s="54" t="s">
        <v>295</v>
      </c>
      <c r="D1791" s="54" t="s">
        <v>295</v>
      </c>
      <c r="E1791" s="54" t="s">
        <v>13</v>
      </c>
      <c r="F1791" s="54"/>
      <c r="G1791" s="54" t="s">
        <v>381</v>
      </c>
      <c r="H1791" s="54" t="s">
        <v>382</v>
      </c>
      <c r="I1791" s="51">
        <v>3049.95</v>
      </c>
      <c r="J1791" s="51">
        <v>3049.95</v>
      </c>
      <c r="K1791" s="51">
        <v>6099.9</v>
      </c>
      <c r="L1791" s="51">
        <v>6099.9</v>
      </c>
      <c r="M1791" s="51">
        <v>1</v>
      </c>
      <c r="N1791" s="51">
        <v>1</v>
      </c>
      <c r="O1791" s="55">
        <v>0</v>
      </c>
      <c r="P1791" s="56">
        <f t="shared" si="27"/>
        <v>6099.9</v>
      </c>
      <c r="Q1791" s="49"/>
      <c r="R1791" s="49"/>
    </row>
    <row r="1792" spans="1:18" s="48" customFormat="1" ht="15.2" customHeight="1">
      <c r="A1792" s="54" t="s">
        <v>539</v>
      </c>
      <c r="B1792" s="54" t="s">
        <v>580</v>
      </c>
      <c r="C1792" s="54" t="s">
        <v>202</v>
      </c>
      <c r="D1792" s="54" t="s">
        <v>202</v>
      </c>
      <c r="E1792" s="54" t="s">
        <v>13</v>
      </c>
      <c r="F1792" s="54"/>
      <c r="G1792" s="54" t="s">
        <v>366</v>
      </c>
      <c r="H1792" s="54" t="s">
        <v>367</v>
      </c>
      <c r="I1792" s="51">
        <v>220.22</v>
      </c>
      <c r="J1792" s="51">
        <v>220.22</v>
      </c>
      <c r="K1792" s="51">
        <v>18023.2</v>
      </c>
      <c r="L1792" s="51">
        <v>18023.2</v>
      </c>
      <c r="M1792" s="51">
        <v>1</v>
      </c>
      <c r="N1792" s="51">
        <v>1</v>
      </c>
      <c r="O1792" s="55">
        <v>17802.98</v>
      </c>
      <c r="P1792" s="56">
        <f t="shared" si="27"/>
        <v>220.22000000000116</v>
      </c>
      <c r="Q1792" s="49"/>
      <c r="R1792" s="49"/>
    </row>
    <row r="1793" spans="1:18" s="48" customFormat="1" ht="15.2" customHeight="1">
      <c r="A1793" s="54" t="s">
        <v>539</v>
      </c>
      <c r="B1793" s="54" t="s">
        <v>580</v>
      </c>
      <c r="C1793" s="54" t="s">
        <v>202</v>
      </c>
      <c r="D1793" s="54" t="s">
        <v>202</v>
      </c>
      <c r="E1793" s="54" t="s">
        <v>13</v>
      </c>
      <c r="F1793" s="54"/>
      <c r="G1793" s="54" t="s">
        <v>387</v>
      </c>
      <c r="H1793" s="54" t="s">
        <v>388</v>
      </c>
      <c r="I1793" s="51" t="s">
        <v>510</v>
      </c>
      <c r="J1793" s="51" t="s">
        <v>510</v>
      </c>
      <c r="K1793" s="51">
        <v>0</v>
      </c>
      <c r="L1793" s="51">
        <v>0</v>
      </c>
      <c r="M1793" s="51">
        <v>1</v>
      </c>
      <c r="N1793" s="51">
        <v>1</v>
      </c>
      <c r="O1793" s="55">
        <v>0</v>
      </c>
      <c r="P1793" s="56">
        <f t="shared" si="27"/>
        <v>0</v>
      </c>
      <c r="Q1793" s="49"/>
      <c r="R1793" s="49"/>
    </row>
    <row r="1794" spans="1:18" s="48" customFormat="1" ht="15.2" customHeight="1">
      <c r="A1794" s="54" t="s">
        <v>539</v>
      </c>
      <c r="B1794" s="54" t="s">
        <v>580</v>
      </c>
      <c r="C1794" s="54" t="s">
        <v>202</v>
      </c>
      <c r="D1794" s="54" t="s">
        <v>202</v>
      </c>
      <c r="E1794" s="54" t="s">
        <v>13</v>
      </c>
      <c r="F1794" s="54"/>
      <c r="G1794" s="54" t="s">
        <v>368</v>
      </c>
      <c r="H1794" s="54" t="s">
        <v>369</v>
      </c>
      <c r="I1794" s="51">
        <v>1.65</v>
      </c>
      <c r="J1794" s="51">
        <v>1.65</v>
      </c>
      <c r="K1794" s="51">
        <v>1066.57</v>
      </c>
      <c r="L1794" s="51">
        <v>1066.57</v>
      </c>
      <c r="M1794" s="51">
        <v>1</v>
      </c>
      <c r="N1794" s="51">
        <v>1</v>
      </c>
      <c r="O1794" s="55">
        <v>1064.9199999999998</v>
      </c>
      <c r="P1794" s="56">
        <f t="shared" si="27"/>
        <v>1.6500000000000909</v>
      </c>
      <c r="Q1794" s="49"/>
      <c r="R1794" s="49"/>
    </row>
    <row r="1795" spans="1:18" s="48" customFormat="1" ht="15.2" customHeight="1">
      <c r="A1795" s="54" t="s">
        <v>539</v>
      </c>
      <c r="B1795" s="54" t="s">
        <v>580</v>
      </c>
      <c r="C1795" s="54" t="s">
        <v>202</v>
      </c>
      <c r="D1795" s="54" t="s">
        <v>202</v>
      </c>
      <c r="E1795" s="54" t="s">
        <v>13</v>
      </c>
      <c r="F1795" s="54"/>
      <c r="G1795" s="54" t="s">
        <v>370</v>
      </c>
      <c r="H1795" s="54" t="s">
        <v>371</v>
      </c>
      <c r="I1795" s="51">
        <v>367.59</v>
      </c>
      <c r="J1795" s="51">
        <v>367.59</v>
      </c>
      <c r="K1795" s="51">
        <v>367.59</v>
      </c>
      <c r="L1795" s="51">
        <v>367.59</v>
      </c>
      <c r="M1795" s="51">
        <v>1</v>
      </c>
      <c r="N1795" s="51">
        <v>1</v>
      </c>
      <c r="O1795" s="55">
        <v>0</v>
      </c>
      <c r="P1795" s="56">
        <f t="shared" ref="P1795:P1858" si="28">L1795-O1795</f>
        <v>367.59</v>
      </c>
      <c r="Q1795" s="49"/>
      <c r="R1795" s="49"/>
    </row>
    <row r="1796" spans="1:18" s="48" customFormat="1" ht="15.2" customHeight="1">
      <c r="A1796" s="54" t="s">
        <v>539</v>
      </c>
      <c r="B1796" s="54" t="s">
        <v>580</v>
      </c>
      <c r="C1796" s="54" t="s">
        <v>202</v>
      </c>
      <c r="D1796" s="54" t="s">
        <v>202</v>
      </c>
      <c r="E1796" s="54" t="s">
        <v>13</v>
      </c>
      <c r="F1796" s="54"/>
      <c r="G1796" s="54" t="s">
        <v>372</v>
      </c>
      <c r="H1796" s="54" t="s">
        <v>373</v>
      </c>
      <c r="I1796" s="51">
        <v>15.89</v>
      </c>
      <c r="J1796" s="51">
        <v>15.89</v>
      </c>
      <c r="K1796" s="51">
        <v>33.21</v>
      </c>
      <c r="L1796" s="51">
        <v>33.21</v>
      </c>
      <c r="M1796" s="51">
        <v>1</v>
      </c>
      <c r="N1796" s="51">
        <v>1</v>
      </c>
      <c r="O1796" s="55">
        <v>17.32</v>
      </c>
      <c r="P1796" s="56">
        <f t="shared" si="28"/>
        <v>15.89</v>
      </c>
      <c r="Q1796" s="49"/>
      <c r="R1796" s="49"/>
    </row>
    <row r="1797" spans="1:18" s="48" customFormat="1" ht="15.2" customHeight="1">
      <c r="A1797" s="54" t="s">
        <v>539</v>
      </c>
      <c r="B1797" s="54" t="s">
        <v>580</v>
      </c>
      <c r="C1797" s="54" t="s">
        <v>202</v>
      </c>
      <c r="D1797" s="54" t="s">
        <v>202</v>
      </c>
      <c r="E1797" s="54" t="s">
        <v>13</v>
      </c>
      <c r="F1797" s="54"/>
      <c r="G1797" s="54" t="s">
        <v>374</v>
      </c>
      <c r="H1797" s="54" t="s">
        <v>375</v>
      </c>
      <c r="I1797" s="51">
        <v>85.27</v>
      </c>
      <c r="J1797" s="51">
        <v>85.27</v>
      </c>
      <c r="K1797" s="51">
        <v>279.68</v>
      </c>
      <c r="L1797" s="51">
        <v>279.68</v>
      </c>
      <c r="M1797" s="51">
        <v>1</v>
      </c>
      <c r="N1797" s="51">
        <v>1</v>
      </c>
      <c r="O1797" s="55">
        <v>194.41</v>
      </c>
      <c r="P1797" s="56">
        <f t="shared" si="28"/>
        <v>85.27000000000001</v>
      </c>
      <c r="Q1797" s="49"/>
      <c r="R1797" s="49"/>
    </row>
    <row r="1798" spans="1:18" s="48" customFormat="1" ht="15.2" customHeight="1">
      <c r="A1798" s="54" t="s">
        <v>539</v>
      </c>
      <c r="B1798" s="54" t="s">
        <v>580</v>
      </c>
      <c r="C1798" s="54" t="s">
        <v>202</v>
      </c>
      <c r="D1798" s="54" t="s">
        <v>202</v>
      </c>
      <c r="E1798" s="54" t="s">
        <v>13</v>
      </c>
      <c r="F1798" s="54"/>
      <c r="G1798" s="54" t="s">
        <v>389</v>
      </c>
      <c r="H1798" s="54" t="s">
        <v>390</v>
      </c>
      <c r="I1798" s="51">
        <v>28.73</v>
      </c>
      <c r="J1798" s="51">
        <v>28.73</v>
      </c>
      <c r="K1798" s="51">
        <v>30.56</v>
      </c>
      <c r="L1798" s="51">
        <v>30.56</v>
      </c>
      <c r="M1798" s="51">
        <v>1</v>
      </c>
      <c r="N1798" s="51">
        <v>1</v>
      </c>
      <c r="O1798" s="55">
        <v>1.8299999999999998</v>
      </c>
      <c r="P1798" s="56">
        <f t="shared" si="28"/>
        <v>28.73</v>
      </c>
      <c r="Q1798" s="49"/>
      <c r="R1798" s="49"/>
    </row>
    <row r="1799" spans="1:18" s="48" customFormat="1" ht="15.2" customHeight="1">
      <c r="A1799" s="54" t="s">
        <v>539</v>
      </c>
      <c r="B1799" s="54" t="s">
        <v>580</v>
      </c>
      <c r="C1799" s="54" t="s">
        <v>202</v>
      </c>
      <c r="D1799" s="54" t="s">
        <v>202</v>
      </c>
      <c r="E1799" s="54" t="s">
        <v>13</v>
      </c>
      <c r="F1799" s="54"/>
      <c r="G1799" s="54" t="s">
        <v>425</v>
      </c>
      <c r="H1799" s="54" t="s">
        <v>426</v>
      </c>
      <c r="I1799" s="51" t="s">
        <v>510</v>
      </c>
      <c r="J1799" s="51" t="s">
        <v>510</v>
      </c>
      <c r="K1799" s="51">
        <v>0</v>
      </c>
      <c r="L1799" s="51">
        <v>0</v>
      </c>
      <c r="M1799" s="51">
        <v>1</v>
      </c>
      <c r="N1799" s="51">
        <v>1</v>
      </c>
      <c r="O1799" s="55">
        <v>0</v>
      </c>
      <c r="P1799" s="56">
        <f t="shared" si="28"/>
        <v>0</v>
      </c>
      <c r="Q1799" s="49"/>
      <c r="R1799" s="49"/>
    </row>
    <row r="1800" spans="1:18" s="48" customFormat="1" ht="15.2" customHeight="1">
      <c r="A1800" s="54" t="s">
        <v>539</v>
      </c>
      <c r="B1800" s="54" t="s">
        <v>580</v>
      </c>
      <c r="C1800" s="54" t="s">
        <v>202</v>
      </c>
      <c r="D1800" s="54" t="s">
        <v>202</v>
      </c>
      <c r="E1800" s="54" t="s">
        <v>13</v>
      </c>
      <c r="F1800" s="54"/>
      <c r="G1800" s="54" t="s">
        <v>393</v>
      </c>
      <c r="H1800" s="54" t="s">
        <v>25</v>
      </c>
      <c r="I1800" s="51" t="s">
        <v>510</v>
      </c>
      <c r="J1800" s="51" t="s">
        <v>510</v>
      </c>
      <c r="K1800" s="51">
        <v>0</v>
      </c>
      <c r="L1800" s="51">
        <v>0</v>
      </c>
      <c r="M1800" s="51">
        <v>1</v>
      </c>
      <c r="N1800" s="51">
        <v>1</v>
      </c>
      <c r="O1800" s="55">
        <v>0</v>
      </c>
      <c r="P1800" s="56">
        <f t="shared" si="28"/>
        <v>0</v>
      </c>
      <c r="Q1800" s="49"/>
      <c r="R1800" s="49"/>
    </row>
    <row r="1801" spans="1:18" s="48" customFormat="1" ht="15.2" customHeight="1">
      <c r="A1801" s="54" t="s">
        <v>539</v>
      </c>
      <c r="B1801" s="54" t="s">
        <v>580</v>
      </c>
      <c r="C1801" s="54" t="s">
        <v>202</v>
      </c>
      <c r="D1801" s="54" t="s">
        <v>202</v>
      </c>
      <c r="E1801" s="54" t="s">
        <v>13</v>
      </c>
      <c r="F1801" s="54"/>
      <c r="G1801" s="54" t="s">
        <v>376</v>
      </c>
      <c r="H1801" s="54" t="s">
        <v>377</v>
      </c>
      <c r="I1801" s="51" t="s">
        <v>510</v>
      </c>
      <c r="J1801" s="51" t="s">
        <v>510</v>
      </c>
      <c r="K1801" s="51">
        <v>0</v>
      </c>
      <c r="L1801" s="51">
        <v>0</v>
      </c>
      <c r="M1801" s="51">
        <v>1</v>
      </c>
      <c r="N1801" s="51">
        <v>1</v>
      </c>
      <c r="O1801" s="55">
        <v>0</v>
      </c>
      <c r="P1801" s="56">
        <f t="shared" si="28"/>
        <v>0</v>
      </c>
      <c r="Q1801" s="49"/>
      <c r="R1801" s="49"/>
    </row>
    <row r="1802" spans="1:18" s="48" customFormat="1" ht="15.2" customHeight="1">
      <c r="A1802" s="54" t="s">
        <v>539</v>
      </c>
      <c r="B1802" s="54" t="s">
        <v>580</v>
      </c>
      <c r="C1802" s="54" t="s">
        <v>202</v>
      </c>
      <c r="D1802" s="54" t="s">
        <v>202</v>
      </c>
      <c r="E1802" s="54" t="s">
        <v>13</v>
      </c>
      <c r="F1802" s="54"/>
      <c r="G1802" s="54" t="s">
        <v>378</v>
      </c>
      <c r="H1802" s="54" t="s">
        <v>379</v>
      </c>
      <c r="I1802" s="51" t="s">
        <v>510</v>
      </c>
      <c r="J1802" s="51" t="s">
        <v>510</v>
      </c>
      <c r="K1802" s="51">
        <v>0</v>
      </c>
      <c r="L1802" s="51">
        <v>0</v>
      </c>
      <c r="M1802" s="51">
        <v>1</v>
      </c>
      <c r="N1802" s="51">
        <v>1</v>
      </c>
      <c r="O1802" s="55">
        <v>0</v>
      </c>
      <c r="P1802" s="56">
        <f t="shared" si="28"/>
        <v>0</v>
      </c>
      <c r="Q1802" s="49"/>
      <c r="R1802" s="49"/>
    </row>
    <row r="1803" spans="1:18" s="48" customFormat="1" ht="15.2" customHeight="1">
      <c r="A1803" s="54" t="s">
        <v>539</v>
      </c>
      <c r="B1803" s="54" t="s">
        <v>580</v>
      </c>
      <c r="C1803" s="54" t="s">
        <v>202</v>
      </c>
      <c r="D1803" s="54" t="s">
        <v>202</v>
      </c>
      <c r="E1803" s="54" t="s">
        <v>13</v>
      </c>
      <c r="F1803" s="54"/>
      <c r="G1803" s="54" t="s">
        <v>380</v>
      </c>
      <c r="H1803" s="54" t="s">
        <v>17</v>
      </c>
      <c r="I1803" s="51">
        <v>27.93</v>
      </c>
      <c r="J1803" s="51">
        <v>27.93</v>
      </c>
      <c r="K1803" s="51">
        <v>41.14</v>
      </c>
      <c r="L1803" s="51">
        <v>41.14</v>
      </c>
      <c r="M1803" s="51">
        <v>1</v>
      </c>
      <c r="N1803" s="51">
        <v>1</v>
      </c>
      <c r="O1803" s="55">
        <v>13.21</v>
      </c>
      <c r="P1803" s="56">
        <f t="shared" si="28"/>
        <v>27.93</v>
      </c>
      <c r="Q1803" s="49"/>
      <c r="R1803" s="49"/>
    </row>
    <row r="1804" spans="1:18" s="48" customFormat="1" ht="15.2" customHeight="1">
      <c r="A1804" s="54" t="s">
        <v>539</v>
      </c>
      <c r="B1804" s="54" t="s">
        <v>580</v>
      </c>
      <c r="C1804" s="54" t="s">
        <v>202</v>
      </c>
      <c r="D1804" s="54" t="s">
        <v>202</v>
      </c>
      <c r="E1804" s="54" t="s">
        <v>13</v>
      </c>
      <c r="F1804" s="54"/>
      <c r="G1804" s="54" t="s">
        <v>381</v>
      </c>
      <c r="H1804" s="54" t="s">
        <v>382</v>
      </c>
      <c r="I1804" s="51">
        <v>83.62</v>
      </c>
      <c r="J1804" s="51">
        <v>83.62</v>
      </c>
      <c r="K1804" s="51">
        <v>167.24</v>
      </c>
      <c r="L1804" s="51">
        <v>167.24</v>
      </c>
      <c r="M1804" s="51">
        <v>1</v>
      </c>
      <c r="N1804" s="51">
        <v>1</v>
      </c>
      <c r="O1804" s="55">
        <v>83.62</v>
      </c>
      <c r="P1804" s="56">
        <f t="shared" si="28"/>
        <v>83.62</v>
      </c>
      <c r="Q1804" s="49"/>
      <c r="R1804" s="49"/>
    </row>
    <row r="1805" spans="1:18" s="48" customFormat="1" ht="15.2" customHeight="1">
      <c r="A1805" s="54" t="s">
        <v>539</v>
      </c>
      <c r="B1805" s="54" t="s">
        <v>580</v>
      </c>
      <c r="C1805" s="54" t="s">
        <v>202</v>
      </c>
      <c r="D1805" s="54" t="s">
        <v>202</v>
      </c>
      <c r="E1805" s="54" t="s">
        <v>13</v>
      </c>
      <c r="F1805" s="54"/>
      <c r="G1805" s="54" t="s">
        <v>401</v>
      </c>
      <c r="H1805" s="54" t="s">
        <v>402</v>
      </c>
      <c r="I1805" s="51" t="s">
        <v>510</v>
      </c>
      <c r="J1805" s="51" t="s">
        <v>510</v>
      </c>
      <c r="K1805" s="51">
        <v>0</v>
      </c>
      <c r="L1805" s="51">
        <v>0</v>
      </c>
      <c r="M1805" s="51">
        <v>1</v>
      </c>
      <c r="N1805" s="51">
        <v>1</v>
      </c>
      <c r="O1805" s="55">
        <v>0</v>
      </c>
      <c r="P1805" s="56">
        <f t="shared" si="28"/>
        <v>0</v>
      </c>
      <c r="Q1805" s="49"/>
      <c r="R1805" s="49"/>
    </row>
    <row r="1806" spans="1:18" s="48" customFormat="1" ht="15.2" customHeight="1">
      <c r="A1806" s="54" t="s">
        <v>539</v>
      </c>
      <c r="B1806" s="54" t="s">
        <v>580</v>
      </c>
      <c r="C1806" s="54" t="s">
        <v>204</v>
      </c>
      <c r="D1806" s="54" t="s">
        <v>204</v>
      </c>
      <c r="E1806" s="54" t="s">
        <v>13</v>
      </c>
      <c r="F1806" s="54"/>
      <c r="G1806" s="54" t="s">
        <v>366</v>
      </c>
      <c r="H1806" s="54" t="s">
        <v>367</v>
      </c>
      <c r="I1806" s="51">
        <v>127113.49</v>
      </c>
      <c r="J1806" s="51">
        <v>127113.49</v>
      </c>
      <c r="K1806" s="51">
        <v>10404825.93</v>
      </c>
      <c r="L1806" s="51">
        <v>10404825.930000002</v>
      </c>
      <c r="M1806" s="51">
        <v>1</v>
      </c>
      <c r="N1806" s="51">
        <v>1</v>
      </c>
      <c r="O1806" s="55">
        <v>10277712.439999999</v>
      </c>
      <c r="P1806" s="56">
        <f t="shared" si="28"/>
        <v>127113.49000000209</v>
      </c>
      <c r="Q1806" s="49"/>
      <c r="R1806" s="49"/>
    </row>
    <row r="1807" spans="1:18" s="48" customFormat="1" ht="15.2" customHeight="1">
      <c r="A1807" s="54" t="s">
        <v>539</v>
      </c>
      <c r="B1807" s="54" t="s">
        <v>580</v>
      </c>
      <c r="C1807" s="54" t="s">
        <v>204</v>
      </c>
      <c r="D1807" s="54" t="s">
        <v>204</v>
      </c>
      <c r="E1807" s="54" t="s">
        <v>13</v>
      </c>
      <c r="F1807" s="54"/>
      <c r="G1807" s="54" t="s">
        <v>387</v>
      </c>
      <c r="H1807" s="54" t="s">
        <v>388</v>
      </c>
      <c r="I1807" s="51" t="s">
        <v>510</v>
      </c>
      <c r="J1807" s="51" t="s">
        <v>510</v>
      </c>
      <c r="K1807" s="51">
        <v>0</v>
      </c>
      <c r="L1807" s="51">
        <v>0</v>
      </c>
      <c r="M1807" s="51">
        <v>1</v>
      </c>
      <c r="N1807" s="51">
        <v>1</v>
      </c>
      <c r="O1807" s="55">
        <v>0</v>
      </c>
      <c r="P1807" s="56">
        <f t="shared" si="28"/>
        <v>0</v>
      </c>
      <c r="Q1807" s="49"/>
      <c r="R1807" s="49"/>
    </row>
    <row r="1808" spans="1:18" s="48" customFormat="1" ht="15.2" customHeight="1">
      <c r="A1808" s="54" t="s">
        <v>539</v>
      </c>
      <c r="B1808" s="54" t="s">
        <v>580</v>
      </c>
      <c r="C1808" s="54" t="s">
        <v>204</v>
      </c>
      <c r="D1808" s="54" t="s">
        <v>204</v>
      </c>
      <c r="E1808" s="54" t="s">
        <v>13</v>
      </c>
      <c r="F1808" s="54"/>
      <c r="G1808" s="54" t="s">
        <v>368</v>
      </c>
      <c r="H1808" s="54" t="s">
        <v>369</v>
      </c>
      <c r="I1808" s="51">
        <v>964.08</v>
      </c>
      <c r="J1808" s="51">
        <v>964.08</v>
      </c>
      <c r="K1808" s="51">
        <v>621985.67000000004</v>
      </c>
      <c r="L1808" s="51">
        <v>621985.67000000004</v>
      </c>
      <c r="M1808" s="51">
        <v>1</v>
      </c>
      <c r="N1808" s="51">
        <v>1</v>
      </c>
      <c r="O1808" s="55">
        <v>621021.59000000008</v>
      </c>
      <c r="P1808" s="56">
        <f t="shared" si="28"/>
        <v>964.07999999995809</v>
      </c>
      <c r="Q1808" s="49"/>
      <c r="R1808" s="49"/>
    </row>
    <row r="1809" spans="1:18" s="48" customFormat="1" ht="15.2" customHeight="1">
      <c r="A1809" s="54" t="s">
        <v>539</v>
      </c>
      <c r="B1809" s="54" t="s">
        <v>580</v>
      </c>
      <c r="C1809" s="54" t="s">
        <v>204</v>
      </c>
      <c r="D1809" s="54" t="s">
        <v>204</v>
      </c>
      <c r="E1809" s="54" t="s">
        <v>13</v>
      </c>
      <c r="F1809" s="54"/>
      <c r="G1809" s="54" t="s">
        <v>370</v>
      </c>
      <c r="H1809" s="54" t="s">
        <v>371</v>
      </c>
      <c r="I1809" s="51">
        <v>206679.52</v>
      </c>
      <c r="J1809" s="51">
        <v>206679.52</v>
      </c>
      <c r="K1809" s="51">
        <v>206679.52</v>
      </c>
      <c r="L1809" s="51">
        <v>206679.52</v>
      </c>
      <c r="M1809" s="51">
        <v>1</v>
      </c>
      <c r="N1809" s="51">
        <v>1</v>
      </c>
      <c r="O1809" s="55">
        <v>0</v>
      </c>
      <c r="P1809" s="56">
        <f t="shared" si="28"/>
        <v>206679.52</v>
      </c>
      <c r="Q1809" s="49"/>
      <c r="R1809" s="49"/>
    </row>
    <row r="1810" spans="1:18" s="48" customFormat="1" ht="15.2" customHeight="1">
      <c r="A1810" s="54" t="s">
        <v>539</v>
      </c>
      <c r="B1810" s="54" t="s">
        <v>580</v>
      </c>
      <c r="C1810" s="54" t="s">
        <v>204</v>
      </c>
      <c r="D1810" s="54" t="s">
        <v>204</v>
      </c>
      <c r="E1810" s="54" t="s">
        <v>13</v>
      </c>
      <c r="F1810" s="54"/>
      <c r="G1810" s="54" t="s">
        <v>372</v>
      </c>
      <c r="H1810" s="54" t="s">
        <v>373</v>
      </c>
      <c r="I1810" s="51">
        <v>9096.4</v>
      </c>
      <c r="J1810" s="51">
        <v>9096.4</v>
      </c>
      <c r="K1810" s="51">
        <v>19019.03</v>
      </c>
      <c r="L1810" s="51">
        <v>19019.03</v>
      </c>
      <c r="M1810" s="51">
        <v>1</v>
      </c>
      <c r="N1810" s="51">
        <v>1</v>
      </c>
      <c r="O1810" s="55">
        <v>9922.630000000001</v>
      </c>
      <c r="P1810" s="56">
        <f t="shared" si="28"/>
        <v>9096.3999999999978</v>
      </c>
      <c r="Q1810" s="49"/>
      <c r="R1810" s="49"/>
    </row>
    <row r="1811" spans="1:18" s="48" customFormat="1" ht="15.2" customHeight="1">
      <c r="A1811" s="54" t="s">
        <v>539</v>
      </c>
      <c r="B1811" s="54" t="s">
        <v>580</v>
      </c>
      <c r="C1811" s="54" t="s">
        <v>204</v>
      </c>
      <c r="D1811" s="54" t="s">
        <v>204</v>
      </c>
      <c r="E1811" s="54" t="s">
        <v>13</v>
      </c>
      <c r="F1811" s="54"/>
      <c r="G1811" s="54" t="s">
        <v>385</v>
      </c>
      <c r="H1811" s="54" t="s">
        <v>386</v>
      </c>
      <c r="I1811" s="51" t="s">
        <v>510</v>
      </c>
      <c r="J1811" s="51" t="s">
        <v>510</v>
      </c>
      <c r="K1811" s="51">
        <v>10929725</v>
      </c>
      <c r="L1811" s="51">
        <v>10929725</v>
      </c>
      <c r="M1811" s="51">
        <v>1</v>
      </c>
      <c r="N1811" s="51">
        <v>1</v>
      </c>
      <c r="O1811" s="55">
        <v>10929725</v>
      </c>
      <c r="P1811" s="56">
        <f t="shared" si="28"/>
        <v>0</v>
      </c>
      <c r="Q1811" s="49"/>
      <c r="R1811" s="49"/>
    </row>
    <row r="1812" spans="1:18" s="48" customFormat="1" ht="15.2" customHeight="1">
      <c r="A1812" s="54" t="s">
        <v>539</v>
      </c>
      <c r="B1812" s="54" t="s">
        <v>580</v>
      </c>
      <c r="C1812" s="54" t="s">
        <v>204</v>
      </c>
      <c r="D1812" s="54" t="s">
        <v>204</v>
      </c>
      <c r="E1812" s="54" t="s">
        <v>13</v>
      </c>
      <c r="F1812" s="54"/>
      <c r="G1812" s="54" t="s">
        <v>374</v>
      </c>
      <c r="H1812" s="54" t="s">
        <v>375</v>
      </c>
      <c r="I1812" s="51">
        <v>55493.67</v>
      </c>
      <c r="J1812" s="51">
        <v>55493.67</v>
      </c>
      <c r="K1812" s="51">
        <v>181126.62</v>
      </c>
      <c r="L1812" s="51">
        <v>181126.62</v>
      </c>
      <c r="M1812" s="51">
        <v>1</v>
      </c>
      <c r="N1812" s="51">
        <v>1</v>
      </c>
      <c r="O1812" s="55">
        <v>125632.95000000001</v>
      </c>
      <c r="P1812" s="56">
        <f t="shared" si="28"/>
        <v>55493.669999999984</v>
      </c>
      <c r="Q1812" s="49"/>
      <c r="R1812" s="49"/>
    </row>
    <row r="1813" spans="1:18" s="48" customFormat="1" ht="15.2" customHeight="1">
      <c r="A1813" s="54" t="s">
        <v>539</v>
      </c>
      <c r="B1813" s="54" t="s">
        <v>580</v>
      </c>
      <c r="C1813" s="54" t="s">
        <v>204</v>
      </c>
      <c r="D1813" s="54" t="s">
        <v>204</v>
      </c>
      <c r="E1813" s="54" t="s">
        <v>13</v>
      </c>
      <c r="F1813" s="54"/>
      <c r="G1813" s="54" t="s">
        <v>389</v>
      </c>
      <c r="H1813" s="54" t="s">
        <v>390</v>
      </c>
      <c r="I1813" s="51">
        <v>17789.87</v>
      </c>
      <c r="J1813" s="51">
        <v>17789.87</v>
      </c>
      <c r="K1813" s="51">
        <v>18980.04</v>
      </c>
      <c r="L1813" s="51">
        <v>18980.04</v>
      </c>
      <c r="M1813" s="51">
        <v>1</v>
      </c>
      <c r="N1813" s="51">
        <v>1</v>
      </c>
      <c r="O1813" s="55">
        <v>1190.17</v>
      </c>
      <c r="P1813" s="56">
        <f t="shared" si="28"/>
        <v>17789.870000000003</v>
      </c>
      <c r="Q1813" s="49"/>
      <c r="R1813" s="49"/>
    </row>
    <row r="1814" spans="1:18" s="48" customFormat="1" ht="15.2" customHeight="1">
      <c r="A1814" s="54" t="s">
        <v>539</v>
      </c>
      <c r="B1814" s="54" t="s">
        <v>580</v>
      </c>
      <c r="C1814" s="54" t="s">
        <v>204</v>
      </c>
      <c r="D1814" s="54" t="s">
        <v>204</v>
      </c>
      <c r="E1814" s="54" t="s">
        <v>13</v>
      </c>
      <c r="F1814" s="54"/>
      <c r="G1814" s="54" t="s">
        <v>383</v>
      </c>
      <c r="H1814" s="54" t="s">
        <v>384</v>
      </c>
      <c r="I1814" s="51" t="s">
        <v>510</v>
      </c>
      <c r="J1814" s="51" t="s">
        <v>510</v>
      </c>
      <c r="K1814" s="51">
        <v>0</v>
      </c>
      <c r="L1814" s="51">
        <v>0</v>
      </c>
      <c r="M1814" s="51">
        <v>1</v>
      </c>
      <c r="N1814" s="51">
        <v>1</v>
      </c>
      <c r="O1814" s="55">
        <v>0</v>
      </c>
      <c r="P1814" s="56">
        <f t="shared" si="28"/>
        <v>0</v>
      </c>
      <c r="Q1814" s="49"/>
      <c r="R1814" s="49"/>
    </row>
    <row r="1815" spans="1:18" s="48" customFormat="1" ht="15.2" customHeight="1">
      <c r="A1815" s="54" t="s">
        <v>539</v>
      </c>
      <c r="B1815" s="54" t="s">
        <v>580</v>
      </c>
      <c r="C1815" s="54" t="s">
        <v>204</v>
      </c>
      <c r="D1815" s="54" t="s">
        <v>204</v>
      </c>
      <c r="E1815" s="54" t="s">
        <v>13</v>
      </c>
      <c r="F1815" s="54"/>
      <c r="G1815" s="54" t="s">
        <v>421</v>
      </c>
      <c r="H1815" s="54" t="s">
        <v>422</v>
      </c>
      <c r="I1815" s="51">
        <v>427507</v>
      </c>
      <c r="J1815" s="51">
        <v>427507</v>
      </c>
      <c r="K1815" s="51">
        <v>427507</v>
      </c>
      <c r="L1815" s="51">
        <v>427507</v>
      </c>
      <c r="M1815" s="51">
        <v>1</v>
      </c>
      <c r="N1815" s="51">
        <v>1</v>
      </c>
      <c r="O1815" s="55">
        <v>0</v>
      </c>
      <c r="P1815" s="56">
        <f t="shared" si="28"/>
        <v>427507</v>
      </c>
      <c r="Q1815" s="49"/>
      <c r="R1815" s="49"/>
    </row>
    <row r="1816" spans="1:18" s="48" customFormat="1" ht="15.2" customHeight="1">
      <c r="A1816" s="54" t="s">
        <v>539</v>
      </c>
      <c r="B1816" s="54" t="s">
        <v>580</v>
      </c>
      <c r="C1816" s="54" t="s">
        <v>204</v>
      </c>
      <c r="D1816" s="54" t="s">
        <v>204</v>
      </c>
      <c r="E1816" s="54" t="s">
        <v>13</v>
      </c>
      <c r="F1816" s="54"/>
      <c r="G1816" s="54" t="s">
        <v>423</v>
      </c>
      <c r="H1816" s="54" t="s">
        <v>424</v>
      </c>
      <c r="I1816" s="51" t="s">
        <v>510</v>
      </c>
      <c r="J1816" s="51" t="s">
        <v>510</v>
      </c>
      <c r="K1816" s="51">
        <v>0</v>
      </c>
      <c r="L1816" s="51">
        <v>0</v>
      </c>
      <c r="M1816" s="51">
        <v>1</v>
      </c>
      <c r="N1816" s="51">
        <v>1</v>
      </c>
      <c r="O1816" s="55">
        <v>0</v>
      </c>
      <c r="P1816" s="56">
        <f t="shared" si="28"/>
        <v>0</v>
      </c>
      <c r="Q1816" s="49"/>
      <c r="R1816" s="49"/>
    </row>
    <row r="1817" spans="1:18" s="48" customFormat="1" ht="15.2" customHeight="1">
      <c r="A1817" s="54" t="s">
        <v>539</v>
      </c>
      <c r="B1817" s="54" t="s">
        <v>580</v>
      </c>
      <c r="C1817" s="54" t="s">
        <v>204</v>
      </c>
      <c r="D1817" s="54" t="s">
        <v>204</v>
      </c>
      <c r="E1817" s="54" t="s">
        <v>13</v>
      </c>
      <c r="F1817" s="54"/>
      <c r="G1817" s="54" t="s">
        <v>425</v>
      </c>
      <c r="H1817" s="54" t="s">
        <v>426</v>
      </c>
      <c r="I1817" s="51">
        <v>275000</v>
      </c>
      <c r="J1817" s="51">
        <v>275000</v>
      </c>
      <c r="K1817" s="51">
        <v>275000</v>
      </c>
      <c r="L1817" s="51">
        <v>275000</v>
      </c>
      <c r="M1817" s="51">
        <v>1</v>
      </c>
      <c r="N1817" s="51">
        <v>1</v>
      </c>
      <c r="O1817" s="55">
        <v>0</v>
      </c>
      <c r="P1817" s="56">
        <f t="shared" si="28"/>
        <v>275000</v>
      </c>
      <c r="Q1817" s="49"/>
      <c r="R1817" s="49"/>
    </row>
    <row r="1818" spans="1:18" s="48" customFormat="1" ht="15.2" customHeight="1">
      <c r="A1818" s="54" t="s">
        <v>539</v>
      </c>
      <c r="B1818" s="54" t="s">
        <v>580</v>
      </c>
      <c r="C1818" s="54" t="s">
        <v>204</v>
      </c>
      <c r="D1818" s="54" t="s">
        <v>204</v>
      </c>
      <c r="E1818" s="54" t="s">
        <v>13</v>
      </c>
      <c r="F1818" s="54"/>
      <c r="G1818" s="54" t="s">
        <v>427</v>
      </c>
      <c r="H1818" s="54" t="s">
        <v>428</v>
      </c>
      <c r="I1818" s="51">
        <v>676473.3</v>
      </c>
      <c r="J1818" s="51">
        <v>676473.3</v>
      </c>
      <c r="K1818" s="51">
        <v>676473.3</v>
      </c>
      <c r="L1818" s="51">
        <v>676473.3</v>
      </c>
      <c r="M1818" s="51">
        <v>1</v>
      </c>
      <c r="N1818" s="51">
        <v>1</v>
      </c>
      <c r="O1818" s="55">
        <v>0</v>
      </c>
      <c r="P1818" s="56">
        <f t="shared" si="28"/>
        <v>676473.3</v>
      </c>
      <c r="Q1818" s="49"/>
      <c r="R1818" s="49"/>
    </row>
    <row r="1819" spans="1:18" s="48" customFormat="1" ht="15.2" customHeight="1">
      <c r="A1819" s="54" t="s">
        <v>539</v>
      </c>
      <c r="B1819" s="54" t="s">
        <v>580</v>
      </c>
      <c r="C1819" s="54" t="s">
        <v>204</v>
      </c>
      <c r="D1819" s="54" t="s">
        <v>204</v>
      </c>
      <c r="E1819" s="54" t="s">
        <v>13</v>
      </c>
      <c r="F1819" s="54"/>
      <c r="G1819" s="54" t="s">
        <v>477</v>
      </c>
      <c r="H1819" s="54" t="s">
        <v>428</v>
      </c>
      <c r="I1819" s="51" t="s">
        <v>510</v>
      </c>
      <c r="J1819" s="51" t="s">
        <v>510</v>
      </c>
      <c r="K1819" s="51">
        <v>0</v>
      </c>
      <c r="L1819" s="51">
        <v>0</v>
      </c>
      <c r="M1819" s="51">
        <v>1</v>
      </c>
      <c r="N1819" s="51">
        <v>1</v>
      </c>
      <c r="O1819" s="55">
        <v>0</v>
      </c>
      <c r="P1819" s="56">
        <f t="shared" si="28"/>
        <v>0</v>
      </c>
      <c r="Q1819" s="49"/>
      <c r="R1819" s="49"/>
    </row>
    <row r="1820" spans="1:18" s="48" customFormat="1" ht="15.2" customHeight="1">
      <c r="A1820" s="54" t="s">
        <v>539</v>
      </c>
      <c r="B1820" s="54" t="s">
        <v>580</v>
      </c>
      <c r="C1820" s="54" t="s">
        <v>204</v>
      </c>
      <c r="D1820" s="54" t="s">
        <v>204</v>
      </c>
      <c r="E1820" s="54" t="s">
        <v>13</v>
      </c>
      <c r="F1820" s="54"/>
      <c r="G1820" s="54" t="s">
        <v>429</v>
      </c>
      <c r="H1820" s="54" t="s">
        <v>430</v>
      </c>
      <c r="I1820" s="51" t="s">
        <v>510</v>
      </c>
      <c r="J1820" s="51" t="s">
        <v>510</v>
      </c>
      <c r="K1820" s="51">
        <v>0</v>
      </c>
      <c r="L1820" s="51">
        <v>0</v>
      </c>
      <c r="M1820" s="51">
        <v>1</v>
      </c>
      <c r="N1820" s="51">
        <v>1</v>
      </c>
      <c r="O1820" s="55">
        <v>0</v>
      </c>
      <c r="P1820" s="56">
        <f t="shared" si="28"/>
        <v>0</v>
      </c>
      <c r="Q1820" s="49"/>
      <c r="R1820" s="49"/>
    </row>
    <row r="1821" spans="1:18" s="48" customFormat="1" ht="15.2" customHeight="1">
      <c r="A1821" s="54" t="s">
        <v>539</v>
      </c>
      <c r="B1821" s="54" t="s">
        <v>580</v>
      </c>
      <c r="C1821" s="54" t="s">
        <v>204</v>
      </c>
      <c r="D1821" s="54" t="s">
        <v>204</v>
      </c>
      <c r="E1821" s="54" t="s">
        <v>13</v>
      </c>
      <c r="F1821" s="54"/>
      <c r="G1821" s="54" t="s">
        <v>393</v>
      </c>
      <c r="H1821" s="54" t="s">
        <v>25</v>
      </c>
      <c r="I1821" s="51" t="s">
        <v>510</v>
      </c>
      <c r="J1821" s="51" t="s">
        <v>510</v>
      </c>
      <c r="K1821" s="51">
        <v>0</v>
      </c>
      <c r="L1821" s="51">
        <v>0</v>
      </c>
      <c r="M1821" s="51">
        <v>1</v>
      </c>
      <c r="N1821" s="51">
        <v>1</v>
      </c>
      <c r="O1821" s="55">
        <v>0</v>
      </c>
      <c r="P1821" s="56">
        <f t="shared" si="28"/>
        <v>0</v>
      </c>
      <c r="Q1821" s="49"/>
      <c r="R1821" s="49"/>
    </row>
    <row r="1822" spans="1:18" s="48" customFormat="1" ht="15.2" customHeight="1">
      <c r="A1822" s="54" t="s">
        <v>539</v>
      </c>
      <c r="B1822" s="54" t="s">
        <v>580</v>
      </c>
      <c r="C1822" s="54" t="s">
        <v>204</v>
      </c>
      <c r="D1822" s="54" t="s">
        <v>204</v>
      </c>
      <c r="E1822" s="54" t="s">
        <v>13</v>
      </c>
      <c r="F1822" s="54"/>
      <c r="G1822" s="54" t="s">
        <v>431</v>
      </c>
      <c r="H1822" s="54" t="s">
        <v>432</v>
      </c>
      <c r="I1822" s="51">
        <v>84493.119999999995</v>
      </c>
      <c r="J1822" s="51">
        <v>84493.119999999995</v>
      </c>
      <c r="K1822" s="51">
        <v>498465.13</v>
      </c>
      <c r="L1822" s="51">
        <v>498465.12999999995</v>
      </c>
      <c r="M1822" s="51">
        <v>1</v>
      </c>
      <c r="N1822" s="51">
        <v>1</v>
      </c>
      <c r="O1822" s="55">
        <v>418930.20000000007</v>
      </c>
      <c r="P1822" s="56">
        <f>L1822-O1822+41163.4</f>
        <v>120698.32999999987</v>
      </c>
      <c r="Q1822" s="49"/>
      <c r="R1822" s="49"/>
    </row>
    <row r="1823" spans="1:18" s="48" customFormat="1" ht="15.2" customHeight="1">
      <c r="A1823" s="54" t="s">
        <v>539</v>
      </c>
      <c r="B1823" s="54" t="s">
        <v>580</v>
      </c>
      <c r="C1823" s="54" t="s">
        <v>204</v>
      </c>
      <c r="D1823" s="54" t="s">
        <v>204</v>
      </c>
      <c r="E1823" s="54" t="s">
        <v>13</v>
      </c>
      <c r="F1823" s="54"/>
      <c r="G1823" s="54" t="s">
        <v>397</v>
      </c>
      <c r="H1823" s="54" t="s">
        <v>35</v>
      </c>
      <c r="I1823" s="51">
        <v>-8960.67</v>
      </c>
      <c r="J1823" s="51">
        <v>-8960.67</v>
      </c>
      <c r="K1823" s="51">
        <v>95505.96</v>
      </c>
      <c r="L1823" s="51">
        <v>95505.96</v>
      </c>
      <c r="M1823" s="51">
        <v>1</v>
      </c>
      <c r="N1823" s="51">
        <v>1</v>
      </c>
      <c r="O1823" s="55">
        <v>104466.63</v>
      </c>
      <c r="P1823" s="56">
        <f t="shared" si="28"/>
        <v>-8960.6699999999983</v>
      </c>
      <c r="Q1823" s="49"/>
      <c r="R1823" s="49"/>
    </row>
    <row r="1824" spans="1:18" s="48" customFormat="1" ht="15.2" customHeight="1">
      <c r="A1824" s="54" t="s">
        <v>539</v>
      </c>
      <c r="B1824" s="54" t="s">
        <v>580</v>
      </c>
      <c r="C1824" s="54" t="s">
        <v>204</v>
      </c>
      <c r="D1824" s="54" t="s">
        <v>204</v>
      </c>
      <c r="E1824" s="54" t="s">
        <v>13</v>
      </c>
      <c r="F1824" s="54"/>
      <c r="G1824" s="54" t="s">
        <v>376</v>
      </c>
      <c r="H1824" s="54" t="s">
        <v>377</v>
      </c>
      <c r="I1824" s="51" t="s">
        <v>510</v>
      </c>
      <c r="J1824" s="51" t="s">
        <v>510</v>
      </c>
      <c r="K1824" s="51">
        <v>534592</v>
      </c>
      <c r="L1824" s="51">
        <v>534592</v>
      </c>
      <c r="M1824" s="51">
        <v>1</v>
      </c>
      <c r="N1824" s="51">
        <v>1</v>
      </c>
      <c r="O1824" s="55">
        <v>534592</v>
      </c>
      <c r="P1824" s="56">
        <f t="shared" si="28"/>
        <v>0</v>
      </c>
      <c r="Q1824" s="49"/>
      <c r="R1824" s="49"/>
    </row>
    <row r="1825" spans="1:18" s="48" customFormat="1" ht="15.2" customHeight="1">
      <c r="A1825" s="54" t="s">
        <v>539</v>
      </c>
      <c r="B1825" s="54" t="s">
        <v>580</v>
      </c>
      <c r="C1825" s="54" t="s">
        <v>204</v>
      </c>
      <c r="D1825" s="54" t="s">
        <v>204</v>
      </c>
      <c r="E1825" s="54" t="s">
        <v>13</v>
      </c>
      <c r="F1825" s="54"/>
      <c r="G1825" s="54" t="s">
        <v>378</v>
      </c>
      <c r="H1825" s="54" t="s">
        <v>379</v>
      </c>
      <c r="I1825" s="51" t="s">
        <v>510</v>
      </c>
      <c r="J1825" s="51" t="s">
        <v>510</v>
      </c>
      <c r="K1825" s="51">
        <v>0</v>
      </c>
      <c r="L1825" s="51">
        <v>0</v>
      </c>
      <c r="M1825" s="51">
        <v>1</v>
      </c>
      <c r="N1825" s="51">
        <v>1</v>
      </c>
      <c r="O1825" s="55">
        <v>0</v>
      </c>
      <c r="P1825" s="56">
        <f t="shared" si="28"/>
        <v>0</v>
      </c>
      <c r="Q1825" s="49"/>
      <c r="R1825" s="49"/>
    </row>
    <row r="1826" spans="1:18" s="48" customFormat="1" ht="15.2" customHeight="1">
      <c r="A1826" s="54" t="s">
        <v>539</v>
      </c>
      <c r="B1826" s="54" t="s">
        <v>580</v>
      </c>
      <c r="C1826" s="54" t="s">
        <v>204</v>
      </c>
      <c r="D1826" s="54" t="s">
        <v>204</v>
      </c>
      <c r="E1826" s="54" t="s">
        <v>13</v>
      </c>
      <c r="F1826" s="54"/>
      <c r="G1826" s="54" t="s">
        <v>494</v>
      </c>
      <c r="H1826" s="54" t="s">
        <v>495</v>
      </c>
      <c r="I1826" s="51" t="s">
        <v>510</v>
      </c>
      <c r="J1826" s="51" t="s">
        <v>510</v>
      </c>
      <c r="K1826" s="51">
        <v>0</v>
      </c>
      <c r="L1826" s="51">
        <v>0</v>
      </c>
      <c r="M1826" s="51">
        <v>1</v>
      </c>
      <c r="N1826" s="51">
        <v>1</v>
      </c>
      <c r="O1826" s="55">
        <v>0</v>
      </c>
      <c r="P1826" s="56">
        <f t="shared" si="28"/>
        <v>0</v>
      </c>
      <c r="Q1826" s="49"/>
      <c r="R1826" s="49"/>
    </row>
    <row r="1827" spans="1:18" s="48" customFormat="1" ht="15.2" customHeight="1">
      <c r="A1827" s="54" t="s">
        <v>539</v>
      </c>
      <c r="B1827" s="54" t="s">
        <v>580</v>
      </c>
      <c r="C1827" s="54" t="s">
        <v>204</v>
      </c>
      <c r="D1827" s="54" t="s">
        <v>204</v>
      </c>
      <c r="E1827" s="54" t="s">
        <v>13</v>
      </c>
      <c r="F1827" s="54"/>
      <c r="G1827" s="54" t="s">
        <v>489</v>
      </c>
      <c r="H1827" s="54" t="s">
        <v>490</v>
      </c>
      <c r="I1827" s="51" t="s">
        <v>510</v>
      </c>
      <c r="J1827" s="51" t="s">
        <v>510</v>
      </c>
      <c r="K1827" s="51">
        <v>0</v>
      </c>
      <c r="L1827" s="51">
        <v>0</v>
      </c>
      <c r="M1827" s="51">
        <v>1</v>
      </c>
      <c r="N1827" s="51">
        <v>1</v>
      </c>
      <c r="O1827" s="55">
        <v>0</v>
      </c>
      <c r="P1827" s="56">
        <f t="shared" si="28"/>
        <v>0</v>
      </c>
      <c r="Q1827" s="49"/>
      <c r="R1827" s="49"/>
    </row>
    <row r="1828" spans="1:18" s="48" customFormat="1" ht="15.2" customHeight="1">
      <c r="A1828" s="54" t="s">
        <v>539</v>
      </c>
      <c r="B1828" s="54" t="s">
        <v>580</v>
      </c>
      <c r="C1828" s="54" t="s">
        <v>204</v>
      </c>
      <c r="D1828" s="54" t="s">
        <v>204</v>
      </c>
      <c r="E1828" s="54" t="s">
        <v>13</v>
      </c>
      <c r="F1828" s="54"/>
      <c r="G1828" s="54" t="s">
        <v>433</v>
      </c>
      <c r="H1828" s="54" t="s">
        <v>434</v>
      </c>
      <c r="I1828" s="51">
        <v>109.48</v>
      </c>
      <c r="J1828" s="51">
        <v>109.48</v>
      </c>
      <c r="K1828" s="51">
        <v>1375.38</v>
      </c>
      <c r="L1828" s="51">
        <v>1375.38</v>
      </c>
      <c r="M1828" s="51">
        <v>1</v>
      </c>
      <c r="N1828" s="51">
        <v>1</v>
      </c>
      <c r="O1828" s="55">
        <v>978.21</v>
      </c>
      <c r="P1828" s="56">
        <f t="shared" si="28"/>
        <v>397.17000000000007</v>
      </c>
      <c r="Q1828" s="49"/>
      <c r="R1828" s="49"/>
    </row>
    <row r="1829" spans="1:18" s="48" customFormat="1" ht="15.2" customHeight="1">
      <c r="A1829" s="54" t="s">
        <v>539</v>
      </c>
      <c r="B1829" s="54" t="s">
        <v>580</v>
      </c>
      <c r="C1829" s="54" t="s">
        <v>204</v>
      </c>
      <c r="D1829" s="54" t="s">
        <v>204</v>
      </c>
      <c r="E1829" s="54" t="s">
        <v>13</v>
      </c>
      <c r="F1829" s="54"/>
      <c r="G1829" s="54" t="s">
        <v>435</v>
      </c>
      <c r="H1829" s="54" t="s">
        <v>436</v>
      </c>
      <c r="I1829" s="51">
        <v>967.47</v>
      </c>
      <c r="J1829" s="51">
        <v>967.47</v>
      </c>
      <c r="K1829" s="51">
        <v>20165.47</v>
      </c>
      <c r="L1829" s="51">
        <v>20165.47</v>
      </c>
      <c r="M1829" s="51">
        <v>1</v>
      </c>
      <c r="N1829" s="51">
        <v>1</v>
      </c>
      <c r="O1829" s="55">
        <v>17414.100000000002</v>
      </c>
      <c r="P1829" s="56">
        <f t="shared" si="28"/>
        <v>2751.369999999999</v>
      </c>
      <c r="Q1829" s="49"/>
      <c r="R1829" s="49"/>
    </row>
    <row r="1830" spans="1:18" s="48" customFormat="1" ht="15.2" customHeight="1">
      <c r="A1830" s="54" t="s">
        <v>539</v>
      </c>
      <c r="B1830" s="54" t="s">
        <v>580</v>
      </c>
      <c r="C1830" s="54" t="s">
        <v>204</v>
      </c>
      <c r="D1830" s="54" t="s">
        <v>204</v>
      </c>
      <c r="E1830" s="54" t="s">
        <v>13</v>
      </c>
      <c r="F1830" s="54"/>
      <c r="G1830" s="54" t="s">
        <v>407</v>
      </c>
      <c r="H1830" s="54" t="s">
        <v>408</v>
      </c>
      <c r="I1830" s="51" t="s">
        <v>510</v>
      </c>
      <c r="J1830" s="51" t="s">
        <v>510</v>
      </c>
      <c r="K1830" s="51">
        <v>0</v>
      </c>
      <c r="L1830" s="51">
        <v>0</v>
      </c>
      <c r="M1830" s="51">
        <v>1</v>
      </c>
      <c r="N1830" s="51">
        <v>1</v>
      </c>
      <c r="O1830" s="55">
        <v>0</v>
      </c>
      <c r="P1830" s="56">
        <f t="shared" si="28"/>
        <v>0</v>
      </c>
      <c r="Q1830" s="49"/>
      <c r="R1830" s="49"/>
    </row>
    <row r="1831" spans="1:18" s="48" customFormat="1" ht="15.2" customHeight="1">
      <c r="A1831" s="54" t="s">
        <v>539</v>
      </c>
      <c r="B1831" s="54" t="s">
        <v>580</v>
      </c>
      <c r="C1831" s="54" t="s">
        <v>204</v>
      </c>
      <c r="D1831" s="54" t="s">
        <v>204</v>
      </c>
      <c r="E1831" s="54" t="s">
        <v>13</v>
      </c>
      <c r="F1831" s="54"/>
      <c r="G1831" s="54" t="s">
        <v>475</v>
      </c>
      <c r="H1831" s="54" t="s">
        <v>476</v>
      </c>
      <c r="I1831" s="51" t="s">
        <v>510</v>
      </c>
      <c r="J1831" s="51" t="s">
        <v>510</v>
      </c>
      <c r="K1831" s="51">
        <v>107.77</v>
      </c>
      <c r="L1831" s="51">
        <v>107.77</v>
      </c>
      <c r="M1831" s="51">
        <v>0</v>
      </c>
      <c r="N1831" s="51">
        <v>0</v>
      </c>
      <c r="O1831" s="55">
        <v>25.699999999999996</v>
      </c>
      <c r="P1831" s="56">
        <f t="shared" si="28"/>
        <v>82.07</v>
      </c>
      <c r="Q1831" s="49"/>
      <c r="R1831" s="49"/>
    </row>
    <row r="1832" spans="1:18" s="48" customFormat="1" ht="15.2" customHeight="1">
      <c r="A1832" s="54" t="s">
        <v>539</v>
      </c>
      <c r="B1832" s="54" t="s">
        <v>580</v>
      </c>
      <c r="C1832" s="54" t="s">
        <v>204</v>
      </c>
      <c r="D1832" s="54" t="s">
        <v>204</v>
      </c>
      <c r="E1832" s="54" t="s">
        <v>13</v>
      </c>
      <c r="F1832" s="54"/>
      <c r="G1832" s="54" t="s">
        <v>437</v>
      </c>
      <c r="H1832" s="54" t="s">
        <v>438</v>
      </c>
      <c r="I1832" s="51" t="s">
        <v>510</v>
      </c>
      <c r="J1832" s="51" t="s">
        <v>510</v>
      </c>
      <c r="K1832" s="51">
        <v>0</v>
      </c>
      <c r="L1832" s="51">
        <v>0</v>
      </c>
      <c r="M1832" s="51">
        <v>1</v>
      </c>
      <c r="N1832" s="51">
        <v>1</v>
      </c>
      <c r="O1832" s="55">
        <v>0</v>
      </c>
      <c r="P1832" s="56">
        <f t="shared" si="28"/>
        <v>0</v>
      </c>
      <c r="Q1832" s="49"/>
      <c r="R1832" s="49"/>
    </row>
    <row r="1833" spans="1:18" s="48" customFormat="1" ht="15.2" customHeight="1">
      <c r="A1833" s="54" t="s">
        <v>539</v>
      </c>
      <c r="B1833" s="54" t="s">
        <v>580</v>
      </c>
      <c r="C1833" s="54" t="s">
        <v>204</v>
      </c>
      <c r="D1833" s="54" t="s">
        <v>204</v>
      </c>
      <c r="E1833" s="54" t="s">
        <v>13</v>
      </c>
      <c r="F1833" s="54"/>
      <c r="G1833" s="54" t="s">
        <v>439</v>
      </c>
      <c r="H1833" s="54" t="s">
        <v>440</v>
      </c>
      <c r="I1833" s="51">
        <v>258.95999999999998</v>
      </c>
      <c r="J1833" s="51">
        <v>258.95999999999998</v>
      </c>
      <c r="K1833" s="51">
        <v>1494.17</v>
      </c>
      <c r="L1833" s="51">
        <v>1494.17</v>
      </c>
      <c r="M1833" s="51">
        <v>1</v>
      </c>
      <c r="N1833" s="51">
        <v>1</v>
      </c>
      <c r="O1833" s="55">
        <v>1121.94</v>
      </c>
      <c r="P1833" s="56">
        <f t="shared" si="28"/>
        <v>372.23</v>
      </c>
      <c r="Q1833" s="49"/>
      <c r="R1833" s="49"/>
    </row>
    <row r="1834" spans="1:18" s="48" customFormat="1" ht="15.2" customHeight="1">
      <c r="A1834" s="54" t="s">
        <v>539</v>
      </c>
      <c r="B1834" s="54" t="s">
        <v>580</v>
      </c>
      <c r="C1834" s="54" t="s">
        <v>204</v>
      </c>
      <c r="D1834" s="54" t="s">
        <v>204</v>
      </c>
      <c r="E1834" s="54" t="s">
        <v>13</v>
      </c>
      <c r="F1834" s="54"/>
      <c r="G1834" s="54" t="s">
        <v>441</v>
      </c>
      <c r="H1834" s="54" t="s">
        <v>442</v>
      </c>
      <c r="I1834" s="51" t="s">
        <v>510</v>
      </c>
      <c r="J1834" s="51" t="s">
        <v>510</v>
      </c>
      <c r="K1834" s="51">
        <v>0.18</v>
      </c>
      <c r="L1834" s="51">
        <v>0.18</v>
      </c>
      <c r="M1834" s="51">
        <v>1</v>
      </c>
      <c r="N1834" s="51">
        <v>1</v>
      </c>
      <c r="O1834" s="55">
        <v>0.18</v>
      </c>
      <c r="P1834" s="56">
        <f t="shared" si="28"/>
        <v>0</v>
      </c>
      <c r="Q1834" s="49"/>
      <c r="R1834" s="49"/>
    </row>
    <row r="1835" spans="1:18" s="48" customFormat="1" ht="15.2" customHeight="1">
      <c r="A1835" s="54" t="s">
        <v>539</v>
      </c>
      <c r="B1835" s="54" t="s">
        <v>580</v>
      </c>
      <c r="C1835" s="54" t="s">
        <v>204</v>
      </c>
      <c r="D1835" s="54" t="s">
        <v>204</v>
      </c>
      <c r="E1835" s="54" t="s">
        <v>13</v>
      </c>
      <c r="F1835" s="54"/>
      <c r="G1835" s="54" t="s">
        <v>443</v>
      </c>
      <c r="H1835" s="54" t="s">
        <v>444</v>
      </c>
      <c r="I1835" s="51">
        <v>244.26</v>
      </c>
      <c r="J1835" s="51">
        <v>244.26</v>
      </c>
      <c r="K1835" s="51">
        <v>1771.88</v>
      </c>
      <c r="L1835" s="51">
        <v>1771.88</v>
      </c>
      <c r="M1835" s="51">
        <v>1</v>
      </c>
      <c r="N1835" s="51">
        <v>1</v>
      </c>
      <c r="O1835" s="55">
        <v>1278.1500000000001</v>
      </c>
      <c r="P1835" s="56">
        <f t="shared" si="28"/>
        <v>493.73</v>
      </c>
      <c r="Q1835" s="49"/>
      <c r="R1835" s="49"/>
    </row>
    <row r="1836" spans="1:18" s="48" customFormat="1" ht="15.2" customHeight="1">
      <c r="A1836" s="54" t="s">
        <v>539</v>
      </c>
      <c r="B1836" s="54" t="s">
        <v>580</v>
      </c>
      <c r="C1836" s="54" t="s">
        <v>204</v>
      </c>
      <c r="D1836" s="54" t="s">
        <v>204</v>
      </c>
      <c r="E1836" s="54" t="s">
        <v>13</v>
      </c>
      <c r="F1836" s="54"/>
      <c r="G1836" s="54" t="s">
        <v>445</v>
      </c>
      <c r="H1836" s="54" t="s">
        <v>446</v>
      </c>
      <c r="I1836" s="51">
        <v>23011.68</v>
      </c>
      <c r="J1836" s="51">
        <v>23011.68</v>
      </c>
      <c r="K1836" s="51">
        <v>316544.37</v>
      </c>
      <c r="L1836" s="51">
        <v>316544.37</v>
      </c>
      <c r="M1836" s="51">
        <v>1</v>
      </c>
      <c r="N1836" s="51">
        <v>1</v>
      </c>
      <c r="O1836" s="55">
        <v>268169.22000000003</v>
      </c>
      <c r="P1836" s="56">
        <f t="shared" si="28"/>
        <v>48375.149999999965</v>
      </c>
      <c r="Q1836" s="49"/>
      <c r="R1836" s="49"/>
    </row>
    <row r="1837" spans="1:18" s="48" customFormat="1" ht="15.2" customHeight="1">
      <c r="A1837" s="54" t="s">
        <v>539</v>
      </c>
      <c r="B1837" s="54" t="s">
        <v>580</v>
      </c>
      <c r="C1837" s="54" t="s">
        <v>204</v>
      </c>
      <c r="D1837" s="54" t="s">
        <v>204</v>
      </c>
      <c r="E1837" s="54" t="s">
        <v>13</v>
      </c>
      <c r="F1837" s="54"/>
      <c r="G1837" s="54" t="s">
        <v>447</v>
      </c>
      <c r="H1837" s="54" t="s">
        <v>448</v>
      </c>
      <c r="I1837" s="51" t="s">
        <v>510</v>
      </c>
      <c r="J1837" s="51" t="s">
        <v>510</v>
      </c>
      <c r="K1837" s="51">
        <v>0</v>
      </c>
      <c r="L1837" s="51">
        <v>0</v>
      </c>
      <c r="M1837" s="51">
        <v>1</v>
      </c>
      <c r="N1837" s="51">
        <v>1</v>
      </c>
      <c r="O1837" s="55">
        <v>0</v>
      </c>
      <c r="P1837" s="56">
        <f t="shared" si="28"/>
        <v>0</v>
      </c>
      <c r="Q1837" s="49"/>
      <c r="R1837" s="49"/>
    </row>
    <row r="1838" spans="1:18" s="48" customFormat="1" ht="15.2" customHeight="1">
      <c r="A1838" s="54" t="s">
        <v>539</v>
      </c>
      <c r="B1838" s="54" t="s">
        <v>580</v>
      </c>
      <c r="C1838" s="54" t="s">
        <v>204</v>
      </c>
      <c r="D1838" s="54" t="s">
        <v>204</v>
      </c>
      <c r="E1838" s="54" t="s">
        <v>13</v>
      </c>
      <c r="F1838" s="54"/>
      <c r="G1838" s="54" t="s">
        <v>449</v>
      </c>
      <c r="H1838" s="54" t="s">
        <v>450</v>
      </c>
      <c r="I1838" s="51" t="s">
        <v>510</v>
      </c>
      <c r="J1838" s="51" t="s">
        <v>510</v>
      </c>
      <c r="K1838" s="51">
        <v>0</v>
      </c>
      <c r="L1838" s="51">
        <v>0</v>
      </c>
      <c r="M1838" s="51">
        <v>1</v>
      </c>
      <c r="N1838" s="51">
        <v>1</v>
      </c>
      <c r="O1838" s="55">
        <v>0</v>
      </c>
      <c r="P1838" s="56">
        <f t="shared" si="28"/>
        <v>0</v>
      </c>
      <c r="Q1838" s="49"/>
      <c r="R1838" s="49"/>
    </row>
    <row r="1839" spans="1:18" s="48" customFormat="1" ht="15.2" customHeight="1">
      <c r="A1839" s="54" t="s">
        <v>539</v>
      </c>
      <c r="B1839" s="54" t="s">
        <v>580</v>
      </c>
      <c r="C1839" s="54" t="s">
        <v>204</v>
      </c>
      <c r="D1839" s="54" t="s">
        <v>204</v>
      </c>
      <c r="E1839" s="54" t="s">
        <v>13</v>
      </c>
      <c r="F1839" s="54"/>
      <c r="G1839" s="54" t="s">
        <v>451</v>
      </c>
      <c r="H1839" s="54" t="s">
        <v>112</v>
      </c>
      <c r="I1839" s="51" t="s">
        <v>510</v>
      </c>
      <c r="J1839" s="51" t="s">
        <v>510</v>
      </c>
      <c r="K1839" s="51">
        <v>12243.9</v>
      </c>
      <c r="L1839" s="51">
        <v>12243.9</v>
      </c>
      <c r="M1839" s="51">
        <v>1</v>
      </c>
      <c r="N1839" s="51">
        <v>1</v>
      </c>
      <c r="O1839" s="55">
        <v>12243.9</v>
      </c>
      <c r="P1839" s="56">
        <f t="shared" si="28"/>
        <v>0</v>
      </c>
      <c r="Q1839" s="49"/>
      <c r="R1839" s="49"/>
    </row>
    <row r="1840" spans="1:18" s="48" customFormat="1" ht="15.2" customHeight="1">
      <c r="A1840" s="54" t="s">
        <v>539</v>
      </c>
      <c r="B1840" s="54" t="s">
        <v>580</v>
      </c>
      <c r="C1840" s="54" t="s">
        <v>204</v>
      </c>
      <c r="D1840" s="54" t="s">
        <v>204</v>
      </c>
      <c r="E1840" s="54" t="s">
        <v>13</v>
      </c>
      <c r="F1840" s="54"/>
      <c r="G1840" s="54" t="s">
        <v>452</v>
      </c>
      <c r="H1840" s="54" t="s">
        <v>453</v>
      </c>
      <c r="I1840" s="51">
        <v>4.18</v>
      </c>
      <c r="J1840" s="51">
        <v>4.18</v>
      </c>
      <c r="K1840" s="51">
        <v>74.61</v>
      </c>
      <c r="L1840" s="51">
        <v>74.610000000000014</v>
      </c>
      <c r="M1840" s="51">
        <v>1</v>
      </c>
      <c r="N1840" s="51">
        <v>1</v>
      </c>
      <c r="O1840" s="55">
        <v>61.32</v>
      </c>
      <c r="P1840" s="56">
        <f t="shared" si="28"/>
        <v>13.290000000000013</v>
      </c>
      <c r="Q1840" s="49"/>
      <c r="R1840" s="49"/>
    </row>
    <row r="1841" spans="1:18" s="48" customFormat="1" ht="15.2" customHeight="1">
      <c r="A1841" s="54" t="s">
        <v>539</v>
      </c>
      <c r="B1841" s="54" t="s">
        <v>580</v>
      </c>
      <c r="C1841" s="54" t="s">
        <v>204</v>
      </c>
      <c r="D1841" s="54" t="s">
        <v>204</v>
      </c>
      <c r="E1841" s="54" t="s">
        <v>13</v>
      </c>
      <c r="F1841" s="54"/>
      <c r="G1841" s="54" t="s">
        <v>380</v>
      </c>
      <c r="H1841" s="54" t="s">
        <v>17</v>
      </c>
      <c r="I1841" s="51">
        <v>17971.87</v>
      </c>
      <c r="J1841" s="51">
        <v>17971.87</v>
      </c>
      <c r="K1841" s="51">
        <v>27359.38</v>
      </c>
      <c r="L1841" s="51">
        <v>27359.379999999997</v>
      </c>
      <c r="M1841" s="51">
        <v>1</v>
      </c>
      <c r="N1841" s="51">
        <v>1</v>
      </c>
      <c r="O1841" s="55">
        <v>9387.51</v>
      </c>
      <c r="P1841" s="56">
        <f t="shared" si="28"/>
        <v>17971.869999999995</v>
      </c>
      <c r="Q1841" s="49"/>
      <c r="R1841" s="49"/>
    </row>
    <row r="1842" spans="1:18" s="48" customFormat="1" ht="15.2" customHeight="1">
      <c r="A1842" s="54" t="s">
        <v>539</v>
      </c>
      <c r="B1842" s="54" t="s">
        <v>580</v>
      </c>
      <c r="C1842" s="54" t="s">
        <v>204</v>
      </c>
      <c r="D1842" s="54" t="s">
        <v>204</v>
      </c>
      <c r="E1842" s="54" t="s">
        <v>13</v>
      </c>
      <c r="F1842" s="54"/>
      <c r="G1842" s="54" t="s">
        <v>398</v>
      </c>
      <c r="H1842" s="54" t="s">
        <v>399</v>
      </c>
      <c r="I1842" s="51" t="s">
        <v>510</v>
      </c>
      <c r="J1842" s="51" t="s">
        <v>510</v>
      </c>
      <c r="K1842" s="51">
        <v>0</v>
      </c>
      <c r="L1842" s="51">
        <v>0</v>
      </c>
      <c r="M1842" s="51">
        <v>1</v>
      </c>
      <c r="N1842" s="51">
        <v>1</v>
      </c>
      <c r="O1842" s="55">
        <v>0</v>
      </c>
      <c r="P1842" s="56">
        <f t="shared" si="28"/>
        <v>0</v>
      </c>
      <c r="Q1842" s="49"/>
      <c r="R1842" s="49"/>
    </row>
    <row r="1843" spans="1:18" s="48" customFormat="1" ht="15.2" customHeight="1">
      <c r="A1843" s="54" t="s">
        <v>539</v>
      </c>
      <c r="B1843" s="54" t="s">
        <v>580</v>
      </c>
      <c r="C1843" s="54" t="s">
        <v>204</v>
      </c>
      <c r="D1843" s="54" t="s">
        <v>204</v>
      </c>
      <c r="E1843" s="54" t="s">
        <v>13</v>
      </c>
      <c r="F1843" s="54"/>
      <c r="G1843" s="54" t="s">
        <v>381</v>
      </c>
      <c r="H1843" s="54" t="s">
        <v>382</v>
      </c>
      <c r="I1843" s="51">
        <v>48843.29</v>
      </c>
      <c r="J1843" s="51">
        <v>48843.29</v>
      </c>
      <c r="K1843" s="51">
        <v>97686.58</v>
      </c>
      <c r="L1843" s="51">
        <v>97686.58</v>
      </c>
      <c r="M1843" s="51">
        <v>1</v>
      </c>
      <c r="N1843" s="51">
        <v>1</v>
      </c>
      <c r="O1843" s="55">
        <v>48843.29</v>
      </c>
      <c r="P1843" s="56">
        <f t="shared" si="28"/>
        <v>48843.29</v>
      </c>
      <c r="Q1843" s="49"/>
      <c r="R1843" s="49"/>
    </row>
    <row r="1844" spans="1:18" s="48" customFormat="1" ht="15.2" customHeight="1">
      <c r="A1844" s="54" t="s">
        <v>539</v>
      </c>
      <c r="B1844" s="54" t="s">
        <v>580</v>
      </c>
      <c r="C1844" s="54" t="s">
        <v>204</v>
      </c>
      <c r="D1844" s="54" t="s">
        <v>204</v>
      </c>
      <c r="E1844" s="54" t="s">
        <v>13</v>
      </c>
      <c r="F1844" s="54"/>
      <c r="G1844" s="54" t="s">
        <v>401</v>
      </c>
      <c r="H1844" s="54" t="s">
        <v>402</v>
      </c>
      <c r="I1844" s="51" t="s">
        <v>510</v>
      </c>
      <c r="J1844" s="51" t="s">
        <v>510</v>
      </c>
      <c r="K1844" s="51">
        <v>0</v>
      </c>
      <c r="L1844" s="51">
        <v>0</v>
      </c>
      <c r="M1844" s="51">
        <v>1</v>
      </c>
      <c r="N1844" s="51">
        <v>1</v>
      </c>
      <c r="O1844" s="55">
        <v>0</v>
      </c>
      <c r="P1844" s="56">
        <f t="shared" si="28"/>
        <v>0</v>
      </c>
      <c r="Q1844" s="49"/>
      <c r="R1844" s="49"/>
    </row>
    <row r="1845" spans="1:18" s="48" customFormat="1" ht="15.2" customHeight="1">
      <c r="A1845" s="54" t="s">
        <v>539</v>
      </c>
      <c r="B1845" s="54" t="s">
        <v>580</v>
      </c>
      <c r="C1845" s="54" t="s">
        <v>204</v>
      </c>
      <c r="D1845" s="54" t="s">
        <v>204</v>
      </c>
      <c r="E1845" s="54" t="s">
        <v>13</v>
      </c>
      <c r="F1845" s="54"/>
      <c r="G1845" s="54" t="s">
        <v>454</v>
      </c>
      <c r="H1845" s="54" t="s">
        <v>455</v>
      </c>
      <c r="I1845" s="51">
        <v>53412.3</v>
      </c>
      <c r="J1845" s="51">
        <v>53412.3</v>
      </c>
      <c r="K1845" s="51">
        <v>697521.02</v>
      </c>
      <c r="L1845" s="51">
        <v>697521.0199999999</v>
      </c>
      <c r="M1845" s="51">
        <v>1</v>
      </c>
      <c r="N1845" s="51">
        <v>1</v>
      </c>
      <c r="O1845" s="55">
        <v>574197.79</v>
      </c>
      <c r="P1845" s="56">
        <f t="shared" si="28"/>
        <v>123323.22999999986</v>
      </c>
      <c r="Q1845" s="49"/>
      <c r="R1845" s="49"/>
    </row>
    <row r="1846" spans="1:18" s="48" customFormat="1" ht="15.2" customHeight="1">
      <c r="A1846" s="54" t="s">
        <v>539</v>
      </c>
      <c r="B1846" s="54" t="s">
        <v>580</v>
      </c>
      <c r="C1846" s="54" t="s">
        <v>204</v>
      </c>
      <c r="D1846" s="54" t="s">
        <v>204</v>
      </c>
      <c r="E1846" s="54" t="s">
        <v>13</v>
      </c>
      <c r="F1846" s="54"/>
      <c r="G1846" s="54" t="s">
        <v>468</v>
      </c>
      <c r="H1846" s="54" t="s">
        <v>469</v>
      </c>
      <c r="I1846" s="51" t="s">
        <v>510</v>
      </c>
      <c r="J1846" s="51" t="s">
        <v>510</v>
      </c>
      <c r="K1846" s="51">
        <v>0</v>
      </c>
      <c r="L1846" s="51">
        <v>0</v>
      </c>
      <c r="M1846" s="51">
        <v>1</v>
      </c>
      <c r="N1846" s="51">
        <v>1</v>
      </c>
      <c r="O1846" s="55">
        <v>0</v>
      </c>
      <c r="P1846" s="56">
        <f t="shared" si="28"/>
        <v>0</v>
      </c>
      <c r="Q1846" s="49"/>
      <c r="R1846" s="49"/>
    </row>
    <row r="1847" spans="1:18" s="48" customFormat="1" ht="15.2" customHeight="1">
      <c r="A1847" s="54" t="s">
        <v>539</v>
      </c>
      <c r="B1847" s="54" t="s">
        <v>580</v>
      </c>
      <c r="C1847" s="54" t="s">
        <v>204</v>
      </c>
      <c r="D1847" s="54" t="s">
        <v>204</v>
      </c>
      <c r="E1847" s="54" t="s">
        <v>13</v>
      </c>
      <c r="F1847" s="54"/>
      <c r="G1847" s="54" t="s">
        <v>419</v>
      </c>
      <c r="H1847" s="54" t="s">
        <v>420</v>
      </c>
      <c r="I1847" s="51">
        <v>0.03</v>
      </c>
      <c r="J1847" s="51">
        <v>0.03</v>
      </c>
      <c r="K1847" s="51">
        <v>43.08</v>
      </c>
      <c r="L1847" s="51">
        <v>43.08</v>
      </c>
      <c r="M1847" s="51">
        <v>1</v>
      </c>
      <c r="N1847" s="51">
        <v>1</v>
      </c>
      <c r="O1847" s="55">
        <v>31.070000000000004</v>
      </c>
      <c r="P1847" s="56">
        <f t="shared" si="28"/>
        <v>12.009999999999994</v>
      </c>
      <c r="Q1847" s="49"/>
      <c r="R1847" s="49"/>
    </row>
    <row r="1848" spans="1:18" s="48" customFormat="1" ht="15.2" customHeight="1">
      <c r="A1848" s="54" t="s">
        <v>539</v>
      </c>
      <c r="B1848" s="54" t="s">
        <v>580</v>
      </c>
      <c r="C1848" s="54" t="s">
        <v>204</v>
      </c>
      <c r="D1848" s="54" t="s">
        <v>204</v>
      </c>
      <c r="E1848" s="54" t="s">
        <v>13</v>
      </c>
      <c r="F1848" s="54"/>
      <c r="G1848" s="54" t="s">
        <v>456</v>
      </c>
      <c r="H1848" s="54" t="s">
        <v>457</v>
      </c>
      <c r="I1848" s="51" t="s">
        <v>510</v>
      </c>
      <c r="J1848" s="51" t="s">
        <v>510</v>
      </c>
      <c r="K1848" s="51">
        <v>0</v>
      </c>
      <c r="L1848" s="51">
        <v>0</v>
      </c>
      <c r="M1848" s="51">
        <v>1</v>
      </c>
      <c r="N1848" s="51">
        <v>1</v>
      </c>
      <c r="O1848" s="55">
        <v>0</v>
      </c>
      <c r="P1848" s="56">
        <f t="shared" si="28"/>
        <v>0</v>
      </c>
      <c r="Q1848" s="49"/>
      <c r="R1848" s="49"/>
    </row>
    <row r="1849" spans="1:18" s="48" customFormat="1" ht="15.2" customHeight="1">
      <c r="A1849" s="54" t="s">
        <v>539</v>
      </c>
      <c r="B1849" s="54" t="s">
        <v>580</v>
      </c>
      <c r="C1849" s="54" t="s">
        <v>204</v>
      </c>
      <c r="D1849" s="54" t="s">
        <v>204</v>
      </c>
      <c r="E1849" s="54" t="s">
        <v>13</v>
      </c>
      <c r="F1849" s="54"/>
      <c r="G1849" s="54" t="s">
        <v>458</v>
      </c>
      <c r="H1849" s="54" t="s">
        <v>459</v>
      </c>
      <c r="I1849" s="51" t="s">
        <v>510</v>
      </c>
      <c r="J1849" s="51" t="s">
        <v>510</v>
      </c>
      <c r="K1849" s="51">
        <v>285757.99</v>
      </c>
      <c r="L1849" s="51">
        <v>285757.99</v>
      </c>
      <c r="M1849" s="51">
        <v>1</v>
      </c>
      <c r="N1849" s="51">
        <v>1</v>
      </c>
      <c r="O1849" s="55">
        <v>265638.21000000002</v>
      </c>
      <c r="P1849" s="56">
        <f t="shared" si="28"/>
        <v>20119.77999999997</v>
      </c>
      <c r="Q1849" s="49"/>
      <c r="R1849" s="49"/>
    </row>
    <row r="1850" spans="1:18" s="48" customFormat="1" ht="15.2" customHeight="1">
      <c r="A1850" s="54" t="s">
        <v>539</v>
      </c>
      <c r="B1850" s="54" t="s">
        <v>580</v>
      </c>
      <c r="C1850" s="54" t="s">
        <v>204</v>
      </c>
      <c r="D1850" s="54" t="s">
        <v>204</v>
      </c>
      <c r="E1850" s="54" t="s">
        <v>13</v>
      </c>
      <c r="F1850" s="54"/>
      <c r="G1850" s="54" t="s">
        <v>460</v>
      </c>
      <c r="H1850" s="54" t="s">
        <v>461</v>
      </c>
      <c r="I1850" s="51">
        <v>227.63</v>
      </c>
      <c r="J1850" s="51">
        <v>227.63</v>
      </c>
      <c r="K1850" s="51">
        <v>2730.67</v>
      </c>
      <c r="L1850" s="51">
        <v>2730.67</v>
      </c>
      <c r="M1850" s="51">
        <v>1</v>
      </c>
      <c r="N1850" s="51">
        <v>1</v>
      </c>
      <c r="O1850" s="55">
        <v>2188.9500000000003</v>
      </c>
      <c r="P1850" s="56">
        <f t="shared" si="28"/>
        <v>541.7199999999998</v>
      </c>
      <c r="Q1850" s="49"/>
      <c r="R1850" s="49"/>
    </row>
    <row r="1851" spans="1:18" s="48" customFormat="1" ht="15.2" customHeight="1">
      <c r="A1851" s="54" t="s">
        <v>539</v>
      </c>
      <c r="B1851" s="54" t="s">
        <v>580</v>
      </c>
      <c r="C1851" s="54" t="s">
        <v>204</v>
      </c>
      <c r="D1851" s="54" t="s">
        <v>204</v>
      </c>
      <c r="E1851" s="54" t="s">
        <v>13</v>
      </c>
      <c r="F1851" s="54"/>
      <c r="G1851" s="54" t="s">
        <v>462</v>
      </c>
      <c r="H1851" s="54" t="s">
        <v>463</v>
      </c>
      <c r="I1851" s="51">
        <v>32.090000000000003</v>
      </c>
      <c r="J1851" s="51">
        <v>32.090000000000003</v>
      </c>
      <c r="K1851" s="51">
        <v>408.95</v>
      </c>
      <c r="L1851" s="51">
        <v>408.95000000000005</v>
      </c>
      <c r="M1851" s="51">
        <v>1</v>
      </c>
      <c r="N1851" s="51">
        <v>1</v>
      </c>
      <c r="O1851" s="55">
        <v>337.28</v>
      </c>
      <c r="P1851" s="56">
        <f t="shared" si="28"/>
        <v>71.670000000000073</v>
      </c>
      <c r="Q1851" s="49"/>
      <c r="R1851" s="49"/>
    </row>
    <row r="1852" spans="1:18" s="48" customFormat="1" ht="15.2" customHeight="1">
      <c r="A1852" s="54" t="s">
        <v>539</v>
      </c>
      <c r="B1852" s="54" t="s">
        <v>580</v>
      </c>
      <c r="C1852" s="54" t="s">
        <v>204</v>
      </c>
      <c r="D1852" s="54" t="s">
        <v>204</v>
      </c>
      <c r="E1852" s="54" t="s">
        <v>13</v>
      </c>
      <c r="F1852" s="54"/>
      <c r="G1852" s="54" t="s">
        <v>391</v>
      </c>
      <c r="H1852" s="54" t="s">
        <v>392</v>
      </c>
      <c r="I1852" s="51" t="s">
        <v>510</v>
      </c>
      <c r="J1852" s="51" t="s">
        <v>510</v>
      </c>
      <c r="K1852" s="51">
        <v>73552</v>
      </c>
      <c r="L1852" s="51">
        <v>73552</v>
      </c>
      <c r="M1852" s="51">
        <v>1</v>
      </c>
      <c r="N1852" s="51">
        <v>1</v>
      </c>
      <c r="O1852" s="55">
        <v>73552</v>
      </c>
      <c r="P1852" s="56">
        <f t="shared" si="28"/>
        <v>0</v>
      </c>
      <c r="Q1852" s="49"/>
      <c r="R1852" s="49"/>
    </row>
    <row r="1853" spans="1:18" s="48" customFormat="1" ht="15.2" customHeight="1">
      <c r="A1853" s="54" t="s">
        <v>539</v>
      </c>
      <c r="B1853" s="54" t="s">
        <v>580</v>
      </c>
      <c r="C1853" s="54" t="s">
        <v>204</v>
      </c>
      <c r="D1853" s="54" t="s">
        <v>204</v>
      </c>
      <c r="E1853" s="54" t="s">
        <v>13</v>
      </c>
      <c r="F1853" s="54"/>
      <c r="G1853" s="54" t="s">
        <v>464</v>
      </c>
      <c r="H1853" s="54" t="s">
        <v>465</v>
      </c>
      <c r="I1853" s="51" t="s">
        <v>510</v>
      </c>
      <c r="J1853" s="51" t="s">
        <v>510</v>
      </c>
      <c r="K1853" s="51">
        <v>0.28999999999999998</v>
      </c>
      <c r="L1853" s="51">
        <v>0.28999999999999998</v>
      </c>
      <c r="M1853" s="51">
        <v>1</v>
      </c>
      <c r="N1853" s="51">
        <v>1</v>
      </c>
      <c r="O1853" s="55">
        <v>0.28999999999999998</v>
      </c>
      <c r="P1853" s="56">
        <f t="shared" si="28"/>
        <v>0</v>
      </c>
      <c r="Q1853" s="49"/>
      <c r="R1853" s="49"/>
    </row>
    <row r="1854" spans="1:18" s="48" customFormat="1" ht="15.2" customHeight="1">
      <c r="A1854" s="54" t="s">
        <v>539</v>
      </c>
      <c r="B1854" s="54" t="s">
        <v>580</v>
      </c>
      <c r="C1854" s="54" t="s">
        <v>204</v>
      </c>
      <c r="D1854" s="54" t="s">
        <v>204</v>
      </c>
      <c r="E1854" s="54" t="s">
        <v>13</v>
      </c>
      <c r="F1854" s="54"/>
      <c r="G1854" s="54" t="s">
        <v>478</v>
      </c>
      <c r="H1854" s="54" t="s">
        <v>479</v>
      </c>
      <c r="I1854" s="51">
        <v>42224.45</v>
      </c>
      <c r="J1854" s="51">
        <v>42224.45</v>
      </c>
      <c r="K1854" s="51">
        <v>439081.75</v>
      </c>
      <c r="L1854" s="51">
        <v>439081.75</v>
      </c>
      <c r="M1854" s="51">
        <v>1</v>
      </c>
      <c r="N1854" s="51">
        <v>1</v>
      </c>
      <c r="O1854" s="55">
        <v>396857.3</v>
      </c>
      <c r="P1854" s="56">
        <f t="shared" si="28"/>
        <v>42224.450000000012</v>
      </c>
      <c r="Q1854" s="49"/>
      <c r="R1854" s="49"/>
    </row>
    <row r="1855" spans="1:18" s="48" customFormat="1" ht="15.2" customHeight="1">
      <c r="A1855" s="54" t="s">
        <v>539</v>
      </c>
      <c r="B1855" s="54" t="s">
        <v>580</v>
      </c>
      <c r="C1855" s="54" t="s">
        <v>204</v>
      </c>
      <c r="D1855" s="54" t="s">
        <v>204</v>
      </c>
      <c r="E1855" s="54" t="s">
        <v>205</v>
      </c>
      <c r="F1855" s="54"/>
      <c r="G1855" s="54" t="s">
        <v>391</v>
      </c>
      <c r="H1855" s="54" t="s">
        <v>392</v>
      </c>
      <c r="I1855" s="51">
        <v>6757.18</v>
      </c>
      <c r="J1855" s="51">
        <v>6757.18</v>
      </c>
      <c r="K1855" s="51">
        <v>262790.21000000002</v>
      </c>
      <c r="L1855" s="51">
        <v>262790.21000000002</v>
      </c>
      <c r="M1855" s="51">
        <v>1</v>
      </c>
      <c r="N1855" s="51">
        <v>1</v>
      </c>
      <c r="O1855" s="55">
        <v>256033.03000000003</v>
      </c>
      <c r="P1855" s="56">
        <f t="shared" si="28"/>
        <v>6757.179999999993</v>
      </c>
      <c r="Q1855" s="49"/>
      <c r="R1855" s="49"/>
    </row>
    <row r="1856" spans="1:18" s="48" customFormat="1" ht="15.2" customHeight="1">
      <c r="A1856" s="54" t="s">
        <v>539</v>
      </c>
      <c r="B1856" s="54" t="s">
        <v>580</v>
      </c>
      <c r="C1856" s="54" t="s">
        <v>204</v>
      </c>
      <c r="D1856" s="54" t="s">
        <v>204</v>
      </c>
      <c r="E1856" s="54" t="s">
        <v>14</v>
      </c>
      <c r="F1856" s="54"/>
      <c r="G1856" s="54" t="s">
        <v>468</v>
      </c>
      <c r="H1856" s="54" t="s">
        <v>469</v>
      </c>
      <c r="I1856" s="51" t="s">
        <v>510</v>
      </c>
      <c r="J1856" s="51" t="s">
        <v>510</v>
      </c>
      <c r="K1856" s="51">
        <v>40225.379999999997</v>
      </c>
      <c r="L1856" s="51">
        <v>40225.380000000005</v>
      </c>
      <c r="M1856" s="51">
        <v>1</v>
      </c>
      <c r="N1856" s="51">
        <v>1</v>
      </c>
      <c r="O1856" s="55">
        <v>40225.379999999997</v>
      </c>
      <c r="P1856" s="56">
        <f t="shared" si="28"/>
        <v>0</v>
      </c>
      <c r="Q1856" s="49"/>
      <c r="R1856" s="49"/>
    </row>
    <row r="1857" spans="1:18" s="48" customFormat="1" ht="15.2" customHeight="1">
      <c r="A1857" s="54" t="s">
        <v>539</v>
      </c>
      <c r="B1857" s="54" t="s">
        <v>580</v>
      </c>
      <c r="C1857" s="54" t="s">
        <v>204</v>
      </c>
      <c r="D1857" s="54" t="s">
        <v>204</v>
      </c>
      <c r="E1857" s="54" t="s">
        <v>206</v>
      </c>
      <c r="F1857" s="54"/>
      <c r="G1857" s="54" t="s">
        <v>391</v>
      </c>
      <c r="H1857" s="54" t="s">
        <v>392</v>
      </c>
      <c r="I1857" s="51" t="s">
        <v>510</v>
      </c>
      <c r="J1857" s="51" t="s">
        <v>510</v>
      </c>
      <c r="K1857" s="51">
        <v>0</v>
      </c>
      <c r="L1857" s="51">
        <v>0</v>
      </c>
      <c r="M1857" s="51">
        <v>1</v>
      </c>
      <c r="N1857" s="51">
        <v>1</v>
      </c>
      <c r="O1857" s="55">
        <v>0</v>
      </c>
      <c r="P1857" s="56">
        <f t="shared" si="28"/>
        <v>0</v>
      </c>
      <c r="Q1857" s="49"/>
      <c r="R1857" s="49"/>
    </row>
    <row r="1858" spans="1:18" s="48" customFormat="1" ht="15.2" customHeight="1">
      <c r="A1858" s="54" t="s">
        <v>539</v>
      </c>
      <c r="B1858" s="54" t="s">
        <v>580</v>
      </c>
      <c r="C1858" s="54" t="s">
        <v>204</v>
      </c>
      <c r="D1858" s="54" t="s">
        <v>204</v>
      </c>
      <c r="E1858" s="54" t="s">
        <v>206</v>
      </c>
      <c r="F1858" s="54"/>
      <c r="G1858" s="54" t="s">
        <v>478</v>
      </c>
      <c r="H1858" s="54" t="s">
        <v>479</v>
      </c>
      <c r="I1858" s="51" t="s">
        <v>510</v>
      </c>
      <c r="J1858" s="51" t="s">
        <v>510</v>
      </c>
      <c r="K1858" s="51">
        <v>2986</v>
      </c>
      <c r="L1858" s="51">
        <v>2986</v>
      </c>
      <c r="M1858" s="51">
        <v>1</v>
      </c>
      <c r="N1858" s="51">
        <v>1</v>
      </c>
      <c r="O1858" s="55">
        <v>2986</v>
      </c>
      <c r="P1858" s="56">
        <f t="shared" si="28"/>
        <v>0</v>
      </c>
      <c r="Q1858" s="49"/>
      <c r="R1858" s="49"/>
    </row>
    <row r="1859" spans="1:18" s="48" customFormat="1" ht="15.2" customHeight="1">
      <c r="A1859" s="54" t="s">
        <v>539</v>
      </c>
      <c r="B1859" s="54" t="s">
        <v>580</v>
      </c>
      <c r="C1859" s="54" t="s">
        <v>204</v>
      </c>
      <c r="D1859" s="54" t="s">
        <v>204</v>
      </c>
      <c r="E1859" s="54" t="s">
        <v>492</v>
      </c>
      <c r="F1859" s="54"/>
      <c r="G1859" s="54" t="s">
        <v>468</v>
      </c>
      <c r="H1859" s="54" t="s">
        <v>469</v>
      </c>
      <c r="I1859" s="51">
        <v>134.28</v>
      </c>
      <c r="J1859" s="51">
        <v>134.28</v>
      </c>
      <c r="K1859" s="51">
        <v>12959.48</v>
      </c>
      <c r="L1859" s="51">
        <v>12959.480000000001</v>
      </c>
      <c r="M1859" s="51">
        <v>1</v>
      </c>
      <c r="N1859" s="51">
        <v>1</v>
      </c>
      <c r="O1859" s="55">
        <v>12825.2</v>
      </c>
      <c r="P1859" s="56">
        <f t="shared" ref="P1859:P1922" si="29">L1859-O1859</f>
        <v>134.28000000000065</v>
      </c>
      <c r="Q1859" s="49"/>
      <c r="R1859" s="49"/>
    </row>
    <row r="1860" spans="1:18" s="48" customFormat="1" ht="15.2" customHeight="1">
      <c r="A1860" s="54" t="s">
        <v>539</v>
      </c>
      <c r="B1860" s="54" t="s">
        <v>580</v>
      </c>
      <c r="C1860" s="54" t="s">
        <v>204</v>
      </c>
      <c r="D1860" s="54" t="s">
        <v>204</v>
      </c>
      <c r="E1860" s="54" t="s">
        <v>15</v>
      </c>
      <c r="F1860" s="54"/>
      <c r="G1860" s="54" t="s">
        <v>391</v>
      </c>
      <c r="H1860" s="54" t="s">
        <v>392</v>
      </c>
      <c r="I1860" s="51">
        <v>35655.14</v>
      </c>
      <c r="J1860" s="51">
        <v>35655.14</v>
      </c>
      <c r="K1860" s="51">
        <v>69742.73</v>
      </c>
      <c r="L1860" s="51">
        <v>69742.73000000001</v>
      </c>
      <c r="M1860" s="51">
        <v>1</v>
      </c>
      <c r="N1860" s="51">
        <v>1</v>
      </c>
      <c r="O1860" s="55">
        <v>34087.590000000004</v>
      </c>
      <c r="P1860" s="56">
        <f t="shared" si="29"/>
        <v>35655.140000000007</v>
      </c>
      <c r="Q1860" s="49"/>
      <c r="R1860" s="49"/>
    </row>
    <row r="1861" spans="1:18" s="48" customFormat="1" ht="15.2" customHeight="1">
      <c r="A1861" s="54" t="s">
        <v>539</v>
      </c>
      <c r="B1861" s="54" t="s">
        <v>580</v>
      </c>
      <c r="C1861" s="54" t="s">
        <v>204</v>
      </c>
      <c r="D1861" s="54" t="s">
        <v>204</v>
      </c>
      <c r="E1861" s="54" t="s">
        <v>113</v>
      </c>
      <c r="F1861" s="54"/>
      <c r="G1861" s="54" t="s">
        <v>391</v>
      </c>
      <c r="H1861" s="54" t="s">
        <v>392</v>
      </c>
      <c r="I1861" s="51">
        <v>553.75</v>
      </c>
      <c r="J1861" s="51">
        <v>553.75</v>
      </c>
      <c r="K1861" s="51">
        <v>553.75</v>
      </c>
      <c r="L1861" s="51">
        <v>553.75</v>
      </c>
      <c r="M1861" s="51">
        <v>1</v>
      </c>
      <c r="N1861" s="51">
        <v>1</v>
      </c>
      <c r="O1861" s="55">
        <v>0</v>
      </c>
      <c r="P1861" s="56">
        <f t="shared" si="29"/>
        <v>553.75</v>
      </c>
      <c r="Q1861" s="49"/>
      <c r="R1861" s="49"/>
    </row>
    <row r="1862" spans="1:18" s="48" customFormat="1" ht="15.2" customHeight="1">
      <c r="A1862" s="54" t="s">
        <v>539</v>
      </c>
      <c r="B1862" s="54" t="s">
        <v>580</v>
      </c>
      <c r="C1862" s="54" t="s">
        <v>204</v>
      </c>
      <c r="D1862" s="54" t="s">
        <v>204</v>
      </c>
      <c r="E1862" s="54" t="s">
        <v>114</v>
      </c>
      <c r="F1862" s="54"/>
      <c r="G1862" s="54" t="s">
        <v>391</v>
      </c>
      <c r="H1862" s="54" t="s">
        <v>392</v>
      </c>
      <c r="I1862" s="51">
        <v>42989.62</v>
      </c>
      <c r="J1862" s="51">
        <v>42989.62</v>
      </c>
      <c r="K1862" s="51">
        <v>139588.5</v>
      </c>
      <c r="L1862" s="51">
        <v>139588.5</v>
      </c>
      <c r="M1862" s="51">
        <v>1</v>
      </c>
      <c r="N1862" s="51">
        <v>1</v>
      </c>
      <c r="O1862" s="55">
        <v>96598.88</v>
      </c>
      <c r="P1862" s="56">
        <f t="shared" si="29"/>
        <v>42989.619999999995</v>
      </c>
      <c r="Q1862" s="49"/>
      <c r="R1862" s="49"/>
    </row>
    <row r="1863" spans="1:18" s="48" customFormat="1" ht="15.2" customHeight="1">
      <c r="A1863" s="54" t="s">
        <v>539</v>
      </c>
      <c r="B1863" s="54" t="s">
        <v>580</v>
      </c>
      <c r="C1863" s="54" t="s">
        <v>204</v>
      </c>
      <c r="D1863" s="54" t="s">
        <v>204</v>
      </c>
      <c r="E1863" s="54" t="s">
        <v>554</v>
      </c>
      <c r="F1863" s="54"/>
      <c r="G1863" s="54" t="s">
        <v>391</v>
      </c>
      <c r="H1863" s="54" t="s">
        <v>392</v>
      </c>
      <c r="I1863" s="51" t="s">
        <v>510</v>
      </c>
      <c r="J1863" s="51" t="s">
        <v>510</v>
      </c>
      <c r="K1863" s="51">
        <v>6513.36</v>
      </c>
      <c r="L1863" s="51">
        <v>6513.36</v>
      </c>
      <c r="M1863" s="51">
        <v>1</v>
      </c>
      <c r="N1863" s="51">
        <v>0</v>
      </c>
      <c r="O1863" s="55">
        <v>6513.36</v>
      </c>
      <c r="P1863" s="56">
        <f t="shared" si="29"/>
        <v>0</v>
      </c>
      <c r="Q1863" s="49"/>
      <c r="R1863" s="49"/>
    </row>
    <row r="1864" spans="1:18" s="48" customFormat="1" ht="15.2" customHeight="1">
      <c r="A1864" s="54" t="s">
        <v>539</v>
      </c>
      <c r="B1864" s="54" t="s">
        <v>580</v>
      </c>
      <c r="C1864" s="54" t="s">
        <v>204</v>
      </c>
      <c r="D1864" s="54" t="s">
        <v>204</v>
      </c>
      <c r="E1864" s="54" t="s">
        <v>115</v>
      </c>
      <c r="F1864" s="54"/>
      <c r="G1864" s="54" t="s">
        <v>391</v>
      </c>
      <c r="H1864" s="54" t="s">
        <v>392</v>
      </c>
      <c r="I1864" s="51">
        <v>6397.64</v>
      </c>
      <c r="J1864" s="51">
        <v>6397.64</v>
      </c>
      <c r="K1864" s="51">
        <v>155977.44</v>
      </c>
      <c r="L1864" s="51">
        <v>155977.44</v>
      </c>
      <c r="M1864" s="51">
        <v>1</v>
      </c>
      <c r="N1864" s="51">
        <v>1</v>
      </c>
      <c r="O1864" s="55">
        <v>149579.79999999999</v>
      </c>
      <c r="P1864" s="56">
        <f t="shared" si="29"/>
        <v>6397.640000000014</v>
      </c>
      <c r="Q1864" s="49"/>
      <c r="R1864" s="49"/>
    </row>
    <row r="1865" spans="1:18" s="48" customFormat="1" ht="15.2" customHeight="1">
      <c r="A1865" s="54" t="s">
        <v>539</v>
      </c>
      <c r="B1865" s="54" t="s">
        <v>580</v>
      </c>
      <c r="C1865" s="54" t="s">
        <v>204</v>
      </c>
      <c r="D1865" s="54" t="s">
        <v>204</v>
      </c>
      <c r="E1865" s="54" t="s">
        <v>525</v>
      </c>
      <c r="F1865" s="54"/>
      <c r="G1865" s="54" t="s">
        <v>391</v>
      </c>
      <c r="H1865" s="54" t="s">
        <v>392</v>
      </c>
      <c r="I1865" s="51" t="s">
        <v>510</v>
      </c>
      <c r="J1865" s="51" t="s">
        <v>510</v>
      </c>
      <c r="K1865" s="51">
        <v>21980.78</v>
      </c>
      <c r="L1865" s="51">
        <v>21980.78</v>
      </c>
      <c r="M1865" s="51">
        <v>1</v>
      </c>
      <c r="N1865" s="51">
        <v>1</v>
      </c>
      <c r="O1865" s="55">
        <v>21980.78</v>
      </c>
      <c r="P1865" s="56">
        <f t="shared" si="29"/>
        <v>0</v>
      </c>
      <c r="Q1865" s="49"/>
      <c r="R1865" s="49"/>
    </row>
    <row r="1866" spans="1:18" s="48" customFormat="1" ht="15.2" customHeight="1">
      <c r="A1866" s="54" t="s">
        <v>539</v>
      </c>
      <c r="B1866" s="54" t="s">
        <v>580</v>
      </c>
      <c r="C1866" s="54" t="s">
        <v>204</v>
      </c>
      <c r="D1866" s="54" t="s">
        <v>204</v>
      </c>
      <c r="E1866" s="54" t="s">
        <v>207</v>
      </c>
      <c r="F1866" s="54"/>
      <c r="G1866" s="54" t="s">
        <v>391</v>
      </c>
      <c r="H1866" s="54" t="s">
        <v>392</v>
      </c>
      <c r="I1866" s="51" t="s">
        <v>510</v>
      </c>
      <c r="J1866" s="51" t="s">
        <v>510</v>
      </c>
      <c r="K1866" s="51">
        <v>226567.98</v>
      </c>
      <c r="L1866" s="51">
        <v>226567.98</v>
      </c>
      <c r="M1866" s="51">
        <v>1</v>
      </c>
      <c r="N1866" s="51">
        <v>1</v>
      </c>
      <c r="O1866" s="55">
        <v>226567.98</v>
      </c>
      <c r="P1866" s="56">
        <f t="shared" si="29"/>
        <v>0</v>
      </c>
      <c r="Q1866" s="49"/>
      <c r="R1866" s="49"/>
    </row>
    <row r="1867" spans="1:18" s="48" customFormat="1" ht="15.2" customHeight="1">
      <c r="A1867" s="54" t="s">
        <v>539</v>
      </c>
      <c r="B1867" s="54" t="s">
        <v>580</v>
      </c>
      <c r="C1867" s="54" t="s">
        <v>204</v>
      </c>
      <c r="D1867" s="54" t="s">
        <v>204</v>
      </c>
      <c r="E1867" s="54" t="s">
        <v>157</v>
      </c>
      <c r="F1867" s="54"/>
      <c r="G1867" s="54" t="s">
        <v>391</v>
      </c>
      <c r="H1867" s="54" t="s">
        <v>392</v>
      </c>
      <c r="I1867" s="51">
        <v>69408.7</v>
      </c>
      <c r="J1867" s="51">
        <v>69408.7</v>
      </c>
      <c r="K1867" s="51">
        <v>3570684.03</v>
      </c>
      <c r="L1867" s="51">
        <v>3570684.03</v>
      </c>
      <c r="M1867" s="51">
        <v>1</v>
      </c>
      <c r="N1867" s="51">
        <v>1</v>
      </c>
      <c r="O1867" s="55">
        <v>3501275.33</v>
      </c>
      <c r="P1867" s="56">
        <f t="shared" si="29"/>
        <v>69408.699999999721</v>
      </c>
      <c r="Q1867" s="49"/>
      <c r="R1867" s="49"/>
    </row>
    <row r="1868" spans="1:18" s="48" customFormat="1" ht="15.2" customHeight="1">
      <c r="A1868" s="54" t="s">
        <v>539</v>
      </c>
      <c r="B1868" s="54" t="s">
        <v>580</v>
      </c>
      <c r="C1868" s="54" t="s">
        <v>204</v>
      </c>
      <c r="D1868" s="54" t="s">
        <v>204</v>
      </c>
      <c r="E1868" s="54" t="s">
        <v>162</v>
      </c>
      <c r="F1868" s="54"/>
      <c r="G1868" s="54" t="s">
        <v>391</v>
      </c>
      <c r="H1868" s="54" t="s">
        <v>392</v>
      </c>
      <c r="I1868" s="51">
        <v>5910.96</v>
      </c>
      <c r="J1868" s="51">
        <v>5910.96</v>
      </c>
      <c r="K1868" s="51">
        <v>30574.15</v>
      </c>
      <c r="L1868" s="51">
        <v>30574.15</v>
      </c>
      <c r="M1868" s="51">
        <v>1</v>
      </c>
      <c r="N1868" s="51">
        <v>1</v>
      </c>
      <c r="O1868" s="55">
        <v>24663.19</v>
      </c>
      <c r="P1868" s="56">
        <f t="shared" si="29"/>
        <v>5910.9600000000028</v>
      </c>
      <c r="Q1868" s="49"/>
      <c r="R1868" s="49"/>
    </row>
    <row r="1869" spans="1:18" s="48" customFormat="1" ht="15.2" customHeight="1">
      <c r="A1869" s="54" t="s">
        <v>539</v>
      </c>
      <c r="B1869" s="54" t="s">
        <v>580</v>
      </c>
      <c r="C1869" s="54" t="s">
        <v>204</v>
      </c>
      <c r="D1869" s="54" t="s">
        <v>204</v>
      </c>
      <c r="E1869" s="54" t="s">
        <v>198</v>
      </c>
      <c r="F1869" s="54"/>
      <c r="G1869" s="54" t="s">
        <v>391</v>
      </c>
      <c r="H1869" s="54" t="s">
        <v>392</v>
      </c>
      <c r="I1869" s="51">
        <v>89.76</v>
      </c>
      <c r="J1869" s="51">
        <v>89.76</v>
      </c>
      <c r="K1869" s="51">
        <v>6002.66</v>
      </c>
      <c r="L1869" s="51">
        <v>6002.66</v>
      </c>
      <c r="M1869" s="51">
        <v>1</v>
      </c>
      <c r="N1869" s="51">
        <v>1</v>
      </c>
      <c r="O1869" s="55">
        <v>5912.9</v>
      </c>
      <c r="P1869" s="56">
        <f t="shared" si="29"/>
        <v>89.760000000000218</v>
      </c>
      <c r="Q1869" s="49"/>
      <c r="R1869" s="49"/>
    </row>
    <row r="1870" spans="1:18" s="48" customFormat="1" ht="15.2" customHeight="1">
      <c r="A1870" s="54" t="s">
        <v>539</v>
      </c>
      <c r="B1870" s="54" t="s">
        <v>580</v>
      </c>
      <c r="C1870" s="54" t="s">
        <v>209</v>
      </c>
      <c r="D1870" s="54" t="s">
        <v>209</v>
      </c>
      <c r="E1870" s="54" t="s">
        <v>13</v>
      </c>
      <c r="F1870" s="54"/>
      <c r="G1870" s="54" t="s">
        <v>366</v>
      </c>
      <c r="H1870" s="54" t="s">
        <v>367</v>
      </c>
      <c r="I1870" s="51">
        <v>1645.06</v>
      </c>
      <c r="J1870" s="51">
        <v>1645.06</v>
      </c>
      <c r="K1870" s="51">
        <v>139317.51</v>
      </c>
      <c r="L1870" s="51">
        <v>139317.50999999998</v>
      </c>
      <c r="M1870" s="51">
        <v>1</v>
      </c>
      <c r="N1870" s="51">
        <v>1</v>
      </c>
      <c r="O1870" s="55">
        <v>137672.45000000001</v>
      </c>
      <c r="P1870" s="56">
        <f t="shared" si="29"/>
        <v>1645.0599999999686</v>
      </c>
      <c r="Q1870" s="49"/>
      <c r="R1870" s="49"/>
    </row>
    <row r="1871" spans="1:18" s="48" customFormat="1" ht="15.2" customHeight="1">
      <c r="A1871" s="54" t="s">
        <v>539</v>
      </c>
      <c r="B1871" s="54" t="s">
        <v>580</v>
      </c>
      <c r="C1871" s="54" t="s">
        <v>209</v>
      </c>
      <c r="D1871" s="54" t="s">
        <v>209</v>
      </c>
      <c r="E1871" s="54" t="s">
        <v>13</v>
      </c>
      <c r="F1871" s="54"/>
      <c r="G1871" s="54" t="s">
        <v>387</v>
      </c>
      <c r="H1871" s="54" t="s">
        <v>388</v>
      </c>
      <c r="I1871" s="51" t="s">
        <v>510</v>
      </c>
      <c r="J1871" s="51" t="s">
        <v>510</v>
      </c>
      <c r="K1871" s="51">
        <v>0</v>
      </c>
      <c r="L1871" s="51">
        <v>0</v>
      </c>
      <c r="M1871" s="51">
        <v>1</v>
      </c>
      <c r="N1871" s="51">
        <v>1</v>
      </c>
      <c r="O1871" s="55">
        <v>0</v>
      </c>
      <c r="P1871" s="56">
        <f t="shared" si="29"/>
        <v>0</v>
      </c>
      <c r="Q1871" s="49"/>
      <c r="R1871" s="49"/>
    </row>
    <row r="1872" spans="1:18" s="48" customFormat="1" ht="15.2" customHeight="1">
      <c r="A1872" s="54" t="s">
        <v>539</v>
      </c>
      <c r="B1872" s="54" t="s">
        <v>580</v>
      </c>
      <c r="C1872" s="54" t="s">
        <v>209</v>
      </c>
      <c r="D1872" s="54" t="s">
        <v>209</v>
      </c>
      <c r="E1872" s="54" t="s">
        <v>13</v>
      </c>
      <c r="F1872" s="54"/>
      <c r="G1872" s="54" t="s">
        <v>368</v>
      </c>
      <c r="H1872" s="54" t="s">
        <v>369</v>
      </c>
      <c r="I1872" s="51">
        <v>11.99</v>
      </c>
      <c r="J1872" s="51">
        <v>11.99</v>
      </c>
      <c r="K1872" s="51">
        <v>7737.48</v>
      </c>
      <c r="L1872" s="51">
        <v>7737.48</v>
      </c>
      <c r="M1872" s="51">
        <v>1</v>
      </c>
      <c r="N1872" s="51">
        <v>1</v>
      </c>
      <c r="O1872" s="55">
        <v>7725.49</v>
      </c>
      <c r="P1872" s="56">
        <f t="shared" si="29"/>
        <v>11.989999999999782</v>
      </c>
      <c r="Q1872" s="49"/>
      <c r="R1872" s="49"/>
    </row>
    <row r="1873" spans="1:18" s="48" customFormat="1" ht="15.2" customHeight="1">
      <c r="A1873" s="54" t="s">
        <v>539</v>
      </c>
      <c r="B1873" s="54" t="s">
        <v>580</v>
      </c>
      <c r="C1873" s="54" t="s">
        <v>209</v>
      </c>
      <c r="D1873" s="54" t="s">
        <v>209</v>
      </c>
      <c r="E1873" s="54" t="s">
        <v>13</v>
      </c>
      <c r="F1873" s="54"/>
      <c r="G1873" s="54" t="s">
        <v>370</v>
      </c>
      <c r="H1873" s="54" t="s">
        <v>371</v>
      </c>
      <c r="I1873" s="51">
        <v>2674.27</v>
      </c>
      <c r="J1873" s="51">
        <v>2674.27</v>
      </c>
      <c r="K1873" s="51">
        <v>2674.27</v>
      </c>
      <c r="L1873" s="51">
        <v>2674.27</v>
      </c>
      <c r="M1873" s="51">
        <v>1</v>
      </c>
      <c r="N1873" s="51">
        <v>1</v>
      </c>
      <c r="O1873" s="55">
        <v>0</v>
      </c>
      <c r="P1873" s="56">
        <f t="shared" si="29"/>
        <v>2674.27</v>
      </c>
      <c r="Q1873" s="49"/>
      <c r="R1873" s="49"/>
    </row>
    <row r="1874" spans="1:18" s="48" customFormat="1" ht="15.2" customHeight="1">
      <c r="A1874" s="54" t="s">
        <v>539</v>
      </c>
      <c r="B1874" s="54" t="s">
        <v>580</v>
      </c>
      <c r="C1874" s="54" t="s">
        <v>209</v>
      </c>
      <c r="D1874" s="54" t="s">
        <v>209</v>
      </c>
      <c r="E1874" s="54" t="s">
        <v>13</v>
      </c>
      <c r="F1874" s="54"/>
      <c r="G1874" s="54" t="s">
        <v>372</v>
      </c>
      <c r="H1874" s="54" t="s">
        <v>373</v>
      </c>
      <c r="I1874" s="51">
        <v>117.7</v>
      </c>
      <c r="J1874" s="51">
        <v>117.7</v>
      </c>
      <c r="K1874" s="51">
        <v>246.09</v>
      </c>
      <c r="L1874" s="51">
        <v>246.09000000000003</v>
      </c>
      <c r="M1874" s="51">
        <v>1</v>
      </c>
      <c r="N1874" s="51">
        <v>1</v>
      </c>
      <c r="O1874" s="55">
        <v>128.39000000000001</v>
      </c>
      <c r="P1874" s="56">
        <f t="shared" si="29"/>
        <v>117.70000000000002</v>
      </c>
      <c r="Q1874" s="49"/>
      <c r="R1874" s="49"/>
    </row>
    <row r="1875" spans="1:18" s="48" customFormat="1" ht="15.2" customHeight="1">
      <c r="A1875" s="54" t="s">
        <v>539</v>
      </c>
      <c r="B1875" s="54" t="s">
        <v>580</v>
      </c>
      <c r="C1875" s="54" t="s">
        <v>209</v>
      </c>
      <c r="D1875" s="54" t="s">
        <v>209</v>
      </c>
      <c r="E1875" s="54" t="s">
        <v>13</v>
      </c>
      <c r="F1875" s="54"/>
      <c r="G1875" s="54" t="s">
        <v>385</v>
      </c>
      <c r="H1875" s="54" t="s">
        <v>386</v>
      </c>
      <c r="I1875" s="51" t="s">
        <v>510</v>
      </c>
      <c r="J1875" s="51" t="s">
        <v>510</v>
      </c>
      <c r="K1875" s="51">
        <v>680301</v>
      </c>
      <c r="L1875" s="51">
        <v>680301</v>
      </c>
      <c r="M1875" s="51">
        <v>1</v>
      </c>
      <c r="N1875" s="51">
        <v>1</v>
      </c>
      <c r="O1875" s="55">
        <v>680301</v>
      </c>
      <c r="P1875" s="56">
        <f t="shared" si="29"/>
        <v>0</v>
      </c>
      <c r="Q1875" s="49"/>
      <c r="R1875" s="49"/>
    </row>
    <row r="1876" spans="1:18" s="48" customFormat="1" ht="15.2" customHeight="1">
      <c r="A1876" s="54" t="s">
        <v>539</v>
      </c>
      <c r="B1876" s="54" t="s">
        <v>580</v>
      </c>
      <c r="C1876" s="54" t="s">
        <v>209</v>
      </c>
      <c r="D1876" s="54" t="s">
        <v>209</v>
      </c>
      <c r="E1876" s="54" t="s">
        <v>13</v>
      </c>
      <c r="F1876" s="54"/>
      <c r="G1876" s="54" t="s">
        <v>374</v>
      </c>
      <c r="H1876" s="54" t="s">
        <v>375</v>
      </c>
      <c r="I1876" s="51">
        <v>1484.27</v>
      </c>
      <c r="J1876" s="51">
        <v>1484.27</v>
      </c>
      <c r="K1876" s="51">
        <v>4817.96</v>
      </c>
      <c r="L1876" s="51">
        <v>4817.96</v>
      </c>
      <c r="M1876" s="51">
        <v>1</v>
      </c>
      <c r="N1876" s="51">
        <v>1</v>
      </c>
      <c r="O1876" s="55">
        <v>3333.69</v>
      </c>
      <c r="P1876" s="56">
        <f t="shared" si="29"/>
        <v>1484.27</v>
      </c>
      <c r="Q1876" s="49"/>
      <c r="R1876" s="49"/>
    </row>
    <row r="1877" spans="1:18" s="48" customFormat="1" ht="15.2" customHeight="1">
      <c r="A1877" s="54" t="s">
        <v>539</v>
      </c>
      <c r="B1877" s="54" t="s">
        <v>580</v>
      </c>
      <c r="C1877" s="54" t="s">
        <v>209</v>
      </c>
      <c r="D1877" s="54" t="s">
        <v>209</v>
      </c>
      <c r="E1877" s="54" t="s">
        <v>13</v>
      </c>
      <c r="F1877" s="54"/>
      <c r="G1877" s="54" t="s">
        <v>389</v>
      </c>
      <c r="H1877" s="54" t="s">
        <v>390</v>
      </c>
      <c r="I1877" s="51">
        <v>462.73</v>
      </c>
      <c r="J1877" s="51">
        <v>462.73</v>
      </c>
      <c r="K1877" s="51">
        <v>493.86</v>
      </c>
      <c r="L1877" s="51">
        <v>493.86</v>
      </c>
      <c r="M1877" s="51">
        <v>1</v>
      </c>
      <c r="N1877" s="51">
        <v>1</v>
      </c>
      <c r="O1877" s="55">
        <v>31.130000000000003</v>
      </c>
      <c r="P1877" s="56">
        <f t="shared" si="29"/>
        <v>462.73</v>
      </c>
      <c r="Q1877" s="49"/>
      <c r="R1877" s="49"/>
    </row>
    <row r="1878" spans="1:18" s="48" customFormat="1" ht="15.2" customHeight="1">
      <c r="A1878" s="54" t="s">
        <v>539</v>
      </c>
      <c r="B1878" s="54" t="s">
        <v>580</v>
      </c>
      <c r="C1878" s="54" t="s">
        <v>209</v>
      </c>
      <c r="D1878" s="54" t="s">
        <v>209</v>
      </c>
      <c r="E1878" s="54" t="s">
        <v>13</v>
      </c>
      <c r="F1878" s="54"/>
      <c r="G1878" s="54" t="s">
        <v>383</v>
      </c>
      <c r="H1878" s="54" t="s">
        <v>384</v>
      </c>
      <c r="I1878" s="51" t="s">
        <v>510</v>
      </c>
      <c r="J1878" s="51" t="s">
        <v>510</v>
      </c>
      <c r="K1878" s="51">
        <v>0</v>
      </c>
      <c r="L1878" s="51">
        <v>0</v>
      </c>
      <c r="M1878" s="51">
        <v>1</v>
      </c>
      <c r="N1878" s="51">
        <v>1</v>
      </c>
      <c r="O1878" s="55">
        <v>0</v>
      </c>
      <c r="P1878" s="56">
        <f t="shared" si="29"/>
        <v>0</v>
      </c>
      <c r="Q1878" s="49"/>
      <c r="R1878" s="49"/>
    </row>
    <row r="1879" spans="1:18" s="48" customFormat="1" ht="15.2" customHeight="1">
      <c r="A1879" s="54" t="s">
        <v>539</v>
      </c>
      <c r="B1879" s="54" t="s">
        <v>580</v>
      </c>
      <c r="C1879" s="54" t="s">
        <v>209</v>
      </c>
      <c r="D1879" s="54" t="s">
        <v>209</v>
      </c>
      <c r="E1879" s="54" t="s">
        <v>13</v>
      </c>
      <c r="F1879" s="54"/>
      <c r="G1879" s="54" t="s">
        <v>421</v>
      </c>
      <c r="H1879" s="54" t="s">
        <v>422</v>
      </c>
      <c r="I1879" s="51" t="s">
        <v>510</v>
      </c>
      <c r="J1879" s="51" t="s">
        <v>510</v>
      </c>
      <c r="K1879" s="51">
        <v>0</v>
      </c>
      <c r="L1879" s="51">
        <v>0</v>
      </c>
      <c r="M1879" s="51">
        <v>1</v>
      </c>
      <c r="N1879" s="51">
        <v>1</v>
      </c>
      <c r="O1879" s="55">
        <v>0</v>
      </c>
      <c r="P1879" s="56">
        <f t="shared" si="29"/>
        <v>0</v>
      </c>
      <c r="Q1879" s="49"/>
      <c r="R1879" s="49"/>
    </row>
    <row r="1880" spans="1:18" s="48" customFormat="1" ht="15.2" customHeight="1">
      <c r="A1880" s="54" t="s">
        <v>539</v>
      </c>
      <c r="B1880" s="54" t="s">
        <v>580</v>
      </c>
      <c r="C1880" s="54" t="s">
        <v>209</v>
      </c>
      <c r="D1880" s="54" t="s">
        <v>209</v>
      </c>
      <c r="E1880" s="54" t="s">
        <v>13</v>
      </c>
      <c r="F1880" s="54"/>
      <c r="G1880" s="54" t="s">
        <v>423</v>
      </c>
      <c r="H1880" s="54" t="s">
        <v>424</v>
      </c>
      <c r="I1880" s="51" t="s">
        <v>510</v>
      </c>
      <c r="J1880" s="51" t="s">
        <v>510</v>
      </c>
      <c r="K1880" s="51">
        <v>0</v>
      </c>
      <c r="L1880" s="51">
        <v>0</v>
      </c>
      <c r="M1880" s="51">
        <v>1</v>
      </c>
      <c r="N1880" s="51">
        <v>1</v>
      </c>
      <c r="O1880" s="55">
        <v>0</v>
      </c>
      <c r="P1880" s="56">
        <f t="shared" si="29"/>
        <v>0</v>
      </c>
      <c r="Q1880" s="49"/>
      <c r="R1880" s="49"/>
    </row>
    <row r="1881" spans="1:18" s="48" customFormat="1" ht="15.2" customHeight="1">
      <c r="A1881" s="54" t="s">
        <v>539</v>
      </c>
      <c r="B1881" s="54" t="s">
        <v>580</v>
      </c>
      <c r="C1881" s="54" t="s">
        <v>209</v>
      </c>
      <c r="D1881" s="54" t="s">
        <v>209</v>
      </c>
      <c r="E1881" s="54" t="s">
        <v>13</v>
      </c>
      <c r="F1881" s="54"/>
      <c r="G1881" s="54" t="s">
        <v>425</v>
      </c>
      <c r="H1881" s="54" t="s">
        <v>426</v>
      </c>
      <c r="I1881" s="51" t="s">
        <v>510</v>
      </c>
      <c r="J1881" s="51" t="s">
        <v>510</v>
      </c>
      <c r="K1881" s="51">
        <v>231993.92</v>
      </c>
      <c r="L1881" s="51">
        <v>231993.92</v>
      </c>
      <c r="M1881" s="51">
        <v>1</v>
      </c>
      <c r="N1881" s="51">
        <v>1</v>
      </c>
      <c r="O1881" s="55">
        <v>231993.92</v>
      </c>
      <c r="P1881" s="56">
        <f t="shared" si="29"/>
        <v>0</v>
      </c>
      <c r="Q1881" s="49"/>
      <c r="R1881" s="49"/>
    </row>
    <row r="1882" spans="1:18" s="48" customFormat="1" ht="15.2" customHeight="1">
      <c r="A1882" s="54" t="s">
        <v>539</v>
      </c>
      <c r="B1882" s="54" t="s">
        <v>580</v>
      </c>
      <c r="C1882" s="54" t="s">
        <v>209</v>
      </c>
      <c r="D1882" s="54" t="s">
        <v>209</v>
      </c>
      <c r="E1882" s="54" t="s">
        <v>13</v>
      </c>
      <c r="F1882" s="54"/>
      <c r="G1882" s="54" t="s">
        <v>427</v>
      </c>
      <c r="H1882" s="54" t="s">
        <v>428</v>
      </c>
      <c r="I1882" s="51" t="s">
        <v>510</v>
      </c>
      <c r="J1882" s="51" t="s">
        <v>510</v>
      </c>
      <c r="K1882" s="51">
        <v>0</v>
      </c>
      <c r="L1882" s="51">
        <v>0</v>
      </c>
      <c r="M1882" s="51">
        <v>1</v>
      </c>
      <c r="N1882" s="51">
        <v>1</v>
      </c>
      <c r="O1882" s="55">
        <v>96261.17</v>
      </c>
      <c r="P1882" s="56">
        <f>L1882-O1882+96261.17</f>
        <v>0</v>
      </c>
      <c r="Q1882" s="49"/>
      <c r="R1882" s="49"/>
    </row>
    <row r="1883" spans="1:18" s="48" customFormat="1" ht="15.2" customHeight="1">
      <c r="A1883" s="54" t="s">
        <v>539</v>
      </c>
      <c r="B1883" s="54" t="s">
        <v>580</v>
      </c>
      <c r="C1883" s="54" t="s">
        <v>209</v>
      </c>
      <c r="D1883" s="54" t="s">
        <v>209</v>
      </c>
      <c r="E1883" s="54" t="s">
        <v>13</v>
      </c>
      <c r="F1883" s="54"/>
      <c r="G1883" s="54" t="s">
        <v>429</v>
      </c>
      <c r="H1883" s="54" t="s">
        <v>430</v>
      </c>
      <c r="I1883" s="51" t="s">
        <v>510</v>
      </c>
      <c r="J1883" s="51" t="s">
        <v>510</v>
      </c>
      <c r="K1883" s="51">
        <v>78209</v>
      </c>
      <c r="L1883" s="51">
        <v>78209</v>
      </c>
      <c r="M1883" s="51">
        <v>1</v>
      </c>
      <c r="N1883" s="51">
        <v>1</v>
      </c>
      <c r="O1883" s="55">
        <v>78209</v>
      </c>
      <c r="P1883" s="56">
        <f t="shared" si="29"/>
        <v>0</v>
      </c>
      <c r="Q1883" s="49"/>
      <c r="R1883" s="49"/>
    </row>
    <row r="1884" spans="1:18" s="48" customFormat="1" ht="15.2" customHeight="1">
      <c r="A1884" s="54" t="s">
        <v>539</v>
      </c>
      <c r="B1884" s="54" t="s">
        <v>580</v>
      </c>
      <c r="C1884" s="54" t="s">
        <v>209</v>
      </c>
      <c r="D1884" s="54" t="s">
        <v>209</v>
      </c>
      <c r="E1884" s="54" t="s">
        <v>13</v>
      </c>
      <c r="F1884" s="54"/>
      <c r="G1884" s="54" t="s">
        <v>393</v>
      </c>
      <c r="H1884" s="54" t="s">
        <v>25</v>
      </c>
      <c r="I1884" s="51" t="s">
        <v>510</v>
      </c>
      <c r="J1884" s="51" t="s">
        <v>510</v>
      </c>
      <c r="K1884" s="51">
        <v>0</v>
      </c>
      <c r="L1884" s="51">
        <v>0</v>
      </c>
      <c r="M1884" s="51">
        <v>1</v>
      </c>
      <c r="N1884" s="51">
        <v>1</v>
      </c>
      <c r="O1884" s="55">
        <v>0</v>
      </c>
      <c r="P1884" s="56">
        <f t="shared" si="29"/>
        <v>0</v>
      </c>
      <c r="Q1884" s="49"/>
      <c r="R1884" s="49"/>
    </row>
    <row r="1885" spans="1:18" s="48" customFormat="1" ht="15.2" customHeight="1">
      <c r="A1885" s="54" t="s">
        <v>539</v>
      </c>
      <c r="B1885" s="54" t="s">
        <v>580</v>
      </c>
      <c r="C1885" s="54" t="s">
        <v>209</v>
      </c>
      <c r="D1885" s="54" t="s">
        <v>209</v>
      </c>
      <c r="E1885" s="54" t="s">
        <v>13</v>
      </c>
      <c r="F1885" s="54"/>
      <c r="G1885" s="54" t="s">
        <v>431</v>
      </c>
      <c r="H1885" s="54" t="s">
        <v>432</v>
      </c>
      <c r="I1885" s="51">
        <v>2848.17</v>
      </c>
      <c r="J1885" s="51">
        <v>2848.17</v>
      </c>
      <c r="K1885" s="51">
        <v>10404.33</v>
      </c>
      <c r="L1885" s="51">
        <v>10404.33</v>
      </c>
      <c r="M1885" s="51">
        <v>1</v>
      </c>
      <c r="N1885" s="51">
        <v>1</v>
      </c>
      <c r="O1885" s="55">
        <v>7848.21</v>
      </c>
      <c r="P1885" s="56">
        <f>L1885-O1885+724.9</f>
        <v>3281.02</v>
      </c>
      <c r="Q1885" s="49"/>
      <c r="R1885" s="49"/>
    </row>
    <row r="1886" spans="1:18" s="48" customFormat="1" ht="15.2" customHeight="1">
      <c r="A1886" s="54" t="s">
        <v>539</v>
      </c>
      <c r="B1886" s="54" t="s">
        <v>580</v>
      </c>
      <c r="C1886" s="54" t="s">
        <v>209</v>
      </c>
      <c r="D1886" s="54" t="s">
        <v>209</v>
      </c>
      <c r="E1886" s="54" t="s">
        <v>13</v>
      </c>
      <c r="F1886" s="54"/>
      <c r="G1886" s="54" t="s">
        <v>397</v>
      </c>
      <c r="H1886" s="54" t="s">
        <v>35</v>
      </c>
      <c r="I1886" s="51" t="s">
        <v>510</v>
      </c>
      <c r="J1886" s="51" t="s">
        <v>510</v>
      </c>
      <c r="K1886" s="51">
        <v>1773.52</v>
      </c>
      <c r="L1886" s="51">
        <v>1773.52</v>
      </c>
      <c r="M1886" s="51">
        <v>1</v>
      </c>
      <c r="N1886" s="51">
        <v>1</v>
      </c>
      <c r="O1886" s="55">
        <v>1773.52</v>
      </c>
      <c r="P1886" s="56">
        <f t="shared" si="29"/>
        <v>0</v>
      </c>
      <c r="Q1886" s="49"/>
      <c r="R1886" s="49"/>
    </row>
    <row r="1887" spans="1:18" s="48" customFormat="1" ht="15.2" customHeight="1">
      <c r="A1887" s="54" t="s">
        <v>539</v>
      </c>
      <c r="B1887" s="54" t="s">
        <v>580</v>
      </c>
      <c r="C1887" s="54" t="s">
        <v>209</v>
      </c>
      <c r="D1887" s="54" t="s">
        <v>209</v>
      </c>
      <c r="E1887" s="54" t="s">
        <v>13</v>
      </c>
      <c r="F1887" s="54"/>
      <c r="G1887" s="54" t="s">
        <v>376</v>
      </c>
      <c r="H1887" s="54" t="s">
        <v>377</v>
      </c>
      <c r="I1887" s="51" t="s">
        <v>510</v>
      </c>
      <c r="J1887" s="51" t="s">
        <v>510</v>
      </c>
      <c r="K1887" s="51">
        <v>109206</v>
      </c>
      <c r="L1887" s="51">
        <v>109206</v>
      </c>
      <c r="M1887" s="51">
        <v>1</v>
      </c>
      <c r="N1887" s="51">
        <v>1</v>
      </c>
      <c r="O1887" s="55">
        <v>109206</v>
      </c>
      <c r="P1887" s="56">
        <f t="shared" si="29"/>
        <v>0</v>
      </c>
      <c r="Q1887" s="49"/>
      <c r="R1887" s="49"/>
    </row>
    <row r="1888" spans="1:18" s="48" customFormat="1" ht="15.2" customHeight="1">
      <c r="A1888" s="54" t="s">
        <v>539</v>
      </c>
      <c r="B1888" s="54" t="s">
        <v>580</v>
      </c>
      <c r="C1888" s="54" t="s">
        <v>209</v>
      </c>
      <c r="D1888" s="54" t="s">
        <v>209</v>
      </c>
      <c r="E1888" s="54" t="s">
        <v>13</v>
      </c>
      <c r="F1888" s="54"/>
      <c r="G1888" s="54" t="s">
        <v>378</v>
      </c>
      <c r="H1888" s="54" t="s">
        <v>379</v>
      </c>
      <c r="I1888" s="51" t="s">
        <v>510</v>
      </c>
      <c r="J1888" s="51" t="s">
        <v>510</v>
      </c>
      <c r="K1888" s="51">
        <v>33847</v>
      </c>
      <c r="L1888" s="51">
        <v>33847</v>
      </c>
      <c r="M1888" s="51">
        <v>1</v>
      </c>
      <c r="N1888" s="51">
        <v>1</v>
      </c>
      <c r="O1888" s="55">
        <v>33847</v>
      </c>
      <c r="P1888" s="56">
        <f t="shared" si="29"/>
        <v>0</v>
      </c>
      <c r="Q1888" s="49"/>
      <c r="R1888" s="49"/>
    </row>
    <row r="1889" spans="1:18" s="48" customFormat="1" ht="15.2" customHeight="1">
      <c r="A1889" s="54" t="s">
        <v>539</v>
      </c>
      <c r="B1889" s="54" t="s">
        <v>580</v>
      </c>
      <c r="C1889" s="54" t="s">
        <v>209</v>
      </c>
      <c r="D1889" s="54" t="s">
        <v>209</v>
      </c>
      <c r="E1889" s="54" t="s">
        <v>13</v>
      </c>
      <c r="F1889" s="54"/>
      <c r="G1889" s="54" t="s">
        <v>433</v>
      </c>
      <c r="H1889" s="54" t="s">
        <v>434</v>
      </c>
      <c r="I1889" s="51">
        <v>69.87</v>
      </c>
      <c r="J1889" s="51">
        <v>69.87</v>
      </c>
      <c r="K1889" s="51">
        <v>1279.77</v>
      </c>
      <c r="L1889" s="51">
        <v>1279.77</v>
      </c>
      <c r="M1889" s="51">
        <v>1</v>
      </c>
      <c r="N1889" s="51">
        <v>1</v>
      </c>
      <c r="O1889" s="55">
        <v>1190.5399999999997</v>
      </c>
      <c r="P1889" s="56">
        <f t="shared" si="29"/>
        <v>89.230000000000246</v>
      </c>
      <c r="Q1889" s="49"/>
      <c r="R1889" s="49"/>
    </row>
    <row r="1890" spans="1:18" s="48" customFormat="1" ht="15.2" customHeight="1">
      <c r="A1890" s="54" t="s">
        <v>539</v>
      </c>
      <c r="B1890" s="54" t="s">
        <v>580</v>
      </c>
      <c r="C1890" s="54" t="s">
        <v>209</v>
      </c>
      <c r="D1890" s="54" t="s">
        <v>209</v>
      </c>
      <c r="E1890" s="54" t="s">
        <v>13</v>
      </c>
      <c r="F1890" s="54"/>
      <c r="G1890" s="54" t="s">
        <v>435</v>
      </c>
      <c r="H1890" s="54" t="s">
        <v>436</v>
      </c>
      <c r="I1890" s="51" t="s">
        <v>510</v>
      </c>
      <c r="J1890" s="51" t="s">
        <v>510</v>
      </c>
      <c r="K1890" s="51">
        <v>0</v>
      </c>
      <c r="L1890" s="51">
        <v>0</v>
      </c>
      <c r="M1890" s="51">
        <v>1</v>
      </c>
      <c r="N1890" s="51">
        <v>1</v>
      </c>
      <c r="O1890" s="55">
        <v>0</v>
      </c>
      <c r="P1890" s="56">
        <f t="shared" si="29"/>
        <v>0</v>
      </c>
      <c r="Q1890" s="49"/>
      <c r="R1890" s="49"/>
    </row>
    <row r="1891" spans="1:18" s="48" customFormat="1" ht="15.2" customHeight="1">
      <c r="A1891" s="54" t="s">
        <v>539</v>
      </c>
      <c r="B1891" s="54" t="s">
        <v>580</v>
      </c>
      <c r="C1891" s="54" t="s">
        <v>209</v>
      </c>
      <c r="D1891" s="54" t="s">
        <v>209</v>
      </c>
      <c r="E1891" s="54" t="s">
        <v>13</v>
      </c>
      <c r="F1891" s="54"/>
      <c r="G1891" s="54" t="s">
        <v>407</v>
      </c>
      <c r="H1891" s="54" t="s">
        <v>408</v>
      </c>
      <c r="I1891" s="51" t="s">
        <v>510</v>
      </c>
      <c r="J1891" s="51" t="s">
        <v>510</v>
      </c>
      <c r="K1891" s="51">
        <v>0</v>
      </c>
      <c r="L1891" s="51">
        <v>0</v>
      </c>
      <c r="M1891" s="51">
        <v>1</v>
      </c>
      <c r="N1891" s="51">
        <v>1</v>
      </c>
      <c r="O1891" s="55">
        <v>0</v>
      </c>
      <c r="P1891" s="56">
        <f t="shared" si="29"/>
        <v>0</v>
      </c>
      <c r="Q1891" s="49"/>
      <c r="R1891" s="49"/>
    </row>
    <row r="1892" spans="1:18" s="48" customFormat="1" ht="15.2" customHeight="1">
      <c r="A1892" s="54" t="s">
        <v>539</v>
      </c>
      <c r="B1892" s="54" t="s">
        <v>580</v>
      </c>
      <c r="C1892" s="54" t="s">
        <v>209</v>
      </c>
      <c r="D1892" s="54" t="s">
        <v>209</v>
      </c>
      <c r="E1892" s="54" t="s">
        <v>13</v>
      </c>
      <c r="F1892" s="54"/>
      <c r="G1892" s="54" t="s">
        <v>437</v>
      </c>
      <c r="H1892" s="54" t="s">
        <v>438</v>
      </c>
      <c r="I1892" s="51" t="s">
        <v>510</v>
      </c>
      <c r="J1892" s="51" t="s">
        <v>510</v>
      </c>
      <c r="K1892" s="51">
        <v>0</v>
      </c>
      <c r="L1892" s="51">
        <v>0</v>
      </c>
      <c r="M1892" s="51">
        <v>1</v>
      </c>
      <c r="N1892" s="51">
        <v>1</v>
      </c>
      <c r="O1892" s="55">
        <v>0</v>
      </c>
      <c r="P1892" s="56">
        <f t="shared" si="29"/>
        <v>0</v>
      </c>
      <c r="Q1892" s="49"/>
      <c r="R1892" s="49"/>
    </row>
    <row r="1893" spans="1:18" s="48" customFormat="1" ht="15.2" customHeight="1">
      <c r="A1893" s="54" t="s">
        <v>539</v>
      </c>
      <c r="B1893" s="54" t="s">
        <v>580</v>
      </c>
      <c r="C1893" s="54" t="s">
        <v>209</v>
      </c>
      <c r="D1893" s="54" t="s">
        <v>209</v>
      </c>
      <c r="E1893" s="54" t="s">
        <v>13</v>
      </c>
      <c r="F1893" s="54"/>
      <c r="G1893" s="54" t="s">
        <v>439</v>
      </c>
      <c r="H1893" s="54" t="s">
        <v>440</v>
      </c>
      <c r="I1893" s="51">
        <v>5.01</v>
      </c>
      <c r="J1893" s="51">
        <v>5.01</v>
      </c>
      <c r="K1893" s="51">
        <v>125.95</v>
      </c>
      <c r="L1893" s="51">
        <v>125.95</v>
      </c>
      <c r="M1893" s="51">
        <v>1</v>
      </c>
      <c r="N1893" s="51">
        <v>1</v>
      </c>
      <c r="O1893" s="55">
        <v>105.77</v>
      </c>
      <c r="P1893" s="56">
        <f t="shared" si="29"/>
        <v>20.180000000000007</v>
      </c>
      <c r="Q1893" s="49"/>
      <c r="R1893" s="49"/>
    </row>
    <row r="1894" spans="1:18" s="48" customFormat="1" ht="15.2" customHeight="1">
      <c r="A1894" s="54" t="s">
        <v>539</v>
      </c>
      <c r="B1894" s="54" t="s">
        <v>580</v>
      </c>
      <c r="C1894" s="54" t="s">
        <v>209</v>
      </c>
      <c r="D1894" s="54" t="s">
        <v>209</v>
      </c>
      <c r="E1894" s="54" t="s">
        <v>13</v>
      </c>
      <c r="F1894" s="54"/>
      <c r="G1894" s="54" t="s">
        <v>441</v>
      </c>
      <c r="H1894" s="54" t="s">
        <v>442</v>
      </c>
      <c r="I1894" s="51" t="s">
        <v>510</v>
      </c>
      <c r="J1894" s="51" t="s">
        <v>510</v>
      </c>
      <c r="K1894" s="51">
        <v>0.2</v>
      </c>
      <c r="L1894" s="51">
        <v>0.2</v>
      </c>
      <c r="M1894" s="51">
        <v>1</v>
      </c>
      <c r="N1894" s="51">
        <v>1</v>
      </c>
      <c r="O1894" s="55">
        <v>0.2</v>
      </c>
      <c r="P1894" s="56">
        <f t="shared" si="29"/>
        <v>0</v>
      </c>
      <c r="Q1894" s="49"/>
      <c r="R1894" s="49"/>
    </row>
    <row r="1895" spans="1:18" s="48" customFormat="1" ht="15.2" customHeight="1">
      <c r="A1895" s="54" t="s">
        <v>539</v>
      </c>
      <c r="B1895" s="54" t="s">
        <v>580</v>
      </c>
      <c r="C1895" s="54" t="s">
        <v>209</v>
      </c>
      <c r="D1895" s="54" t="s">
        <v>209</v>
      </c>
      <c r="E1895" s="54" t="s">
        <v>13</v>
      </c>
      <c r="F1895" s="54"/>
      <c r="G1895" s="54" t="s">
        <v>443</v>
      </c>
      <c r="H1895" s="54" t="s">
        <v>444</v>
      </c>
      <c r="I1895" s="51">
        <v>0.56000000000000005</v>
      </c>
      <c r="J1895" s="51">
        <v>0.56000000000000005</v>
      </c>
      <c r="K1895" s="51">
        <v>26.75</v>
      </c>
      <c r="L1895" s="51">
        <v>26.75</v>
      </c>
      <c r="M1895" s="51">
        <v>1</v>
      </c>
      <c r="N1895" s="51">
        <v>1</v>
      </c>
      <c r="O1895" s="55">
        <v>15.75</v>
      </c>
      <c r="P1895" s="56">
        <f t="shared" si="29"/>
        <v>11</v>
      </c>
      <c r="Q1895" s="49"/>
      <c r="R1895" s="49"/>
    </row>
    <row r="1896" spans="1:18" s="48" customFormat="1" ht="15.2" customHeight="1">
      <c r="A1896" s="54" t="s">
        <v>539</v>
      </c>
      <c r="B1896" s="54" t="s">
        <v>580</v>
      </c>
      <c r="C1896" s="54" t="s">
        <v>209</v>
      </c>
      <c r="D1896" s="54" t="s">
        <v>209</v>
      </c>
      <c r="E1896" s="54" t="s">
        <v>13</v>
      </c>
      <c r="F1896" s="54"/>
      <c r="G1896" s="54" t="s">
        <v>445</v>
      </c>
      <c r="H1896" s="54" t="s">
        <v>446</v>
      </c>
      <c r="I1896" s="51">
        <v>1192.81</v>
      </c>
      <c r="J1896" s="51">
        <v>1192.81</v>
      </c>
      <c r="K1896" s="51">
        <v>13485.92</v>
      </c>
      <c r="L1896" s="51">
        <v>13485.919999999998</v>
      </c>
      <c r="M1896" s="51">
        <v>1</v>
      </c>
      <c r="N1896" s="51">
        <v>1</v>
      </c>
      <c r="O1896" s="55">
        <v>10633.490000000002</v>
      </c>
      <c r="P1896" s="56">
        <f t="shared" si="29"/>
        <v>2852.4299999999967</v>
      </c>
      <c r="Q1896" s="49"/>
      <c r="R1896" s="49"/>
    </row>
    <row r="1897" spans="1:18" s="48" customFormat="1" ht="15.2" customHeight="1">
      <c r="A1897" s="54" t="s">
        <v>539</v>
      </c>
      <c r="B1897" s="54" t="s">
        <v>580</v>
      </c>
      <c r="C1897" s="54" t="s">
        <v>209</v>
      </c>
      <c r="D1897" s="54" t="s">
        <v>209</v>
      </c>
      <c r="E1897" s="54" t="s">
        <v>13</v>
      </c>
      <c r="F1897" s="54"/>
      <c r="G1897" s="54" t="s">
        <v>449</v>
      </c>
      <c r="H1897" s="54" t="s">
        <v>450</v>
      </c>
      <c r="I1897" s="51" t="s">
        <v>510</v>
      </c>
      <c r="J1897" s="51" t="s">
        <v>510</v>
      </c>
      <c r="K1897" s="51">
        <v>0</v>
      </c>
      <c r="L1897" s="51">
        <v>0</v>
      </c>
      <c r="M1897" s="51">
        <v>1</v>
      </c>
      <c r="N1897" s="51">
        <v>1</v>
      </c>
      <c r="O1897" s="55">
        <v>0</v>
      </c>
      <c r="P1897" s="56">
        <f t="shared" si="29"/>
        <v>0</v>
      </c>
      <c r="Q1897" s="49"/>
      <c r="R1897" s="49"/>
    </row>
    <row r="1898" spans="1:18" s="48" customFormat="1" ht="15.2" customHeight="1">
      <c r="A1898" s="54" t="s">
        <v>539</v>
      </c>
      <c r="B1898" s="54" t="s">
        <v>580</v>
      </c>
      <c r="C1898" s="54" t="s">
        <v>209</v>
      </c>
      <c r="D1898" s="54" t="s">
        <v>209</v>
      </c>
      <c r="E1898" s="54" t="s">
        <v>13</v>
      </c>
      <c r="F1898" s="54"/>
      <c r="G1898" s="54" t="s">
        <v>451</v>
      </c>
      <c r="H1898" s="54" t="s">
        <v>112</v>
      </c>
      <c r="I1898" s="51" t="s">
        <v>510</v>
      </c>
      <c r="J1898" s="51" t="s">
        <v>510</v>
      </c>
      <c r="K1898" s="51">
        <v>1029.18</v>
      </c>
      <c r="L1898" s="51">
        <v>1029.18</v>
      </c>
      <c r="M1898" s="51">
        <v>1</v>
      </c>
      <c r="N1898" s="51">
        <v>1</v>
      </c>
      <c r="O1898" s="55">
        <v>1029.18</v>
      </c>
      <c r="P1898" s="56">
        <f t="shared" si="29"/>
        <v>0</v>
      </c>
      <c r="Q1898" s="49"/>
      <c r="R1898" s="49"/>
    </row>
    <row r="1899" spans="1:18" s="48" customFormat="1" ht="15.2" customHeight="1">
      <c r="A1899" s="54" t="s">
        <v>539</v>
      </c>
      <c r="B1899" s="54" t="s">
        <v>580</v>
      </c>
      <c r="C1899" s="54" t="s">
        <v>209</v>
      </c>
      <c r="D1899" s="54" t="s">
        <v>209</v>
      </c>
      <c r="E1899" s="54" t="s">
        <v>13</v>
      </c>
      <c r="F1899" s="54"/>
      <c r="G1899" s="54" t="s">
        <v>452</v>
      </c>
      <c r="H1899" s="54" t="s">
        <v>453</v>
      </c>
      <c r="I1899" s="51" t="s">
        <v>510</v>
      </c>
      <c r="J1899" s="51" t="s">
        <v>510</v>
      </c>
      <c r="K1899" s="51">
        <v>18</v>
      </c>
      <c r="L1899" s="51">
        <v>18</v>
      </c>
      <c r="M1899" s="51">
        <v>1</v>
      </c>
      <c r="N1899" s="51">
        <v>1</v>
      </c>
      <c r="O1899" s="55">
        <v>17.999999999999996</v>
      </c>
      <c r="P1899" s="56">
        <f t="shared" si="29"/>
        <v>0</v>
      </c>
      <c r="Q1899" s="49"/>
      <c r="R1899" s="49"/>
    </row>
    <row r="1900" spans="1:18" s="48" customFormat="1" ht="15.2" customHeight="1">
      <c r="A1900" s="54" t="s">
        <v>539</v>
      </c>
      <c r="B1900" s="54" t="s">
        <v>580</v>
      </c>
      <c r="C1900" s="54" t="s">
        <v>209</v>
      </c>
      <c r="D1900" s="54" t="s">
        <v>209</v>
      </c>
      <c r="E1900" s="54" t="s">
        <v>13</v>
      </c>
      <c r="F1900" s="54"/>
      <c r="G1900" s="54" t="s">
        <v>380</v>
      </c>
      <c r="H1900" s="54" t="s">
        <v>17</v>
      </c>
      <c r="I1900" s="51">
        <v>598.83000000000004</v>
      </c>
      <c r="J1900" s="51">
        <v>598.83000000000004</v>
      </c>
      <c r="K1900" s="51">
        <v>1101.52</v>
      </c>
      <c r="L1900" s="51">
        <v>1101.52</v>
      </c>
      <c r="M1900" s="51">
        <v>1</v>
      </c>
      <c r="N1900" s="51">
        <v>1</v>
      </c>
      <c r="O1900" s="55">
        <v>502.69</v>
      </c>
      <c r="P1900" s="56">
        <f t="shared" si="29"/>
        <v>598.82999999999993</v>
      </c>
      <c r="Q1900" s="49"/>
      <c r="R1900" s="49"/>
    </row>
    <row r="1901" spans="1:18" s="48" customFormat="1" ht="15.2" customHeight="1">
      <c r="A1901" s="54" t="s">
        <v>539</v>
      </c>
      <c r="B1901" s="54" t="s">
        <v>580</v>
      </c>
      <c r="C1901" s="54" t="s">
        <v>209</v>
      </c>
      <c r="D1901" s="54" t="s">
        <v>209</v>
      </c>
      <c r="E1901" s="54" t="s">
        <v>13</v>
      </c>
      <c r="F1901" s="54"/>
      <c r="G1901" s="54" t="s">
        <v>398</v>
      </c>
      <c r="H1901" s="54" t="s">
        <v>399</v>
      </c>
      <c r="I1901" s="51" t="s">
        <v>510</v>
      </c>
      <c r="J1901" s="51" t="s">
        <v>510</v>
      </c>
      <c r="K1901" s="51">
        <v>0</v>
      </c>
      <c r="L1901" s="51">
        <v>0</v>
      </c>
      <c r="M1901" s="51">
        <v>1</v>
      </c>
      <c r="N1901" s="51">
        <v>1</v>
      </c>
      <c r="O1901" s="55">
        <v>0</v>
      </c>
      <c r="P1901" s="56">
        <f t="shared" si="29"/>
        <v>0</v>
      </c>
      <c r="Q1901" s="49"/>
      <c r="R1901" s="49"/>
    </row>
    <row r="1902" spans="1:18" s="48" customFormat="1" ht="15.2" customHeight="1">
      <c r="A1902" s="54" t="s">
        <v>539</v>
      </c>
      <c r="B1902" s="54" t="s">
        <v>580</v>
      </c>
      <c r="C1902" s="54" t="s">
        <v>209</v>
      </c>
      <c r="D1902" s="54" t="s">
        <v>209</v>
      </c>
      <c r="E1902" s="54" t="s">
        <v>13</v>
      </c>
      <c r="F1902" s="54"/>
      <c r="G1902" s="54" t="s">
        <v>381</v>
      </c>
      <c r="H1902" s="54" t="s">
        <v>382</v>
      </c>
      <c r="I1902" s="51">
        <v>617.29</v>
      </c>
      <c r="J1902" s="51">
        <v>617.29</v>
      </c>
      <c r="K1902" s="51">
        <v>1234.58</v>
      </c>
      <c r="L1902" s="51">
        <v>1234.58</v>
      </c>
      <c r="M1902" s="51">
        <v>1</v>
      </c>
      <c r="N1902" s="51">
        <v>1</v>
      </c>
      <c r="O1902" s="55">
        <v>617.29</v>
      </c>
      <c r="P1902" s="56">
        <f t="shared" si="29"/>
        <v>617.29</v>
      </c>
      <c r="Q1902" s="49"/>
      <c r="R1902" s="49"/>
    </row>
    <row r="1903" spans="1:18" s="48" customFormat="1" ht="15.2" customHeight="1">
      <c r="A1903" s="54" t="s">
        <v>539</v>
      </c>
      <c r="B1903" s="54" t="s">
        <v>580</v>
      </c>
      <c r="C1903" s="54" t="s">
        <v>209</v>
      </c>
      <c r="D1903" s="54" t="s">
        <v>209</v>
      </c>
      <c r="E1903" s="54" t="s">
        <v>13</v>
      </c>
      <c r="F1903" s="54"/>
      <c r="G1903" s="54" t="s">
        <v>401</v>
      </c>
      <c r="H1903" s="54" t="s">
        <v>402</v>
      </c>
      <c r="I1903" s="51" t="s">
        <v>510</v>
      </c>
      <c r="J1903" s="51" t="s">
        <v>510</v>
      </c>
      <c r="K1903" s="51">
        <v>0</v>
      </c>
      <c r="L1903" s="51">
        <v>0</v>
      </c>
      <c r="M1903" s="51">
        <v>1</v>
      </c>
      <c r="N1903" s="51">
        <v>1</v>
      </c>
      <c r="O1903" s="55">
        <v>0</v>
      </c>
      <c r="P1903" s="56">
        <f t="shared" si="29"/>
        <v>0</v>
      </c>
      <c r="Q1903" s="49"/>
      <c r="R1903" s="49"/>
    </row>
    <row r="1904" spans="1:18" s="48" customFormat="1" ht="15.2" customHeight="1">
      <c r="A1904" s="54" t="s">
        <v>539</v>
      </c>
      <c r="B1904" s="54" t="s">
        <v>580</v>
      </c>
      <c r="C1904" s="54" t="s">
        <v>209</v>
      </c>
      <c r="D1904" s="54" t="s">
        <v>209</v>
      </c>
      <c r="E1904" s="54" t="s">
        <v>13</v>
      </c>
      <c r="F1904" s="54"/>
      <c r="G1904" s="54" t="s">
        <v>454</v>
      </c>
      <c r="H1904" s="54" t="s">
        <v>455</v>
      </c>
      <c r="I1904" s="51">
        <v>1801.15</v>
      </c>
      <c r="J1904" s="51">
        <v>1801.15</v>
      </c>
      <c r="K1904" s="51">
        <v>23521.599999999999</v>
      </c>
      <c r="L1904" s="51">
        <v>23521.599999999999</v>
      </c>
      <c r="M1904" s="51">
        <v>1</v>
      </c>
      <c r="N1904" s="51">
        <v>1</v>
      </c>
      <c r="O1904" s="55">
        <v>19362.93</v>
      </c>
      <c r="P1904" s="56">
        <f t="shared" si="29"/>
        <v>4158.6699999999983</v>
      </c>
      <c r="Q1904" s="49"/>
      <c r="R1904" s="49"/>
    </row>
    <row r="1905" spans="1:18" s="48" customFormat="1" ht="15.2" customHeight="1">
      <c r="A1905" s="54" t="s">
        <v>539</v>
      </c>
      <c r="B1905" s="54" t="s">
        <v>580</v>
      </c>
      <c r="C1905" s="54" t="s">
        <v>209</v>
      </c>
      <c r="D1905" s="54" t="s">
        <v>209</v>
      </c>
      <c r="E1905" s="54" t="s">
        <v>13</v>
      </c>
      <c r="F1905" s="54"/>
      <c r="G1905" s="54" t="s">
        <v>419</v>
      </c>
      <c r="H1905" s="54" t="s">
        <v>420</v>
      </c>
      <c r="I1905" s="51" t="s">
        <v>510</v>
      </c>
      <c r="J1905" s="51" t="s">
        <v>510</v>
      </c>
      <c r="K1905" s="51">
        <v>0</v>
      </c>
      <c r="L1905" s="51">
        <v>0</v>
      </c>
      <c r="M1905" s="51">
        <v>1</v>
      </c>
      <c r="N1905" s="51">
        <v>1</v>
      </c>
      <c r="O1905" s="55">
        <v>0</v>
      </c>
      <c r="P1905" s="56">
        <f t="shared" si="29"/>
        <v>0</v>
      </c>
      <c r="Q1905" s="49"/>
      <c r="R1905" s="49"/>
    </row>
    <row r="1906" spans="1:18" s="48" customFormat="1" ht="15.2" customHeight="1">
      <c r="A1906" s="54" t="s">
        <v>539</v>
      </c>
      <c r="B1906" s="54" t="s">
        <v>580</v>
      </c>
      <c r="C1906" s="54" t="s">
        <v>209</v>
      </c>
      <c r="D1906" s="54" t="s">
        <v>209</v>
      </c>
      <c r="E1906" s="54" t="s">
        <v>13</v>
      </c>
      <c r="F1906" s="54"/>
      <c r="G1906" s="54" t="s">
        <v>456</v>
      </c>
      <c r="H1906" s="54" t="s">
        <v>457</v>
      </c>
      <c r="I1906" s="51" t="s">
        <v>510</v>
      </c>
      <c r="J1906" s="51" t="s">
        <v>510</v>
      </c>
      <c r="K1906" s="51">
        <v>0</v>
      </c>
      <c r="L1906" s="51">
        <v>0</v>
      </c>
      <c r="M1906" s="51">
        <v>1</v>
      </c>
      <c r="N1906" s="51">
        <v>1</v>
      </c>
      <c r="O1906" s="55">
        <v>0</v>
      </c>
      <c r="P1906" s="56">
        <f t="shared" si="29"/>
        <v>0</v>
      </c>
      <c r="Q1906" s="49"/>
      <c r="R1906" s="49"/>
    </row>
    <row r="1907" spans="1:18" s="48" customFormat="1" ht="15.2" customHeight="1">
      <c r="A1907" s="54" t="s">
        <v>539</v>
      </c>
      <c r="B1907" s="54" t="s">
        <v>580</v>
      </c>
      <c r="C1907" s="54" t="s">
        <v>209</v>
      </c>
      <c r="D1907" s="54" t="s">
        <v>209</v>
      </c>
      <c r="E1907" s="54" t="s">
        <v>13</v>
      </c>
      <c r="F1907" s="54"/>
      <c r="G1907" s="54" t="s">
        <v>458</v>
      </c>
      <c r="H1907" s="54" t="s">
        <v>459</v>
      </c>
      <c r="I1907" s="51" t="s">
        <v>510</v>
      </c>
      <c r="J1907" s="51" t="s">
        <v>510</v>
      </c>
      <c r="K1907" s="51">
        <v>139416.39000000001</v>
      </c>
      <c r="L1907" s="51">
        <v>139416.39000000001</v>
      </c>
      <c r="M1907" s="51">
        <v>1</v>
      </c>
      <c r="N1907" s="51">
        <v>1</v>
      </c>
      <c r="O1907" s="55">
        <v>129540.29000000002</v>
      </c>
      <c r="P1907" s="56">
        <f t="shared" si="29"/>
        <v>9876.0999999999913</v>
      </c>
      <c r="Q1907" s="49"/>
      <c r="R1907" s="49"/>
    </row>
    <row r="1908" spans="1:18" s="48" customFormat="1" ht="15.2" customHeight="1">
      <c r="A1908" s="54" t="s">
        <v>539</v>
      </c>
      <c r="B1908" s="54" t="s">
        <v>580</v>
      </c>
      <c r="C1908" s="54" t="s">
        <v>209</v>
      </c>
      <c r="D1908" s="54" t="s">
        <v>209</v>
      </c>
      <c r="E1908" s="54" t="s">
        <v>13</v>
      </c>
      <c r="F1908" s="54"/>
      <c r="G1908" s="54" t="s">
        <v>460</v>
      </c>
      <c r="H1908" s="54" t="s">
        <v>461</v>
      </c>
      <c r="I1908" s="51">
        <v>44.69</v>
      </c>
      <c r="J1908" s="51">
        <v>44.69</v>
      </c>
      <c r="K1908" s="51">
        <v>235.62</v>
      </c>
      <c r="L1908" s="51">
        <v>235.62</v>
      </c>
      <c r="M1908" s="51">
        <v>1</v>
      </c>
      <c r="N1908" s="51">
        <v>1</v>
      </c>
      <c r="O1908" s="55">
        <v>181.16</v>
      </c>
      <c r="P1908" s="56">
        <f t="shared" si="29"/>
        <v>54.460000000000008</v>
      </c>
      <c r="Q1908" s="49"/>
      <c r="R1908" s="49"/>
    </row>
    <row r="1909" spans="1:18" s="48" customFormat="1" ht="15.2" customHeight="1">
      <c r="A1909" s="54" t="s">
        <v>539</v>
      </c>
      <c r="B1909" s="54" t="s">
        <v>580</v>
      </c>
      <c r="C1909" s="54" t="s">
        <v>209</v>
      </c>
      <c r="D1909" s="54" t="s">
        <v>209</v>
      </c>
      <c r="E1909" s="54" t="s">
        <v>13</v>
      </c>
      <c r="F1909" s="54"/>
      <c r="G1909" s="54" t="s">
        <v>462</v>
      </c>
      <c r="H1909" s="54" t="s">
        <v>463</v>
      </c>
      <c r="I1909" s="51" t="s">
        <v>510</v>
      </c>
      <c r="J1909" s="51" t="s">
        <v>510</v>
      </c>
      <c r="K1909" s="51">
        <v>24.54</v>
      </c>
      <c r="L1909" s="51">
        <v>24.54</v>
      </c>
      <c r="M1909" s="51">
        <v>1</v>
      </c>
      <c r="N1909" s="51">
        <v>1</v>
      </c>
      <c r="O1909" s="55">
        <v>24.54</v>
      </c>
      <c r="P1909" s="56">
        <f t="shared" si="29"/>
        <v>0</v>
      </c>
      <c r="Q1909" s="49"/>
      <c r="R1909" s="49"/>
    </row>
    <row r="1910" spans="1:18" s="48" customFormat="1" ht="15.2" customHeight="1">
      <c r="A1910" s="54" t="s">
        <v>539</v>
      </c>
      <c r="B1910" s="54" t="s">
        <v>580</v>
      </c>
      <c r="C1910" s="54" t="s">
        <v>209</v>
      </c>
      <c r="D1910" s="54" t="s">
        <v>209</v>
      </c>
      <c r="E1910" s="54" t="s">
        <v>13</v>
      </c>
      <c r="F1910" s="54"/>
      <c r="G1910" s="54" t="s">
        <v>391</v>
      </c>
      <c r="H1910" s="54" t="s">
        <v>392</v>
      </c>
      <c r="I1910" s="51">
        <v>261.19</v>
      </c>
      <c r="J1910" s="51">
        <v>261.19</v>
      </c>
      <c r="K1910" s="51">
        <v>33180.720000000001</v>
      </c>
      <c r="L1910" s="51">
        <v>33180.720000000001</v>
      </c>
      <c r="M1910" s="51">
        <v>1</v>
      </c>
      <c r="N1910" s="51">
        <v>1</v>
      </c>
      <c r="O1910" s="55">
        <v>32919.53</v>
      </c>
      <c r="P1910" s="56">
        <f t="shared" si="29"/>
        <v>261.19000000000233</v>
      </c>
      <c r="Q1910" s="49"/>
      <c r="R1910" s="49"/>
    </row>
    <row r="1911" spans="1:18" s="48" customFormat="1" ht="15.2" customHeight="1">
      <c r="A1911" s="54" t="s">
        <v>539</v>
      </c>
      <c r="B1911" s="54" t="s">
        <v>580</v>
      </c>
      <c r="C1911" s="54" t="s">
        <v>211</v>
      </c>
      <c r="D1911" s="54" t="s">
        <v>211</v>
      </c>
      <c r="E1911" s="54" t="s">
        <v>13</v>
      </c>
      <c r="F1911" s="54"/>
      <c r="G1911" s="54" t="s">
        <v>366</v>
      </c>
      <c r="H1911" s="54" t="s">
        <v>367</v>
      </c>
      <c r="I1911" s="51">
        <v>374.35</v>
      </c>
      <c r="J1911" s="51">
        <v>374.35</v>
      </c>
      <c r="K1911" s="51">
        <v>30477.65</v>
      </c>
      <c r="L1911" s="51">
        <v>30477.65</v>
      </c>
      <c r="M1911" s="51">
        <v>1</v>
      </c>
      <c r="N1911" s="51">
        <v>1</v>
      </c>
      <c r="O1911" s="55">
        <v>30103.300000000003</v>
      </c>
      <c r="P1911" s="56">
        <f t="shared" si="29"/>
        <v>374.34999999999854</v>
      </c>
      <c r="Q1911" s="49"/>
      <c r="R1911" s="49"/>
    </row>
    <row r="1912" spans="1:18" s="48" customFormat="1" ht="15.2" customHeight="1">
      <c r="A1912" s="54" t="s">
        <v>539</v>
      </c>
      <c r="B1912" s="54" t="s">
        <v>580</v>
      </c>
      <c r="C1912" s="54" t="s">
        <v>211</v>
      </c>
      <c r="D1912" s="54" t="s">
        <v>211</v>
      </c>
      <c r="E1912" s="54" t="s">
        <v>13</v>
      </c>
      <c r="F1912" s="54"/>
      <c r="G1912" s="54" t="s">
        <v>387</v>
      </c>
      <c r="H1912" s="54" t="s">
        <v>388</v>
      </c>
      <c r="I1912" s="51" t="s">
        <v>510</v>
      </c>
      <c r="J1912" s="51" t="s">
        <v>510</v>
      </c>
      <c r="K1912" s="51">
        <v>0</v>
      </c>
      <c r="L1912" s="51">
        <v>0</v>
      </c>
      <c r="M1912" s="51">
        <v>1</v>
      </c>
      <c r="N1912" s="51">
        <v>1</v>
      </c>
      <c r="O1912" s="55">
        <v>0</v>
      </c>
      <c r="P1912" s="56">
        <f t="shared" si="29"/>
        <v>0</v>
      </c>
      <c r="Q1912" s="49"/>
      <c r="R1912" s="49"/>
    </row>
    <row r="1913" spans="1:18" s="48" customFormat="1" ht="15.2" customHeight="1">
      <c r="A1913" s="54" t="s">
        <v>539</v>
      </c>
      <c r="B1913" s="54" t="s">
        <v>580</v>
      </c>
      <c r="C1913" s="54" t="s">
        <v>211</v>
      </c>
      <c r="D1913" s="54" t="s">
        <v>211</v>
      </c>
      <c r="E1913" s="54" t="s">
        <v>13</v>
      </c>
      <c r="F1913" s="54"/>
      <c r="G1913" s="54" t="s">
        <v>368</v>
      </c>
      <c r="H1913" s="54" t="s">
        <v>369</v>
      </c>
      <c r="I1913" s="51">
        <v>2.83</v>
      </c>
      <c r="J1913" s="51">
        <v>2.83</v>
      </c>
      <c r="K1913" s="51">
        <v>1822.87</v>
      </c>
      <c r="L1913" s="51">
        <v>1822.87</v>
      </c>
      <c r="M1913" s="51">
        <v>1</v>
      </c>
      <c r="N1913" s="51">
        <v>1</v>
      </c>
      <c r="O1913" s="55">
        <v>1820.04</v>
      </c>
      <c r="P1913" s="56">
        <f t="shared" si="29"/>
        <v>2.8299999999999272</v>
      </c>
      <c r="Q1913" s="49"/>
      <c r="R1913" s="49"/>
    </row>
    <row r="1914" spans="1:18" s="48" customFormat="1" ht="15.2" customHeight="1">
      <c r="A1914" s="54" t="s">
        <v>539</v>
      </c>
      <c r="B1914" s="54" t="s">
        <v>580</v>
      </c>
      <c r="C1914" s="54" t="s">
        <v>211</v>
      </c>
      <c r="D1914" s="54" t="s">
        <v>211</v>
      </c>
      <c r="E1914" s="54" t="s">
        <v>13</v>
      </c>
      <c r="F1914" s="54"/>
      <c r="G1914" s="54" t="s">
        <v>370</v>
      </c>
      <c r="H1914" s="54" t="s">
        <v>371</v>
      </c>
      <c r="I1914" s="51">
        <v>610.46</v>
      </c>
      <c r="J1914" s="51">
        <v>610.46</v>
      </c>
      <c r="K1914" s="51">
        <v>610.46</v>
      </c>
      <c r="L1914" s="51">
        <v>610.46</v>
      </c>
      <c r="M1914" s="51">
        <v>1</v>
      </c>
      <c r="N1914" s="51">
        <v>1</v>
      </c>
      <c r="O1914" s="55">
        <v>0</v>
      </c>
      <c r="P1914" s="56">
        <f t="shared" si="29"/>
        <v>610.46</v>
      </c>
      <c r="Q1914" s="49"/>
      <c r="R1914" s="49"/>
    </row>
    <row r="1915" spans="1:18" s="48" customFormat="1" ht="15.2" customHeight="1">
      <c r="A1915" s="54" t="s">
        <v>539</v>
      </c>
      <c r="B1915" s="54" t="s">
        <v>580</v>
      </c>
      <c r="C1915" s="54" t="s">
        <v>211</v>
      </c>
      <c r="D1915" s="54" t="s">
        <v>211</v>
      </c>
      <c r="E1915" s="54" t="s">
        <v>13</v>
      </c>
      <c r="F1915" s="54"/>
      <c r="G1915" s="54" t="s">
        <v>372</v>
      </c>
      <c r="H1915" s="54" t="s">
        <v>373</v>
      </c>
      <c r="I1915" s="51">
        <v>26.38</v>
      </c>
      <c r="J1915" s="51">
        <v>26.38</v>
      </c>
      <c r="K1915" s="51">
        <v>55.15</v>
      </c>
      <c r="L1915" s="51">
        <v>55.150000000000006</v>
      </c>
      <c r="M1915" s="51">
        <v>1</v>
      </c>
      <c r="N1915" s="51">
        <v>1</v>
      </c>
      <c r="O1915" s="55">
        <v>28.770000000000003</v>
      </c>
      <c r="P1915" s="56">
        <f t="shared" si="29"/>
        <v>26.380000000000003</v>
      </c>
      <c r="Q1915" s="49"/>
      <c r="R1915" s="49"/>
    </row>
    <row r="1916" spans="1:18" s="48" customFormat="1" ht="15.2" customHeight="1">
      <c r="A1916" s="54" t="s">
        <v>539</v>
      </c>
      <c r="B1916" s="54" t="s">
        <v>580</v>
      </c>
      <c r="C1916" s="54" t="s">
        <v>211</v>
      </c>
      <c r="D1916" s="54" t="s">
        <v>211</v>
      </c>
      <c r="E1916" s="54" t="s">
        <v>13</v>
      </c>
      <c r="F1916" s="54"/>
      <c r="G1916" s="54" t="s">
        <v>374</v>
      </c>
      <c r="H1916" s="54" t="s">
        <v>375</v>
      </c>
      <c r="I1916" s="51">
        <v>144.47</v>
      </c>
      <c r="J1916" s="51">
        <v>144.47</v>
      </c>
      <c r="K1916" s="51">
        <v>470.46</v>
      </c>
      <c r="L1916" s="51">
        <v>470.46</v>
      </c>
      <c r="M1916" s="51">
        <v>1</v>
      </c>
      <c r="N1916" s="51">
        <v>1</v>
      </c>
      <c r="O1916" s="55">
        <v>325.99</v>
      </c>
      <c r="P1916" s="56">
        <f t="shared" si="29"/>
        <v>144.46999999999997</v>
      </c>
      <c r="Q1916" s="49"/>
      <c r="R1916" s="49"/>
    </row>
    <row r="1917" spans="1:18" s="48" customFormat="1" ht="15.2" customHeight="1">
      <c r="A1917" s="54" t="s">
        <v>539</v>
      </c>
      <c r="B1917" s="54" t="s">
        <v>580</v>
      </c>
      <c r="C1917" s="54" t="s">
        <v>211</v>
      </c>
      <c r="D1917" s="54" t="s">
        <v>211</v>
      </c>
      <c r="E1917" s="54" t="s">
        <v>13</v>
      </c>
      <c r="F1917" s="54"/>
      <c r="G1917" s="54" t="s">
        <v>389</v>
      </c>
      <c r="H1917" s="54" t="s">
        <v>390</v>
      </c>
      <c r="I1917" s="51">
        <v>50.74</v>
      </c>
      <c r="J1917" s="51">
        <v>50.74</v>
      </c>
      <c r="K1917" s="51">
        <v>53.88</v>
      </c>
      <c r="L1917" s="51">
        <v>53.88</v>
      </c>
      <c r="M1917" s="51">
        <v>1</v>
      </c>
      <c r="N1917" s="51">
        <v>1</v>
      </c>
      <c r="O1917" s="55">
        <v>3.1399999999999997</v>
      </c>
      <c r="P1917" s="56">
        <f t="shared" si="29"/>
        <v>50.74</v>
      </c>
      <c r="Q1917" s="49"/>
      <c r="R1917" s="49"/>
    </row>
    <row r="1918" spans="1:18" s="48" customFormat="1" ht="15.2" customHeight="1">
      <c r="A1918" s="54" t="s">
        <v>539</v>
      </c>
      <c r="B1918" s="54" t="s">
        <v>580</v>
      </c>
      <c r="C1918" s="54" t="s">
        <v>211</v>
      </c>
      <c r="D1918" s="54" t="s">
        <v>211</v>
      </c>
      <c r="E1918" s="54" t="s">
        <v>13</v>
      </c>
      <c r="F1918" s="54"/>
      <c r="G1918" s="54" t="s">
        <v>393</v>
      </c>
      <c r="H1918" s="54" t="s">
        <v>25</v>
      </c>
      <c r="I1918" s="51" t="s">
        <v>510</v>
      </c>
      <c r="J1918" s="51" t="s">
        <v>510</v>
      </c>
      <c r="K1918" s="51">
        <v>0</v>
      </c>
      <c r="L1918" s="51">
        <v>0</v>
      </c>
      <c r="M1918" s="51">
        <v>1</v>
      </c>
      <c r="N1918" s="51">
        <v>1</v>
      </c>
      <c r="O1918" s="55">
        <v>0</v>
      </c>
      <c r="P1918" s="56">
        <f t="shared" si="29"/>
        <v>0</v>
      </c>
      <c r="Q1918" s="49"/>
      <c r="R1918" s="49"/>
    </row>
    <row r="1919" spans="1:18" s="48" customFormat="1" ht="15.2" customHeight="1">
      <c r="A1919" s="54" t="s">
        <v>539</v>
      </c>
      <c r="B1919" s="54" t="s">
        <v>580</v>
      </c>
      <c r="C1919" s="54" t="s">
        <v>211</v>
      </c>
      <c r="D1919" s="54" t="s">
        <v>211</v>
      </c>
      <c r="E1919" s="54" t="s">
        <v>13</v>
      </c>
      <c r="F1919" s="54"/>
      <c r="G1919" s="54" t="s">
        <v>376</v>
      </c>
      <c r="H1919" s="54" t="s">
        <v>377</v>
      </c>
      <c r="I1919" s="51" t="s">
        <v>510</v>
      </c>
      <c r="J1919" s="51" t="s">
        <v>510</v>
      </c>
      <c r="K1919" s="51">
        <v>0</v>
      </c>
      <c r="L1919" s="51">
        <v>0</v>
      </c>
      <c r="M1919" s="51">
        <v>1</v>
      </c>
      <c r="N1919" s="51">
        <v>1</v>
      </c>
      <c r="O1919" s="55">
        <v>0</v>
      </c>
      <c r="P1919" s="56">
        <f t="shared" si="29"/>
        <v>0</v>
      </c>
      <c r="Q1919" s="49"/>
      <c r="R1919" s="49"/>
    </row>
    <row r="1920" spans="1:18" s="48" customFormat="1" ht="15.2" customHeight="1">
      <c r="A1920" s="54" t="s">
        <v>539</v>
      </c>
      <c r="B1920" s="54" t="s">
        <v>580</v>
      </c>
      <c r="C1920" s="54" t="s">
        <v>211</v>
      </c>
      <c r="D1920" s="54" t="s">
        <v>211</v>
      </c>
      <c r="E1920" s="54" t="s">
        <v>13</v>
      </c>
      <c r="F1920" s="54"/>
      <c r="G1920" s="54" t="s">
        <v>378</v>
      </c>
      <c r="H1920" s="54" t="s">
        <v>379</v>
      </c>
      <c r="I1920" s="51" t="s">
        <v>510</v>
      </c>
      <c r="J1920" s="51" t="s">
        <v>510</v>
      </c>
      <c r="K1920" s="51">
        <v>0</v>
      </c>
      <c r="L1920" s="51">
        <v>0</v>
      </c>
      <c r="M1920" s="51">
        <v>1</v>
      </c>
      <c r="N1920" s="51">
        <v>1</v>
      </c>
      <c r="O1920" s="55">
        <v>0</v>
      </c>
      <c r="P1920" s="56">
        <f t="shared" si="29"/>
        <v>0</v>
      </c>
      <c r="Q1920" s="49"/>
      <c r="R1920" s="49"/>
    </row>
    <row r="1921" spans="1:18" s="48" customFormat="1" ht="15.2" customHeight="1">
      <c r="A1921" s="54" t="s">
        <v>539</v>
      </c>
      <c r="B1921" s="54" t="s">
        <v>580</v>
      </c>
      <c r="C1921" s="54" t="s">
        <v>211</v>
      </c>
      <c r="D1921" s="54" t="s">
        <v>211</v>
      </c>
      <c r="E1921" s="54" t="s">
        <v>13</v>
      </c>
      <c r="F1921" s="54"/>
      <c r="G1921" s="54" t="s">
        <v>380</v>
      </c>
      <c r="H1921" s="54" t="s">
        <v>17</v>
      </c>
      <c r="I1921" s="51">
        <v>87.6</v>
      </c>
      <c r="J1921" s="51">
        <v>87.6</v>
      </c>
      <c r="K1921" s="51">
        <v>133.52000000000001</v>
      </c>
      <c r="L1921" s="51">
        <v>133.51999999999998</v>
      </c>
      <c r="M1921" s="51">
        <v>1</v>
      </c>
      <c r="N1921" s="51">
        <v>1</v>
      </c>
      <c r="O1921" s="55">
        <v>45.92</v>
      </c>
      <c r="P1921" s="56">
        <f t="shared" si="29"/>
        <v>87.59999999999998</v>
      </c>
      <c r="Q1921" s="49"/>
      <c r="R1921" s="49"/>
    </row>
    <row r="1922" spans="1:18" s="48" customFormat="1" ht="15.2" customHeight="1">
      <c r="A1922" s="54" t="s">
        <v>539</v>
      </c>
      <c r="B1922" s="54" t="s">
        <v>580</v>
      </c>
      <c r="C1922" s="54" t="s">
        <v>211</v>
      </c>
      <c r="D1922" s="54" t="s">
        <v>211</v>
      </c>
      <c r="E1922" s="54" t="s">
        <v>13</v>
      </c>
      <c r="F1922" s="54"/>
      <c r="G1922" s="54" t="s">
        <v>381</v>
      </c>
      <c r="H1922" s="54" t="s">
        <v>382</v>
      </c>
      <c r="I1922" s="51">
        <v>142.91999999999999</v>
      </c>
      <c r="J1922" s="51">
        <v>142.91999999999999</v>
      </c>
      <c r="K1922" s="51">
        <v>285.83999999999997</v>
      </c>
      <c r="L1922" s="51">
        <v>285.83999999999997</v>
      </c>
      <c r="M1922" s="51">
        <v>1</v>
      </c>
      <c r="N1922" s="51">
        <v>1</v>
      </c>
      <c r="O1922" s="55">
        <v>142.91999999999999</v>
      </c>
      <c r="P1922" s="56">
        <f t="shared" si="29"/>
        <v>142.91999999999999</v>
      </c>
      <c r="Q1922" s="49"/>
      <c r="R1922" s="49"/>
    </row>
    <row r="1923" spans="1:18" s="48" customFormat="1" ht="15.2" customHeight="1">
      <c r="A1923" s="54" t="s">
        <v>539</v>
      </c>
      <c r="B1923" s="54" t="s">
        <v>580</v>
      </c>
      <c r="C1923" s="54" t="s">
        <v>211</v>
      </c>
      <c r="D1923" s="54" t="s">
        <v>211</v>
      </c>
      <c r="E1923" s="54" t="s">
        <v>13</v>
      </c>
      <c r="F1923" s="54"/>
      <c r="G1923" s="54" t="s">
        <v>401</v>
      </c>
      <c r="H1923" s="54" t="s">
        <v>402</v>
      </c>
      <c r="I1923" s="51" t="s">
        <v>510</v>
      </c>
      <c r="J1923" s="51" t="s">
        <v>510</v>
      </c>
      <c r="K1923" s="51">
        <v>0</v>
      </c>
      <c r="L1923" s="51">
        <v>0</v>
      </c>
      <c r="M1923" s="51">
        <v>1</v>
      </c>
      <c r="N1923" s="51">
        <v>1</v>
      </c>
      <c r="O1923" s="55">
        <v>0</v>
      </c>
      <c r="P1923" s="56">
        <f t="shared" ref="P1923:P1986" si="30">L1923-O1923</f>
        <v>0</v>
      </c>
      <c r="Q1923" s="49"/>
      <c r="R1923" s="49"/>
    </row>
    <row r="1924" spans="1:18" s="48" customFormat="1" ht="15.2" customHeight="1">
      <c r="A1924" s="54" t="s">
        <v>539</v>
      </c>
      <c r="B1924" s="54" t="s">
        <v>580</v>
      </c>
      <c r="C1924" s="54" t="s">
        <v>211</v>
      </c>
      <c r="D1924" s="54" t="s">
        <v>211</v>
      </c>
      <c r="E1924" s="54" t="s">
        <v>13</v>
      </c>
      <c r="F1924" s="54"/>
      <c r="G1924" s="54" t="s">
        <v>391</v>
      </c>
      <c r="H1924" s="54" t="s">
        <v>392</v>
      </c>
      <c r="I1924" s="51">
        <v>2889.62</v>
      </c>
      <c r="J1924" s="51">
        <v>2889.62</v>
      </c>
      <c r="K1924" s="51">
        <v>55143.62</v>
      </c>
      <c r="L1924" s="51">
        <v>55143.62</v>
      </c>
      <c r="M1924" s="51">
        <v>1</v>
      </c>
      <c r="N1924" s="51">
        <v>1</v>
      </c>
      <c r="O1924" s="55">
        <v>52254</v>
      </c>
      <c r="P1924" s="56">
        <f t="shared" si="30"/>
        <v>2889.6200000000026</v>
      </c>
      <c r="Q1924" s="49"/>
      <c r="R1924" s="49"/>
    </row>
    <row r="1925" spans="1:18" s="48" customFormat="1" ht="15.2" customHeight="1">
      <c r="A1925" s="54" t="s">
        <v>539</v>
      </c>
      <c r="B1925" s="54" t="s">
        <v>580</v>
      </c>
      <c r="C1925" s="54" t="s">
        <v>211</v>
      </c>
      <c r="D1925" s="54" t="s">
        <v>211</v>
      </c>
      <c r="E1925" s="54" t="s">
        <v>212</v>
      </c>
      <c r="F1925" s="54"/>
      <c r="G1925" s="54" t="s">
        <v>391</v>
      </c>
      <c r="H1925" s="54" t="s">
        <v>392</v>
      </c>
      <c r="I1925" s="51" t="s">
        <v>510</v>
      </c>
      <c r="J1925" s="51" t="s">
        <v>510</v>
      </c>
      <c r="K1925" s="51">
        <v>0</v>
      </c>
      <c r="L1925" s="51">
        <v>0</v>
      </c>
      <c r="M1925" s="51">
        <v>1</v>
      </c>
      <c r="N1925" s="51">
        <v>1</v>
      </c>
      <c r="O1925" s="55">
        <v>0</v>
      </c>
      <c r="P1925" s="56">
        <f t="shared" si="30"/>
        <v>0</v>
      </c>
      <c r="Q1925" s="49"/>
      <c r="R1925" s="49"/>
    </row>
    <row r="1926" spans="1:18" s="48" customFormat="1" ht="15.2" customHeight="1">
      <c r="A1926" s="54" t="s">
        <v>539</v>
      </c>
      <c r="B1926" s="54" t="s">
        <v>580</v>
      </c>
      <c r="C1926" s="54" t="s">
        <v>213</v>
      </c>
      <c r="D1926" s="54" t="s">
        <v>213</v>
      </c>
      <c r="E1926" s="54" t="s">
        <v>13</v>
      </c>
      <c r="F1926" s="54"/>
      <c r="G1926" s="54" t="s">
        <v>366</v>
      </c>
      <c r="H1926" s="54" t="s">
        <v>367</v>
      </c>
      <c r="I1926" s="51" t="s">
        <v>510</v>
      </c>
      <c r="J1926" s="51" t="s">
        <v>510</v>
      </c>
      <c r="K1926" s="51">
        <v>0</v>
      </c>
      <c r="L1926" s="51">
        <v>0</v>
      </c>
      <c r="M1926" s="51">
        <v>1</v>
      </c>
      <c r="N1926" s="51">
        <v>1</v>
      </c>
      <c r="O1926" s="55">
        <v>0</v>
      </c>
      <c r="P1926" s="56">
        <f t="shared" si="30"/>
        <v>0</v>
      </c>
      <c r="Q1926" s="49"/>
      <c r="R1926" s="49"/>
    </row>
    <row r="1927" spans="1:18" s="48" customFormat="1" ht="15.2" customHeight="1">
      <c r="A1927" s="54" t="s">
        <v>539</v>
      </c>
      <c r="B1927" s="54" t="s">
        <v>580</v>
      </c>
      <c r="C1927" s="54" t="s">
        <v>213</v>
      </c>
      <c r="D1927" s="54" t="s">
        <v>213</v>
      </c>
      <c r="E1927" s="54" t="s">
        <v>13</v>
      </c>
      <c r="F1927" s="54"/>
      <c r="G1927" s="54" t="s">
        <v>368</v>
      </c>
      <c r="H1927" s="54" t="s">
        <v>369</v>
      </c>
      <c r="I1927" s="51" t="s">
        <v>510</v>
      </c>
      <c r="J1927" s="51" t="s">
        <v>510</v>
      </c>
      <c r="K1927" s="51">
        <v>0</v>
      </c>
      <c r="L1927" s="51">
        <v>0</v>
      </c>
      <c r="M1927" s="51">
        <v>1</v>
      </c>
      <c r="N1927" s="51">
        <v>1</v>
      </c>
      <c r="O1927" s="55">
        <v>0</v>
      </c>
      <c r="P1927" s="56">
        <f t="shared" si="30"/>
        <v>0</v>
      </c>
      <c r="Q1927" s="49"/>
      <c r="R1927" s="49"/>
    </row>
    <row r="1928" spans="1:18" s="48" customFormat="1" ht="15.2" customHeight="1">
      <c r="A1928" s="54" t="s">
        <v>539</v>
      </c>
      <c r="B1928" s="54" t="s">
        <v>580</v>
      </c>
      <c r="C1928" s="54" t="s">
        <v>213</v>
      </c>
      <c r="D1928" s="54" t="s">
        <v>213</v>
      </c>
      <c r="E1928" s="54" t="s">
        <v>13</v>
      </c>
      <c r="F1928" s="54"/>
      <c r="G1928" s="54" t="s">
        <v>370</v>
      </c>
      <c r="H1928" s="54" t="s">
        <v>371</v>
      </c>
      <c r="I1928" s="51" t="s">
        <v>510</v>
      </c>
      <c r="J1928" s="51" t="s">
        <v>510</v>
      </c>
      <c r="K1928" s="51">
        <v>0</v>
      </c>
      <c r="L1928" s="51">
        <v>0</v>
      </c>
      <c r="M1928" s="51">
        <v>1</v>
      </c>
      <c r="N1928" s="51">
        <v>1</v>
      </c>
      <c r="O1928" s="55">
        <v>0</v>
      </c>
      <c r="P1928" s="56">
        <f t="shared" si="30"/>
        <v>0</v>
      </c>
      <c r="Q1928" s="49"/>
      <c r="R1928" s="49"/>
    </row>
    <row r="1929" spans="1:18" s="48" customFormat="1" ht="15.2" customHeight="1">
      <c r="A1929" s="54" t="s">
        <v>539</v>
      </c>
      <c r="B1929" s="54" t="s">
        <v>580</v>
      </c>
      <c r="C1929" s="54" t="s">
        <v>213</v>
      </c>
      <c r="D1929" s="54" t="s">
        <v>213</v>
      </c>
      <c r="E1929" s="54" t="s">
        <v>13</v>
      </c>
      <c r="F1929" s="54"/>
      <c r="G1929" s="54" t="s">
        <v>372</v>
      </c>
      <c r="H1929" s="54" t="s">
        <v>373</v>
      </c>
      <c r="I1929" s="51" t="s">
        <v>510</v>
      </c>
      <c r="J1929" s="51" t="s">
        <v>510</v>
      </c>
      <c r="K1929" s="51">
        <v>0</v>
      </c>
      <c r="L1929" s="51">
        <v>0</v>
      </c>
      <c r="M1929" s="51">
        <v>1</v>
      </c>
      <c r="N1929" s="51">
        <v>1</v>
      </c>
      <c r="O1929" s="55">
        <v>0</v>
      </c>
      <c r="P1929" s="56">
        <f t="shared" si="30"/>
        <v>0</v>
      </c>
      <c r="Q1929" s="49"/>
      <c r="R1929" s="49"/>
    </row>
    <row r="1930" spans="1:18" s="48" customFormat="1" ht="15.2" customHeight="1">
      <c r="A1930" s="54" t="s">
        <v>539</v>
      </c>
      <c r="B1930" s="54" t="s">
        <v>580</v>
      </c>
      <c r="C1930" s="54" t="s">
        <v>213</v>
      </c>
      <c r="D1930" s="54" t="s">
        <v>213</v>
      </c>
      <c r="E1930" s="54" t="s">
        <v>13</v>
      </c>
      <c r="F1930" s="54"/>
      <c r="G1930" s="54" t="s">
        <v>374</v>
      </c>
      <c r="H1930" s="54" t="s">
        <v>375</v>
      </c>
      <c r="I1930" s="51" t="s">
        <v>510</v>
      </c>
      <c r="J1930" s="51" t="s">
        <v>510</v>
      </c>
      <c r="K1930" s="51">
        <v>0</v>
      </c>
      <c r="L1930" s="51">
        <v>0</v>
      </c>
      <c r="M1930" s="51">
        <v>1</v>
      </c>
      <c r="N1930" s="51">
        <v>1</v>
      </c>
      <c r="O1930" s="55">
        <v>0</v>
      </c>
      <c r="P1930" s="56">
        <f t="shared" si="30"/>
        <v>0</v>
      </c>
      <c r="Q1930" s="49"/>
      <c r="R1930" s="49"/>
    </row>
    <row r="1931" spans="1:18" s="48" customFormat="1" ht="15.2" customHeight="1">
      <c r="A1931" s="54" t="s">
        <v>539</v>
      </c>
      <c r="B1931" s="54" t="s">
        <v>580</v>
      </c>
      <c r="C1931" s="54" t="s">
        <v>213</v>
      </c>
      <c r="D1931" s="54" t="s">
        <v>213</v>
      </c>
      <c r="E1931" s="54" t="s">
        <v>13</v>
      </c>
      <c r="F1931" s="54"/>
      <c r="G1931" s="54" t="s">
        <v>389</v>
      </c>
      <c r="H1931" s="54" t="s">
        <v>390</v>
      </c>
      <c r="I1931" s="51" t="s">
        <v>510</v>
      </c>
      <c r="J1931" s="51" t="s">
        <v>510</v>
      </c>
      <c r="K1931" s="51">
        <v>0</v>
      </c>
      <c r="L1931" s="51">
        <v>0</v>
      </c>
      <c r="M1931" s="51">
        <v>1</v>
      </c>
      <c r="N1931" s="51">
        <v>1</v>
      </c>
      <c r="O1931" s="55">
        <v>0</v>
      </c>
      <c r="P1931" s="56">
        <f t="shared" si="30"/>
        <v>0</v>
      </c>
      <c r="Q1931" s="49"/>
      <c r="R1931" s="49"/>
    </row>
    <row r="1932" spans="1:18" s="48" customFormat="1" ht="15.2" customHeight="1">
      <c r="A1932" s="54" t="s">
        <v>539</v>
      </c>
      <c r="B1932" s="54" t="s">
        <v>580</v>
      </c>
      <c r="C1932" s="54" t="s">
        <v>213</v>
      </c>
      <c r="D1932" s="54" t="s">
        <v>213</v>
      </c>
      <c r="E1932" s="54" t="s">
        <v>13</v>
      </c>
      <c r="F1932" s="54"/>
      <c r="G1932" s="54" t="s">
        <v>376</v>
      </c>
      <c r="H1932" s="54" t="s">
        <v>377</v>
      </c>
      <c r="I1932" s="51" t="s">
        <v>510</v>
      </c>
      <c r="J1932" s="51" t="s">
        <v>510</v>
      </c>
      <c r="K1932" s="51">
        <v>0</v>
      </c>
      <c r="L1932" s="51">
        <v>0</v>
      </c>
      <c r="M1932" s="51">
        <v>1</v>
      </c>
      <c r="N1932" s="51">
        <v>1</v>
      </c>
      <c r="O1932" s="55">
        <v>0</v>
      </c>
      <c r="P1932" s="56">
        <f t="shared" si="30"/>
        <v>0</v>
      </c>
      <c r="Q1932" s="49"/>
      <c r="R1932" s="49"/>
    </row>
    <row r="1933" spans="1:18" s="48" customFormat="1" ht="15.2" customHeight="1">
      <c r="A1933" s="54" t="s">
        <v>539</v>
      </c>
      <c r="B1933" s="54" t="s">
        <v>580</v>
      </c>
      <c r="C1933" s="54" t="s">
        <v>213</v>
      </c>
      <c r="D1933" s="54" t="s">
        <v>213</v>
      </c>
      <c r="E1933" s="54" t="s">
        <v>13</v>
      </c>
      <c r="F1933" s="54"/>
      <c r="G1933" s="54" t="s">
        <v>378</v>
      </c>
      <c r="H1933" s="54" t="s">
        <v>379</v>
      </c>
      <c r="I1933" s="51" t="s">
        <v>510</v>
      </c>
      <c r="J1933" s="51" t="s">
        <v>510</v>
      </c>
      <c r="K1933" s="51">
        <v>0</v>
      </c>
      <c r="L1933" s="51">
        <v>0</v>
      </c>
      <c r="M1933" s="51">
        <v>1</v>
      </c>
      <c r="N1933" s="51">
        <v>1</v>
      </c>
      <c r="O1933" s="55">
        <v>0</v>
      </c>
      <c r="P1933" s="56">
        <f t="shared" si="30"/>
        <v>0</v>
      </c>
      <c r="Q1933" s="49"/>
      <c r="R1933" s="49"/>
    </row>
    <row r="1934" spans="1:18" s="48" customFormat="1" ht="15.2" customHeight="1">
      <c r="A1934" s="54" t="s">
        <v>539</v>
      </c>
      <c r="B1934" s="54" t="s">
        <v>580</v>
      </c>
      <c r="C1934" s="54" t="s">
        <v>213</v>
      </c>
      <c r="D1934" s="54" t="s">
        <v>213</v>
      </c>
      <c r="E1934" s="54" t="s">
        <v>13</v>
      </c>
      <c r="F1934" s="54"/>
      <c r="G1934" s="54" t="s">
        <v>380</v>
      </c>
      <c r="H1934" s="54" t="s">
        <v>17</v>
      </c>
      <c r="I1934" s="51" t="s">
        <v>510</v>
      </c>
      <c r="J1934" s="51" t="s">
        <v>510</v>
      </c>
      <c r="K1934" s="51">
        <v>0</v>
      </c>
      <c r="L1934" s="51">
        <v>0</v>
      </c>
      <c r="M1934" s="51">
        <v>1</v>
      </c>
      <c r="N1934" s="51">
        <v>1</v>
      </c>
      <c r="O1934" s="55">
        <v>0</v>
      </c>
      <c r="P1934" s="56">
        <f t="shared" si="30"/>
        <v>0</v>
      </c>
      <c r="Q1934" s="49"/>
      <c r="R1934" s="49"/>
    </row>
    <row r="1935" spans="1:18" s="48" customFormat="1" ht="15.2" customHeight="1">
      <c r="A1935" s="54" t="s">
        <v>539</v>
      </c>
      <c r="B1935" s="54" t="s">
        <v>580</v>
      </c>
      <c r="C1935" s="54" t="s">
        <v>213</v>
      </c>
      <c r="D1935" s="54" t="s">
        <v>213</v>
      </c>
      <c r="E1935" s="54" t="s">
        <v>13</v>
      </c>
      <c r="F1935" s="54"/>
      <c r="G1935" s="54" t="s">
        <v>381</v>
      </c>
      <c r="H1935" s="54" t="s">
        <v>382</v>
      </c>
      <c r="I1935" s="51" t="s">
        <v>510</v>
      </c>
      <c r="J1935" s="51" t="s">
        <v>510</v>
      </c>
      <c r="K1935" s="51">
        <v>0</v>
      </c>
      <c r="L1935" s="51">
        <v>0</v>
      </c>
      <c r="M1935" s="51">
        <v>1</v>
      </c>
      <c r="N1935" s="51">
        <v>1</v>
      </c>
      <c r="O1935" s="55">
        <v>0</v>
      </c>
      <c r="P1935" s="56">
        <f t="shared" si="30"/>
        <v>0</v>
      </c>
      <c r="Q1935" s="49"/>
      <c r="R1935" s="49"/>
    </row>
    <row r="1936" spans="1:18" s="48" customFormat="1" ht="15.2" customHeight="1">
      <c r="A1936" s="54" t="s">
        <v>539</v>
      </c>
      <c r="B1936" s="54" t="s">
        <v>580</v>
      </c>
      <c r="C1936" s="54" t="s">
        <v>214</v>
      </c>
      <c r="D1936" s="54" t="s">
        <v>214</v>
      </c>
      <c r="E1936" s="54" t="s">
        <v>13</v>
      </c>
      <c r="F1936" s="54"/>
      <c r="G1936" s="54" t="s">
        <v>366</v>
      </c>
      <c r="H1936" s="54" t="s">
        <v>367</v>
      </c>
      <c r="I1936" s="51" t="s">
        <v>510</v>
      </c>
      <c r="J1936" s="51" t="s">
        <v>510</v>
      </c>
      <c r="K1936" s="51">
        <v>0</v>
      </c>
      <c r="L1936" s="51">
        <v>0</v>
      </c>
      <c r="M1936" s="51">
        <v>1</v>
      </c>
      <c r="N1936" s="51">
        <v>1</v>
      </c>
      <c r="O1936" s="55">
        <v>0</v>
      </c>
      <c r="P1936" s="56">
        <f t="shared" si="30"/>
        <v>0</v>
      </c>
      <c r="Q1936" s="49"/>
      <c r="R1936" s="49"/>
    </row>
    <row r="1937" spans="1:18" s="48" customFormat="1" ht="15.2" customHeight="1">
      <c r="A1937" s="54" t="s">
        <v>539</v>
      </c>
      <c r="B1937" s="54" t="s">
        <v>580</v>
      </c>
      <c r="C1937" s="54" t="s">
        <v>214</v>
      </c>
      <c r="D1937" s="54" t="s">
        <v>214</v>
      </c>
      <c r="E1937" s="54" t="s">
        <v>13</v>
      </c>
      <c r="F1937" s="54"/>
      <c r="G1937" s="54" t="s">
        <v>368</v>
      </c>
      <c r="H1937" s="54" t="s">
        <v>369</v>
      </c>
      <c r="I1937" s="51" t="s">
        <v>510</v>
      </c>
      <c r="J1937" s="51" t="s">
        <v>510</v>
      </c>
      <c r="K1937" s="51">
        <v>0</v>
      </c>
      <c r="L1937" s="51">
        <v>0</v>
      </c>
      <c r="M1937" s="51">
        <v>1</v>
      </c>
      <c r="N1937" s="51">
        <v>1</v>
      </c>
      <c r="O1937" s="55">
        <v>0</v>
      </c>
      <c r="P1937" s="56">
        <f t="shared" si="30"/>
        <v>0</v>
      </c>
      <c r="Q1937" s="49"/>
      <c r="R1937" s="49"/>
    </row>
    <row r="1938" spans="1:18" s="48" customFormat="1" ht="15.2" customHeight="1">
      <c r="A1938" s="54" t="s">
        <v>539</v>
      </c>
      <c r="B1938" s="54" t="s">
        <v>580</v>
      </c>
      <c r="C1938" s="54" t="s">
        <v>214</v>
      </c>
      <c r="D1938" s="54" t="s">
        <v>214</v>
      </c>
      <c r="E1938" s="54" t="s">
        <v>13</v>
      </c>
      <c r="F1938" s="54"/>
      <c r="G1938" s="54" t="s">
        <v>370</v>
      </c>
      <c r="H1938" s="54" t="s">
        <v>371</v>
      </c>
      <c r="I1938" s="51" t="s">
        <v>510</v>
      </c>
      <c r="J1938" s="51" t="s">
        <v>510</v>
      </c>
      <c r="K1938" s="51">
        <v>0</v>
      </c>
      <c r="L1938" s="51">
        <v>0</v>
      </c>
      <c r="M1938" s="51">
        <v>1</v>
      </c>
      <c r="N1938" s="51">
        <v>1</v>
      </c>
      <c r="O1938" s="55">
        <v>0</v>
      </c>
      <c r="P1938" s="56">
        <f t="shared" si="30"/>
        <v>0</v>
      </c>
      <c r="Q1938" s="49"/>
      <c r="R1938" s="49"/>
    </row>
    <row r="1939" spans="1:18" s="48" customFormat="1" ht="15.2" customHeight="1">
      <c r="A1939" s="54" t="s">
        <v>539</v>
      </c>
      <c r="B1939" s="54" t="s">
        <v>580</v>
      </c>
      <c r="C1939" s="54" t="s">
        <v>214</v>
      </c>
      <c r="D1939" s="54" t="s">
        <v>214</v>
      </c>
      <c r="E1939" s="54" t="s">
        <v>13</v>
      </c>
      <c r="F1939" s="54"/>
      <c r="G1939" s="54" t="s">
        <v>372</v>
      </c>
      <c r="H1939" s="54" t="s">
        <v>373</v>
      </c>
      <c r="I1939" s="51" t="s">
        <v>510</v>
      </c>
      <c r="J1939" s="51" t="s">
        <v>510</v>
      </c>
      <c r="K1939" s="51">
        <v>0</v>
      </c>
      <c r="L1939" s="51">
        <v>0</v>
      </c>
      <c r="M1939" s="51">
        <v>1</v>
      </c>
      <c r="N1939" s="51">
        <v>1</v>
      </c>
      <c r="O1939" s="55">
        <v>0</v>
      </c>
      <c r="P1939" s="56">
        <f t="shared" si="30"/>
        <v>0</v>
      </c>
      <c r="Q1939" s="49"/>
      <c r="R1939" s="49"/>
    </row>
    <row r="1940" spans="1:18" s="48" customFormat="1" ht="15.2" customHeight="1">
      <c r="A1940" s="54" t="s">
        <v>539</v>
      </c>
      <c r="B1940" s="54" t="s">
        <v>580</v>
      </c>
      <c r="C1940" s="54" t="s">
        <v>214</v>
      </c>
      <c r="D1940" s="54" t="s">
        <v>214</v>
      </c>
      <c r="E1940" s="54" t="s">
        <v>13</v>
      </c>
      <c r="F1940" s="54"/>
      <c r="G1940" s="54" t="s">
        <v>374</v>
      </c>
      <c r="H1940" s="54" t="s">
        <v>375</v>
      </c>
      <c r="I1940" s="51" t="s">
        <v>510</v>
      </c>
      <c r="J1940" s="51" t="s">
        <v>510</v>
      </c>
      <c r="K1940" s="51">
        <v>0</v>
      </c>
      <c r="L1940" s="51">
        <v>0</v>
      </c>
      <c r="M1940" s="51">
        <v>1</v>
      </c>
      <c r="N1940" s="51">
        <v>1</v>
      </c>
      <c r="O1940" s="55">
        <v>0</v>
      </c>
      <c r="P1940" s="56">
        <f t="shared" si="30"/>
        <v>0</v>
      </c>
      <c r="Q1940" s="49"/>
      <c r="R1940" s="49"/>
    </row>
    <row r="1941" spans="1:18" s="48" customFormat="1" ht="15.2" customHeight="1">
      <c r="A1941" s="54" t="s">
        <v>539</v>
      </c>
      <c r="B1941" s="54" t="s">
        <v>580</v>
      </c>
      <c r="C1941" s="54" t="s">
        <v>214</v>
      </c>
      <c r="D1941" s="54" t="s">
        <v>214</v>
      </c>
      <c r="E1941" s="54" t="s">
        <v>13</v>
      </c>
      <c r="F1941" s="54"/>
      <c r="G1941" s="54" t="s">
        <v>389</v>
      </c>
      <c r="H1941" s="54" t="s">
        <v>390</v>
      </c>
      <c r="I1941" s="51" t="s">
        <v>510</v>
      </c>
      <c r="J1941" s="51" t="s">
        <v>510</v>
      </c>
      <c r="K1941" s="51">
        <v>0</v>
      </c>
      <c r="L1941" s="51">
        <v>0</v>
      </c>
      <c r="M1941" s="51">
        <v>1</v>
      </c>
      <c r="N1941" s="51">
        <v>1</v>
      </c>
      <c r="O1941" s="55">
        <v>0</v>
      </c>
      <c r="P1941" s="56">
        <f t="shared" si="30"/>
        <v>0</v>
      </c>
      <c r="Q1941" s="49"/>
      <c r="R1941" s="49"/>
    </row>
    <row r="1942" spans="1:18" s="48" customFormat="1" ht="15.2" customHeight="1">
      <c r="A1942" s="54" t="s">
        <v>539</v>
      </c>
      <c r="B1942" s="54" t="s">
        <v>580</v>
      </c>
      <c r="C1942" s="54" t="s">
        <v>214</v>
      </c>
      <c r="D1942" s="54" t="s">
        <v>214</v>
      </c>
      <c r="E1942" s="54" t="s">
        <v>13</v>
      </c>
      <c r="F1942" s="54"/>
      <c r="G1942" s="54" t="s">
        <v>393</v>
      </c>
      <c r="H1942" s="54" t="s">
        <v>25</v>
      </c>
      <c r="I1942" s="51" t="s">
        <v>510</v>
      </c>
      <c r="J1942" s="51" t="s">
        <v>510</v>
      </c>
      <c r="K1942" s="51">
        <v>0</v>
      </c>
      <c r="L1942" s="51">
        <v>0</v>
      </c>
      <c r="M1942" s="51">
        <v>1</v>
      </c>
      <c r="N1942" s="51">
        <v>1</v>
      </c>
      <c r="O1942" s="55">
        <v>0</v>
      </c>
      <c r="P1942" s="56">
        <f t="shared" si="30"/>
        <v>0</v>
      </c>
      <c r="Q1942" s="49"/>
      <c r="R1942" s="49"/>
    </row>
    <row r="1943" spans="1:18" s="48" customFormat="1" ht="15.2" customHeight="1">
      <c r="A1943" s="54" t="s">
        <v>539</v>
      </c>
      <c r="B1943" s="54" t="s">
        <v>580</v>
      </c>
      <c r="C1943" s="54" t="s">
        <v>214</v>
      </c>
      <c r="D1943" s="54" t="s">
        <v>214</v>
      </c>
      <c r="E1943" s="54" t="s">
        <v>13</v>
      </c>
      <c r="F1943" s="54"/>
      <c r="G1943" s="54" t="s">
        <v>376</v>
      </c>
      <c r="H1943" s="54" t="s">
        <v>377</v>
      </c>
      <c r="I1943" s="51" t="s">
        <v>510</v>
      </c>
      <c r="J1943" s="51" t="s">
        <v>510</v>
      </c>
      <c r="K1943" s="51">
        <v>0</v>
      </c>
      <c r="L1943" s="51">
        <v>0</v>
      </c>
      <c r="M1943" s="51">
        <v>1</v>
      </c>
      <c r="N1943" s="51">
        <v>1</v>
      </c>
      <c r="O1943" s="55">
        <v>0</v>
      </c>
      <c r="P1943" s="56">
        <f t="shared" si="30"/>
        <v>0</v>
      </c>
      <c r="Q1943" s="49"/>
      <c r="R1943" s="49"/>
    </row>
    <row r="1944" spans="1:18" s="48" customFormat="1" ht="15.2" customHeight="1">
      <c r="A1944" s="54" t="s">
        <v>539</v>
      </c>
      <c r="B1944" s="54" t="s">
        <v>580</v>
      </c>
      <c r="C1944" s="54" t="s">
        <v>214</v>
      </c>
      <c r="D1944" s="54" t="s">
        <v>214</v>
      </c>
      <c r="E1944" s="54" t="s">
        <v>13</v>
      </c>
      <c r="F1944" s="54"/>
      <c r="G1944" s="54" t="s">
        <v>378</v>
      </c>
      <c r="H1944" s="54" t="s">
        <v>379</v>
      </c>
      <c r="I1944" s="51" t="s">
        <v>510</v>
      </c>
      <c r="J1944" s="51" t="s">
        <v>510</v>
      </c>
      <c r="K1944" s="51">
        <v>0</v>
      </c>
      <c r="L1944" s="51">
        <v>0</v>
      </c>
      <c r="M1944" s="51">
        <v>1</v>
      </c>
      <c r="N1944" s="51">
        <v>1</v>
      </c>
      <c r="O1944" s="55">
        <v>0</v>
      </c>
      <c r="P1944" s="56">
        <f t="shared" si="30"/>
        <v>0</v>
      </c>
      <c r="Q1944" s="49"/>
      <c r="R1944" s="49"/>
    </row>
    <row r="1945" spans="1:18" s="48" customFormat="1" ht="15.2" customHeight="1">
      <c r="A1945" s="54" t="s">
        <v>539</v>
      </c>
      <c r="B1945" s="54" t="s">
        <v>580</v>
      </c>
      <c r="C1945" s="54" t="s">
        <v>214</v>
      </c>
      <c r="D1945" s="54" t="s">
        <v>214</v>
      </c>
      <c r="E1945" s="54" t="s">
        <v>13</v>
      </c>
      <c r="F1945" s="54"/>
      <c r="G1945" s="54" t="s">
        <v>380</v>
      </c>
      <c r="H1945" s="54" t="s">
        <v>17</v>
      </c>
      <c r="I1945" s="51" t="s">
        <v>510</v>
      </c>
      <c r="J1945" s="51" t="s">
        <v>510</v>
      </c>
      <c r="K1945" s="51">
        <v>0</v>
      </c>
      <c r="L1945" s="51">
        <v>0</v>
      </c>
      <c r="M1945" s="51">
        <v>1</v>
      </c>
      <c r="N1945" s="51">
        <v>1</v>
      </c>
      <c r="O1945" s="55">
        <v>0</v>
      </c>
      <c r="P1945" s="56">
        <f t="shared" si="30"/>
        <v>0</v>
      </c>
      <c r="Q1945" s="49"/>
      <c r="R1945" s="49"/>
    </row>
    <row r="1946" spans="1:18" s="48" customFormat="1" ht="15.2" customHeight="1">
      <c r="A1946" s="54" t="s">
        <v>539</v>
      </c>
      <c r="B1946" s="54" t="s">
        <v>580</v>
      </c>
      <c r="C1946" s="54" t="s">
        <v>214</v>
      </c>
      <c r="D1946" s="54" t="s">
        <v>214</v>
      </c>
      <c r="E1946" s="54" t="s">
        <v>13</v>
      </c>
      <c r="F1946" s="54"/>
      <c r="G1946" s="54" t="s">
        <v>381</v>
      </c>
      <c r="H1946" s="54" t="s">
        <v>382</v>
      </c>
      <c r="I1946" s="51" t="s">
        <v>510</v>
      </c>
      <c r="J1946" s="51" t="s">
        <v>510</v>
      </c>
      <c r="K1946" s="51">
        <v>0</v>
      </c>
      <c r="L1946" s="51">
        <v>0</v>
      </c>
      <c r="M1946" s="51">
        <v>1</v>
      </c>
      <c r="N1946" s="51">
        <v>1</v>
      </c>
      <c r="O1946" s="55">
        <v>0</v>
      </c>
      <c r="P1946" s="56">
        <f t="shared" si="30"/>
        <v>0</v>
      </c>
      <c r="Q1946" s="49"/>
      <c r="R1946" s="49"/>
    </row>
    <row r="1947" spans="1:18" s="48" customFormat="1" ht="15.2" customHeight="1">
      <c r="A1947" s="54" t="s">
        <v>539</v>
      </c>
      <c r="B1947" s="54" t="s">
        <v>580</v>
      </c>
      <c r="C1947" s="54" t="s">
        <v>216</v>
      </c>
      <c r="D1947" s="54" t="s">
        <v>216</v>
      </c>
      <c r="E1947" s="54" t="s">
        <v>13</v>
      </c>
      <c r="F1947" s="54"/>
      <c r="G1947" s="54" t="s">
        <v>380</v>
      </c>
      <c r="H1947" s="54" t="s">
        <v>17</v>
      </c>
      <c r="I1947" s="51" t="s">
        <v>510</v>
      </c>
      <c r="J1947" s="51" t="s">
        <v>510</v>
      </c>
      <c r="K1947" s="51">
        <v>0</v>
      </c>
      <c r="L1947" s="51">
        <v>0</v>
      </c>
      <c r="M1947" s="51">
        <v>0</v>
      </c>
      <c r="N1947" s="51">
        <v>0</v>
      </c>
      <c r="O1947" s="55">
        <v>0</v>
      </c>
      <c r="P1947" s="56">
        <f t="shared" si="30"/>
        <v>0</v>
      </c>
      <c r="Q1947" s="49"/>
      <c r="R1947" s="49"/>
    </row>
    <row r="1948" spans="1:18" s="48" customFormat="1" ht="15.2" customHeight="1">
      <c r="A1948" s="54" t="s">
        <v>539</v>
      </c>
      <c r="B1948" s="54" t="s">
        <v>580</v>
      </c>
      <c r="C1948" s="54" t="s">
        <v>217</v>
      </c>
      <c r="D1948" s="54" t="s">
        <v>217</v>
      </c>
      <c r="E1948" s="54" t="s">
        <v>13</v>
      </c>
      <c r="F1948" s="54"/>
      <c r="G1948" s="54" t="s">
        <v>366</v>
      </c>
      <c r="H1948" s="54" t="s">
        <v>367</v>
      </c>
      <c r="I1948" s="51" t="s">
        <v>510</v>
      </c>
      <c r="J1948" s="51" t="s">
        <v>510</v>
      </c>
      <c r="K1948" s="51">
        <v>0</v>
      </c>
      <c r="L1948" s="51">
        <v>0</v>
      </c>
      <c r="M1948" s="51">
        <v>1</v>
      </c>
      <c r="N1948" s="51">
        <v>1</v>
      </c>
      <c r="O1948" s="55">
        <v>0</v>
      </c>
      <c r="P1948" s="56">
        <f t="shared" si="30"/>
        <v>0</v>
      </c>
      <c r="Q1948" s="49"/>
      <c r="R1948" s="49"/>
    </row>
    <row r="1949" spans="1:18" s="48" customFormat="1" ht="15.2" customHeight="1">
      <c r="A1949" s="54" t="s">
        <v>539</v>
      </c>
      <c r="B1949" s="54" t="s">
        <v>580</v>
      </c>
      <c r="C1949" s="54" t="s">
        <v>217</v>
      </c>
      <c r="D1949" s="54" t="s">
        <v>217</v>
      </c>
      <c r="E1949" s="54" t="s">
        <v>13</v>
      </c>
      <c r="F1949" s="54"/>
      <c r="G1949" s="54" t="s">
        <v>368</v>
      </c>
      <c r="H1949" s="54" t="s">
        <v>369</v>
      </c>
      <c r="I1949" s="51" t="s">
        <v>510</v>
      </c>
      <c r="J1949" s="51" t="s">
        <v>510</v>
      </c>
      <c r="K1949" s="51">
        <v>0</v>
      </c>
      <c r="L1949" s="51">
        <v>0</v>
      </c>
      <c r="M1949" s="51">
        <v>1</v>
      </c>
      <c r="N1949" s="51">
        <v>1</v>
      </c>
      <c r="O1949" s="55">
        <v>0</v>
      </c>
      <c r="P1949" s="56">
        <f t="shared" si="30"/>
        <v>0</v>
      </c>
      <c r="Q1949" s="49"/>
      <c r="R1949" s="49"/>
    </row>
    <row r="1950" spans="1:18" s="48" customFormat="1" ht="15.2" customHeight="1">
      <c r="A1950" s="54" t="s">
        <v>539</v>
      </c>
      <c r="B1950" s="54" t="s">
        <v>580</v>
      </c>
      <c r="C1950" s="54" t="s">
        <v>217</v>
      </c>
      <c r="D1950" s="54" t="s">
        <v>217</v>
      </c>
      <c r="E1950" s="54" t="s">
        <v>13</v>
      </c>
      <c r="F1950" s="54"/>
      <c r="G1950" s="54" t="s">
        <v>370</v>
      </c>
      <c r="H1950" s="54" t="s">
        <v>371</v>
      </c>
      <c r="I1950" s="51" t="s">
        <v>510</v>
      </c>
      <c r="J1950" s="51" t="s">
        <v>510</v>
      </c>
      <c r="K1950" s="51">
        <v>0</v>
      </c>
      <c r="L1950" s="51">
        <v>0</v>
      </c>
      <c r="M1950" s="51">
        <v>1</v>
      </c>
      <c r="N1950" s="51">
        <v>1</v>
      </c>
      <c r="O1950" s="55">
        <v>0</v>
      </c>
      <c r="P1950" s="56">
        <f t="shared" si="30"/>
        <v>0</v>
      </c>
      <c r="Q1950" s="49"/>
      <c r="R1950" s="49"/>
    </row>
    <row r="1951" spans="1:18" s="48" customFormat="1" ht="15.2" customHeight="1">
      <c r="A1951" s="54" t="s">
        <v>539</v>
      </c>
      <c r="B1951" s="54" t="s">
        <v>580</v>
      </c>
      <c r="C1951" s="54" t="s">
        <v>217</v>
      </c>
      <c r="D1951" s="54" t="s">
        <v>217</v>
      </c>
      <c r="E1951" s="54" t="s">
        <v>13</v>
      </c>
      <c r="F1951" s="54"/>
      <c r="G1951" s="54" t="s">
        <v>372</v>
      </c>
      <c r="H1951" s="54" t="s">
        <v>373</v>
      </c>
      <c r="I1951" s="51" t="s">
        <v>510</v>
      </c>
      <c r="J1951" s="51" t="s">
        <v>510</v>
      </c>
      <c r="K1951" s="51">
        <v>0</v>
      </c>
      <c r="L1951" s="51">
        <v>0</v>
      </c>
      <c r="M1951" s="51">
        <v>1</v>
      </c>
      <c r="N1951" s="51">
        <v>1</v>
      </c>
      <c r="O1951" s="55">
        <v>0</v>
      </c>
      <c r="P1951" s="56">
        <f t="shared" si="30"/>
        <v>0</v>
      </c>
      <c r="Q1951" s="49"/>
      <c r="R1951" s="49"/>
    </row>
    <row r="1952" spans="1:18" s="48" customFormat="1" ht="15.2" customHeight="1">
      <c r="A1952" s="54" t="s">
        <v>539</v>
      </c>
      <c r="B1952" s="54" t="s">
        <v>580</v>
      </c>
      <c r="C1952" s="54" t="s">
        <v>217</v>
      </c>
      <c r="D1952" s="54" t="s">
        <v>217</v>
      </c>
      <c r="E1952" s="54" t="s">
        <v>13</v>
      </c>
      <c r="F1952" s="54"/>
      <c r="G1952" s="54" t="s">
        <v>374</v>
      </c>
      <c r="H1952" s="54" t="s">
        <v>375</v>
      </c>
      <c r="I1952" s="51" t="s">
        <v>510</v>
      </c>
      <c r="J1952" s="51" t="s">
        <v>510</v>
      </c>
      <c r="K1952" s="51">
        <v>0</v>
      </c>
      <c r="L1952" s="51">
        <v>0</v>
      </c>
      <c r="M1952" s="51">
        <v>1</v>
      </c>
      <c r="N1952" s="51">
        <v>1</v>
      </c>
      <c r="O1952" s="55">
        <v>0</v>
      </c>
      <c r="P1952" s="56">
        <f t="shared" si="30"/>
        <v>0</v>
      </c>
      <c r="Q1952" s="49"/>
      <c r="R1952" s="49"/>
    </row>
    <row r="1953" spans="1:18" s="48" customFormat="1" ht="15.2" customHeight="1">
      <c r="A1953" s="54" t="s">
        <v>539</v>
      </c>
      <c r="B1953" s="54" t="s">
        <v>580</v>
      </c>
      <c r="C1953" s="54" t="s">
        <v>217</v>
      </c>
      <c r="D1953" s="54" t="s">
        <v>217</v>
      </c>
      <c r="E1953" s="54" t="s">
        <v>13</v>
      </c>
      <c r="F1953" s="54"/>
      <c r="G1953" s="54" t="s">
        <v>389</v>
      </c>
      <c r="H1953" s="54" t="s">
        <v>390</v>
      </c>
      <c r="I1953" s="51" t="s">
        <v>510</v>
      </c>
      <c r="J1953" s="51" t="s">
        <v>510</v>
      </c>
      <c r="K1953" s="51">
        <v>0</v>
      </c>
      <c r="L1953" s="51">
        <v>0</v>
      </c>
      <c r="M1953" s="51">
        <v>1</v>
      </c>
      <c r="N1953" s="51">
        <v>1</v>
      </c>
      <c r="O1953" s="55">
        <v>0</v>
      </c>
      <c r="P1953" s="56">
        <f t="shared" si="30"/>
        <v>0</v>
      </c>
      <c r="Q1953" s="49"/>
      <c r="R1953" s="49"/>
    </row>
    <row r="1954" spans="1:18" s="48" customFormat="1" ht="15.2" customHeight="1">
      <c r="A1954" s="54" t="s">
        <v>539</v>
      </c>
      <c r="B1954" s="54" t="s">
        <v>580</v>
      </c>
      <c r="C1954" s="54" t="s">
        <v>217</v>
      </c>
      <c r="D1954" s="54" t="s">
        <v>217</v>
      </c>
      <c r="E1954" s="54" t="s">
        <v>13</v>
      </c>
      <c r="F1954" s="54"/>
      <c r="G1954" s="54" t="s">
        <v>376</v>
      </c>
      <c r="H1954" s="54" t="s">
        <v>377</v>
      </c>
      <c r="I1954" s="51" t="s">
        <v>510</v>
      </c>
      <c r="J1954" s="51" t="s">
        <v>510</v>
      </c>
      <c r="K1954" s="51">
        <v>0</v>
      </c>
      <c r="L1954" s="51">
        <v>0</v>
      </c>
      <c r="M1954" s="51">
        <v>1</v>
      </c>
      <c r="N1954" s="51">
        <v>1</v>
      </c>
      <c r="O1954" s="55">
        <v>0</v>
      </c>
      <c r="P1954" s="56">
        <f t="shared" si="30"/>
        <v>0</v>
      </c>
      <c r="Q1954" s="49"/>
      <c r="R1954" s="49"/>
    </row>
    <row r="1955" spans="1:18" s="48" customFormat="1" ht="15.2" customHeight="1">
      <c r="A1955" s="54" t="s">
        <v>539</v>
      </c>
      <c r="B1955" s="54" t="s">
        <v>580</v>
      </c>
      <c r="C1955" s="54" t="s">
        <v>217</v>
      </c>
      <c r="D1955" s="54" t="s">
        <v>217</v>
      </c>
      <c r="E1955" s="54" t="s">
        <v>13</v>
      </c>
      <c r="F1955" s="54"/>
      <c r="G1955" s="54" t="s">
        <v>378</v>
      </c>
      <c r="H1955" s="54" t="s">
        <v>379</v>
      </c>
      <c r="I1955" s="51" t="s">
        <v>510</v>
      </c>
      <c r="J1955" s="51" t="s">
        <v>510</v>
      </c>
      <c r="K1955" s="51">
        <v>0</v>
      </c>
      <c r="L1955" s="51">
        <v>0</v>
      </c>
      <c r="M1955" s="51">
        <v>1</v>
      </c>
      <c r="N1955" s="51">
        <v>1</v>
      </c>
      <c r="O1955" s="55">
        <v>0</v>
      </c>
      <c r="P1955" s="56">
        <f t="shared" si="30"/>
        <v>0</v>
      </c>
      <c r="Q1955" s="49"/>
      <c r="R1955" s="49"/>
    </row>
    <row r="1956" spans="1:18" s="48" customFormat="1" ht="15.2" customHeight="1">
      <c r="A1956" s="54" t="s">
        <v>539</v>
      </c>
      <c r="B1956" s="54" t="s">
        <v>580</v>
      </c>
      <c r="C1956" s="54" t="s">
        <v>217</v>
      </c>
      <c r="D1956" s="54" t="s">
        <v>217</v>
      </c>
      <c r="E1956" s="54" t="s">
        <v>13</v>
      </c>
      <c r="F1956" s="54"/>
      <c r="G1956" s="54" t="s">
        <v>380</v>
      </c>
      <c r="H1956" s="54" t="s">
        <v>17</v>
      </c>
      <c r="I1956" s="51" t="s">
        <v>510</v>
      </c>
      <c r="J1956" s="51" t="s">
        <v>510</v>
      </c>
      <c r="K1956" s="51">
        <v>0</v>
      </c>
      <c r="L1956" s="51">
        <v>0</v>
      </c>
      <c r="M1956" s="51">
        <v>1</v>
      </c>
      <c r="N1956" s="51">
        <v>1</v>
      </c>
      <c r="O1956" s="55">
        <v>0</v>
      </c>
      <c r="P1956" s="56">
        <f t="shared" si="30"/>
        <v>0</v>
      </c>
      <c r="Q1956" s="49"/>
      <c r="R1956" s="49"/>
    </row>
    <row r="1957" spans="1:18" s="48" customFormat="1" ht="15.2" customHeight="1">
      <c r="A1957" s="54" t="s">
        <v>539</v>
      </c>
      <c r="B1957" s="54" t="s">
        <v>580</v>
      </c>
      <c r="C1957" s="54" t="s">
        <v>217</v>
      </c>
      <c r="D1957" s="54" t="s">
        <v>217</v>
      </c>
      <c r="E1957" s="54" t="s">
        <v>13</v>
      </c>
      <c r="F1957" s="54"/>
      <c r="G1957" s="54" t="s">
        <v>381</v>
      </c>
      <c r="H1957" s="54" t="s">
        <v>382</v>
      </c>
      <c r="I1957" s="51" t="s">
        <v>510</v>
      </c>
      <c r="J1957" s="51" t="s">
        <v>510</v>
      </c>
      <c r="K1957" s="51">
        <v>0</v>
      </c>
      <c r="L1957" s="51">
        <v>0</v>
      </c>
      <c r="M1957" s="51">
        <v>1</v>
      </c>
      <c r="N1957" s="51">
        <v>1</v>
      </c>
      <c r="O1957" s="55">
        <v>0</v>
      </c>
      <c r="P1957" s="56">
        <f t="shared" si="30"/>
        <v>0</v>
      </c>
      <c r="Q1957" s="49"/>
      <c r="R1957" s="49"/>
    </row>
    <row r="1958" spans="1:18" s="48" customFormat="1" ht="15.2" customHeight="1">
      <c r="A1958" s="54" t="s">
        <v>539</v>
      </c>
      <c r="B1958" s="54" t="s">
        <v>580</v>
      </c>
      <c r="C1958" s="54" t="s">
        <v>221</v>
      </c>
      <c r="D1958" s="54" t="s">
        <v>221</v>
      </c>
      <c r="E1958" s="54" t="s">
        <v>13</v>
      </c>
      <c r="F1958" s="54"/>
      <c r="G1958" s="54" t="s">
        <v>380</v>
      </c>
      <c r="H1958" s="54" t="s">
        <v>17</v>
      </c>
      <c r="I1958" s="51">
        <v>118.54</v>
      </c>
      <c r="J1958" s="51">
        <v>118.54</v>
      </c>
      <c r="K1958" s="51">
        <v>155.31</v>
      </c>
      <c r="L1958" s="51">
        <v>155.31</v>
      </c>
      <c r="M1958" s="51">
        <v>1</v>
      </c>
      <c r="N1958" s="51">
        <v>1</v>
      </c>
      <c r="O1958" s="55">
        <v>36.770000000000003</v>
      </c>
      <c r="P1958" s="56">
        <f t="shared" si="30"/>
        <v>118.53999999999999</v>
      </c>
      <c r="Q1958" s="49"/>
      <c r="R1958" s="49"/>
    </row>
    <row r="1959" spans="1:18" s="48" customFormat="1" ht="15.2" customHeight="1">
      <c r="A1959" s="54" t="s">
        <v>539</v>
      </c>
      <c r="B1959" s="54" t="s">
        <v>580</v>
      </c>
      <c r="C1959" s="54" t="s">
        <v>221</v>
      </c>
      <c r="D1959" s="54" t="s">
        <v>221</v>
      </c>
      <c r="E1959" s="54" t="s">
        <v>13</v>
      </c>
      <c r="F1959" s="54"/>
      <c r="G1959" s="54" t="s">
        <v>391</v>
      </c>
      <c r="H1959" s="54" t="s">
        <v>392</v>
      </c>
      <c r="I1959" s="51">
        <v>2520</v>
      </c>
      <c r="J1959" s="51">
        <v>2520</v>
      </c>
      <c r="K1959" s="51">
        <v>102313.42</v>
      </c>
      <c r="L1959" s="51">
        <v>102313.42</v>
      </c>
      <c r="M1959" s="51">
        <v>1</v>
      </c>
      <c r="N1959" s="51">
        <v>1</v>
      </c>
      <c r="O1959" s="55">
        <v>99793.420000000013</v>
      </c>
      <c r="P1959" s="56">
        <f t="shared" si="30"/>
        <v>2519.9999999999854</v>
      </c>
      <c r="Q1959" s="49"/>
      <c r="R1959" s="49"/>
    </row>
    <row r="1960" spans="1:18" s="48" customFormat="1" ht="15.2" customHeight="1">
      <c r="A1960" s="54" t="s">
        <v>539</v>
      </c>
      <c r="B1960" s="54" t="s">
        <v>580</v>
      </c>
      <c r="C1960" s="54" t="s">
        <v>260</v>
      </c>
      <c r="D1960" s="54" t="s">
        <v>260</v>
      </c>
      <c r="E1960" s="54" t="s">
        <v>13</v>
      </c>
      <c r="F1960" s="54"/>
      <c r="G1960" s="54" t="s">
        <v>366</v>
      </c>
      <c r="H1960" s="54" t="s">
        <v>367</v>
      </c>
      <c r="I1960" s="51">
        <v>14078.44</v>
      </c>
      <c r="J1960" s="51">
        <v>14078.44</v>
      </c>
      <c r="K1960" s="51">
        <v>1136568.83</v>
      </c>
      <c r="L1960" s="51">
        <v>1136568.83</v>
      </c>
      <c r="M1960" s="51">
        <v>1</v>
      </c>
      <c r="N1960" s="51">
        <v>1</v>
      </c>
      <c r="O1960" s="55">
        <v>0</v>
      </c>
      <c r="P1960" s="56">
        <f t="shared" si="30"/>
        <v>1136568.83</v>
      </c>
      <c r="Q1960" s="49"/>
      <c r="R1960" s="49"/>
    </row>
    <row r="1961" spans="1:18" s="48" customFormat="1" ht="15.2" customHeight="1">
      <c r="A1961" s="54" t="s">
        <v>539</v>
      </c>
      <c r="B1961" s="54" t="s">
        <v>580</v>
      </c>
      <c r="C1961" s="54" t="s">
        <v>260</v>
      </c>
      <c r="D1961" s="54" t="s">
        <v>260</v>
      </c>
      <c r="E1961" s="54" t="s">
        <v>13</v>
      </c>
      <c r="F1961" s="54"/>
      <c r="G1961" s="54" t="s">
        <v>368</v>
      </c>
      <c r="H1961" s="54" t="s">
        <v>369</v>
      </c>
      <c r="I1961" s="51">
        <v>107.85</v>
      </c>
      <c r="J1961" s="51">
        <v>107.85</v>
      </c>
      <c r="K1961" s="51">
        <v>69579.240000000005</v>
      </c>
      <c r="L1961" s="51">
        <v>69579.240000000005</v>
      </c>
      <c r="M1961" s="51">
        <v>1</v>
      </c>
      <c r="N1961" s="51">
        <v>1</v>
      </c>
      <c r="O1961" s="55">
        <v>0</v>
      </c>
      <c r="P1961" s="56">
        <f t="shared" si="30"/>
        <v>69579.240000000005</v>
      </c>
      <c r="Q1961" s="49"/>
      <c r="R1961" s="49"/>
    </row>
    <row r="1962" spans="1:18" s="48" customFormat="1" ht="15.2" customHeight="1">
      <c r="A1962" s="54" t="s">
        <v>539</v>
      </c>
      <c r="B1962" s="54" t="s">
        <v>580</v>
      </c>
      <c r="C1962" s="54" t="s">
        <v>260</v>
      </c>
      <c r="D1962" s="54" t="s">
        <v>260</v>
      </c>
      <c r="E1962" s="54" t="s">
        <v>13</v>
      </c>
      <c r="F1962" s="54"/>
      <c r="G1962" s="54" t="s">
        <v>370</v>
      </c>
      <c r="H1962" s="54" t="s">
        <v>371</v>
      </c>
      <c r="I1962" s="51">
        <v>24087.81</v>
      </c>
      <c r="J1962" s="51">
        <v>24087.81</v>
      </c>
      <c r="K1962" s="51">
        <v>24087.81</v>
      </c>
      <c r="L1962" s="51">
        <v>24087.81</v>
      </c>
      <c r="M1962" s="51">
        <v>1</v>
      </c>
      <c r="N1962" s="51">
        <v>1</v>
      </c>
      <c r="O1962" s="55">
        <v>0</v>
      </c>
      <c r="P1962" s="56">
        <f t="shared" si="30"/>
        <v>24087.81</v>
      </c>
      <c r="Q1962" s="49"/>
      <c r="R1962" s="49"/>
    </row>
    <row r="1963" spans="1:18" s="48" customFormat="1" ht="15.2" customHeight="1">
      <c r="A1963" s="54" t="s">
        <v>539</v>
      </c>
      <c r="B1963" s="54" t="s">
        <v>580</v>
      </c>
      <c r="C1963" s="54" t="s">
        <v>260</v>
      </c>
      <c r="D1963" s="54" t="s">
        <v>260</v>
      </c>
      <c r="E1963" s="54" t="s">
        <v>13</v>
      </c>
      <c r="F1963" s="54"/>
      <c r="G1963" s="54" t="s">
        <v>372</v>
      </c>
      <c r="H1963" s="54" t="s">
        <v>373</v>
      </c>
      <c r="I1963" s="51">
        <v>1060.1500000000001</v>
      </c>
      <c r="J1963" s="51">
        <v>1060.1500000000001</v>
      </c>
      <c r="K1963" s="51">
        <v>2216.6</v>
      </c>
      <c r="L1963" s="51">
        <v>2216.6000000000004</v>
      </c>
      <c r="M1963" s="51">
        <v>1</v>
      </c>
      <c r="N1963" s="51">
        <v>1</v>
      </c>
      <c r="O1963" s="55">
        <v>0</v>
      </c>
      <c r="P1963" s="56">
        <f t="shared" si="30"/>
        <v>2216.6000000000004</v>
      </c>
      <c r="Q1963" s="49"/>
      <c r="R1963" s="49"/>
    </row>
    <row r="1964" spans="1:18" s="48" customFormat="1" ht="15.2" customHeight="1">
      <c r="A1964" s="54" t="s">
        <v>539</v>
      </c>
      <c r="B1964" s="54" t="s">
        <v>580</v>
      </c>
      <c r="C1964" s="54" t="s">
        <v>260</v>
      </c>
      <c r="D1964" s="54" t="s">
        <v>260</v>
      </c>
      <c r="E1964" s="54" t="s">
        <v>13</v>
      </c>
      <c r="F1964" s="54"/>
      <c r="G1964" s="54" t="s">
        <v>374</v>
      </c>
      <c r="H1964" s="54" t="s">
        <v>375</v>
      </c>
      <c r="I1964" s="51">
        <v>1004.17</v>
      </c>
      <c r="J1964" s="51">
        <v>1004.17</v>
      </c>
      <c r="K1964" s="51">
        <v>3097.29</v>
      </c>
      <c r="L1964" s="51">
        <v>3097.2900000000004</v>
      </c>
      <c r="M1964" s="51">
        <v>1</v>
      </c>
      <c r="N1964" s="51">
        <v>1</v>
      </c>
      <c r="O1964" s="55">
        <v>0</v>
      </c>
      <c r="P1964" s="56">
        <f t="shared" si="30"/>
        <v>3097.2900000000004</v>
      </c>
      <c r="Q1964" s="49"/>
      <c r="R1964" s="49"/>
    </row>
    <row r="1965" spans="1:18" s="48" customFormat="1" ht="15.2" customHeight="1">
      <c r="A1965" s="54" t="s">
        <v>539</v>
      </c>
      <c r="B1965" s="54" t="s">
        <v>580</v>
      </c>
      <c r="C1965" s="54" t="s">
        <v>260</v>
      </c>
      <c r="D1965" s="54" t="s">
        <v>260</v>
      </c>
      <c r="E1965" s="54" t="s">
        <v>13</v>
      </c>
      <c r="F1965" s="54"/>
      <c r="G1965" s="54" t="s">
        <v>389</v>
      </c>
      <c r="H1965" s="54" t="s">
        <v>390</v>
      </c>
      <c r="I1965" s="51">
        <v>1162.6500000000001</v>
      </c>
      <c r="J1965" s="51">
        <v>1162.6500000000001</v>
      </c>
      <c r="K1965" s="51">
        <v>3351.03</v>
      </c>
      <c r="L1965" s="51">
        <v>3351.03</v>
      </c>
      <c r="M1965" s="51">
        <v>1</v>
      </c>
      <c r="N1965" s="51">
        <v>1</v>
      </c>
      <c r="O1965" s="55">
        <v>0</v>
      </c>
      <c r="P1965" s="56">
        <f t="shared" si="30"/>
        <v>3351.03</v>
      </c>
      <c r="Q1965" s="49"/>
      <c r="R1965" s="49"/>
    </row>
    <row r="1966" spans="1:18" s="48" customFormat="1" ht="15.2" customHeight="1">
      <c r="A1966" s="54" t="s">
        <v>539</v>
      </c>
      <c r="B1966" s="54" t="s">
        <v>580</v>
      </c>
      <c r="C1966" s="54" t="s">
        <v>260</v>
      </c>
      <c r="D1966" s="54" t="s">
        <v>260</v>
      </c>
      <c r="E1966" s="54" t="s">
        <v>13</v>
      </c>
      <c r="F1966" s="54"/>
      <c r="G1966" s="54" t="s">
        <v>397</v>
      </c>
      <c r="H1966" s="54" t="s">
        <v>35</v>
      </c>
      <c r="I1966" s="51" t="s">
        <v>510</v>
      </c>
      <c r="J1966" s="51" t="s">
        <v>510</v>
      </c>
      <c r="K1966" s="51">
        <v>0</v>
      </c>
      <c r="L1966" s="51">
        <v>0</v>
      </c>
      <c r="M1966" s="51">
        <v>2</v>
      </c>
      <c r="N1966" s="51">
        <v>2</v>
      </c>
      <c r="O1966" s="55">
        <v>0</v>
      </c>
      <c r="P1966" s="56">
        <f t="shared" si="30"/>
        <v>0</v>
      </c>
      <c r="Q1966" s="49"/>
      <c r="R1966" s="49"/>
    </row>
    <row r="1967" spans="1:18" s="48" customFormat="1" ht="15.2" customHeight="1">
      <c r="A1967" s="54" t="s">
        <v>539</v>
      </c>
      <c r="B1967" s="54" t="s">
        <v>580</v>
      </c>
      <c r="C1967" s="54" t="s">
        <v>260</v>
      </c>
      <c r="D1967" s="54" t="s">
        <v>260</v>
      </c>
      <c r="E1967" s="54" t="s">
        <v>13</v>
      </c>
      <c r="F1967" s="54"/>
      <c r="G1967" s="54" t="s">
        <v>380</v>
      </c>
      <c r="H1967" s="54" t="s">
        <v>17</v>
      </c>
      <c r="I1967" s="51">
        <v>2112.85</v>
      </c>
      <c r="J1967" s="51">
        <v>2112.85</v>
      </c>
      <c r="K1967" s="51">
        <v>3040.17</v>
      </c>
      <c r="L1967" s="51">
        <v>3040.17</v>
      </c>
      <c r="M1967" s="51">
        <v>1</v>
      </c>
      <c r="N1967" s="51">
        <v>1</v>
      </c>
      <c r="O1967" s="55">
        <v>0</v>
      </c>
      <c r="P1967" s="56">
        <f t="shared" si="30"/>
        <v>3040.17</v>
      </c>
      <c r="Q1967" s="49"/>
      <c r="R1967" s="49"/>
    </row>
    <row r="1968" spans="1:18" s="48" customFormat="1" ht="15.2" customHeight="1">
      <c r="A1968" s="54" t="s">
        <v>539</v>
      </c>
      <c r="B1968" s="54" t="s">
        <v>580</v>
      </c>
      <c r="C1968" s="54" t="s">
        <v>260</v>
      </c>
      <c r="D1968" s="54" t="s">
        <v>260</v>
      </c>
      <c r="E1968" s="54" t="s">
        <v>13</v>
      </c>
      <c r="F1968" s="54"/>
      <c r="G1968" s="54" t="s">
        <v>381</v>
      </c>
      <c r="H1968" s="54" t="s">
        <v>382</v>
      </c>
      <c r="I1968" s="51">
        <v>5385.31</v>
      </c>
      <c r="J1968" s="51">
        <v>5385.31</v>
      </c>
      <c r="K1968" s="51">
        <v>10770.62</v>
      </c>
      <c r="L1968" s="51">
        <v>10770.62</v>
      </c>
      <c r="M1968" s="51">
        <v>1</v>
      </c>
      <c r="N1968" s="51">
        <v>1</v>
      </c>
      <c r="O1968" s="55">
        <v>0</v>
      </c>
      <c r="P1968" s="56">
        <f t="shared" si="30"/>
        <v>10770.62</v>
      </c>
      <c r="Q1968" s="49"/>
      <c r="R1968" s="49"/>
    </row>
    <row r="1969" spans="1:18" s="48" customFormat="1" ht="15.2" customHeight="1">
      <c r="A1969" s="54" t="s">
        <v>539</v>
      </c>
      <c r="B1969" s="54" t="s">
        <v>580</v>
      </c>
      <c r="C1969" s="54" t="s">
        <v>261</v>
      </c>
      <c r="D1969" s="54" t="s">
        <v>261</v>
      </c>
      <c r="E1969" s="54" t="s">
        <v>13</v>
      </c>
      <c r="F1969" s="54"/>
      <c r="G1969" s="54" t="s">
        <v>366</v>
      </c>
      <c r="H1969" s="54" t="s">
        <v>367</v>
      </c>
      <c r="I1969" s="51">
        <v>4252.2</v>
      </c>
      <c r="J1969" s="51">
        <v>4252.2</v>
      </c>
      <c r="K1969" s="51">
        <v>338540.68</v>
      </c>
      <c r="L1969" s="51">
        <v>338540.68</v>
      </c>
      <c r="M1969" s="51">
        <v>1</v>
      </c>
      <c r="N1969" s="51">
        <v>1</v>
      </c>
      <c r="O1969" s="55">
        <v>0</v>
      </c>
      <c r="P1969" s="56">
        <f t="shared" si="30"/>
        <v>338540.68</v>
      </c>
      <c r="Q1969" s="49"/>
      <c r="R1969" s="49"/>
    </row>
    <row r="1970" spans="1:18" s="48" customFormat="1" ht="15.2" customHeight="1">
      <c r="A1970" s="54" t="s">
        <v>539</v>
      </c>
      <c r="B1970" s="54" t="s">
        <v>580</v>
      </c>
      <c r="C1970" s="54" t="s">
        <v>261</v>
      </c>
      <c r="D1970" s="54" t="s">
        <v>261</v>
      </c>
      <c r="E1970" s="54" t="s">
        <v>13</v>
      </c>
      <c r="F1970" s="54"/>
      <c r="G1970" s="54" t="s">
        <v>368</v>
      </c>
      <c r="H1970" s="54" t="s">
        <v>369</v>
      </c>
      <c r="I1970" s="51">
        <v>32.950000000000003</v>
      </c>
      <c r="J1970" s="51">
        <v>32.950000000000003</v>
      </c>
      <c r="K1970" s="51">
        <v>21253.86</v>
      </c>
      <c r="L1970" s="51">
        <v>21253.86</v>
      </c>
      <c r="M1970" s="51">
        <v>1</v>
      </c>
      <c r="N1970" s="51">
        <v>1</v>
      </c>
      <c r="O1970" s="55">
        <v>0</v>
      </c>
      <c r="P1970" s="56">
        <f t="shared" si="30"/>
        <v>21253.86</v>
      </c>
      <c r="Q1970" s="49"/>
      <c r="R1970" s="49"/>
    </row>
    <row r="1971" spans="1:18" s="48" customFormat="1" ht="15.2" customHeight="1">
      <c r="A1971" s="54" t="s">
        <v>539</v>
      </c>
      <c r="B1971" s="54" t="s">
        <v>580</v>
      </c>
      <c r="C1971" s="54" t="s">
        <v>261</v>
      </c>
      <c r="D1971" s="54" t="s">
        <v>261</v>
      </c>
      <c r="E1971" s="54" t="s">
        <v>13</v>
      </c>
      <c r="F1971" s="54"/>
      <c r="G1971" s="54" t="s">
        <v>370</v>
      </c>
      <c r="H1971" s="54" t="s">
        <v>371</v>
      </c>
      <c r="I1971" s="51">
        <v>4407.72</v>
      </c>
      <c r="J1971" s="51">
        <v>4407.72</v>
      </c>
      <c r="K1971" s="51">
        <v>4407.72</v>
      </c>
      <c r="L1971" s="51">
        <v>4407.72</v>
      </c>
      <c r="M1971" s="51">
        <v>1</v>
      </c>
      <c r="N1971" s="51">
        <v>1</v>
      </c>
      <c r="O1971" s="55">
        <v>0</v>
      </c>
      <c r="P1971" s="56">
        <f t="shared" si="30"/>
        <v>4407.72</v>
      </c>
      <c r="Q1971" s="49"/>
      <c r="R1971" s="49"/>
    </row>
    <row r="1972" spans="1:18" s="48" customFormat="1" ht="15.2" customHeight="1">
      <c r="A1972" s="54" t="s">
        <v>539</v>
      </c>
      <c r="B1972" s="54" t="s">
        <v>580</v>
      </c>
      <c r="C1972" s="54" t="s">
        <v>261</v>
      </c>
      <c r="D1972" s="54" t="s">
        <v>261</v>
      </c>
      <c r="E1972" s="54" t="s">
        <v>13</v>
      </c>
      <c r="F1972" s="54"/>
      <c r="G1972" s="54" t="s">
        <v>372</v>
      </c>
      <c r="H1972" s="54" t="s">
        <v>373</v>
      </c>
      <c r="I1972" s="51">
        <v>194</v>
      </c>
      <c r="J1972" s="51">
        <v>194</v>
      </c>
      <c r="K1972" s="51">
        <v>405.62</v>
      </c>
      <c r="L1972" s="51">
        <v>405.62</v>
      </c>
      <c r="M1972" s="51">
        <v>1</v>
      </c>
      <c r="N1972" s="51">
        <v>1</v>
      </c>
      <c r="O1972" s="55">
        <v>0</v>
      </c>
      <c r="P1972" s="56">
        <f t="shared" si="30"/>
        <v>405.62</v>
      </c>
      <c r="Q1972" s="49"/>
      <c r="R1972" s="49"/>
    </row>
    <row r="1973" spans="1:18" s="48" customFormat="1" ht="15.2" customHeight="1">
      <c r="A1973" s="54" t="s">
        <v>539</v>
      </c>
      <c r="B1973" s="54" t="s">
        <v>580</v>
      </c>
      <c r="C1973" s="54" t="s">
        <v>261</v>
      </c>
      <c r="D1973" s="54" t="s">
        <v>261</v>
      </c>
      <c r="E1973" s="54" t="s">
        <v>13</v>
      </c>
      <c r="F1973" s="54"/>
      <c r="G1973" s="54" t="s">
        <v>374</v>
      </c>
      <c r="H1973" s="54" t="s">
        <v>375</v>
      </c>
      <c r="I1973" s="51">
        <v>20978.18</v>
      </c>
      <c r="J1973" s="51">
        <v>20978.18</v>
      </c>
      <c r="K1973" s="51">
        <v>27556.98</v>
      </c>
      <c r="L1973" s="51">
        <v>27556.98</v>
      </c>
      <c r="M1973" s="51">
        <v>1</v>
      </c>
      <c r="N1973" s="51">
        <v>1</v>
      </c>
      <c r="O1973" s="55">
        <v>0</v>
      </c>
      <c r="P1973" s="56">
        <f t="shared" si="30"/>
        <v>27556.98</v>
      </c>
      <c r="Q1973" s="49"/>
      <c r="R1973" s="49"/>
    </row>
    <row r="1974" spans="1:18" s="48" customFormat="1" ht="15.2" customHeight="1">
      <c r="A1974" s="54" t="s">
        <v>539</v>
      </c>
      <c r="B1974" s="54" t="s">
        <v>580</v>
      </c>
      <c r="C1974" s="54" t="s">
        <v>261</v>
      </c>
      <c r="D1974" s="54" t="s">
        <v>261</v>
      </c>
      <c r="E1974" s="54" t="s">
        <v>13</v>
      </c>
      <c r="F1974" s="54"/>
      <c r="G1974" s="54" t="s">
        <v>389</v>
      </c>
      <c r="H1974" s="54" t="s">
        <v>390</v>
      </c>
      <c r="I1974" s="51">
        <v>7402.98</v>
      </c>
      <c r="J1974" s="51">
        <v>7402.98</v>
      </c>
      <c r="K1974" s="51">
        <v>7485.3</v>
      </c>
      <c r="L1974" s="51">
        <v>7485.2999999999993</v>
      </c>
      <c r="M1974" s="51">
        <v>1</v>
      </c>
      <c r="N1974" s="51">
        <v>1</v>
      </c>
      <c r="O1974" s="55">
        <v>0</v>
      </c>
      <c r="P1974" s="56">
        <f t="shared" si="30"/>
        <v>7485.2999999999993</v>
      </c>
      <c r="Q1974" s="49"/>
      <c r="R1974" s="49"/>
    </row>
    <row r="1975" spans="1:18" s="48" customFormat="1" ht="15.2" customHeight="1">
      <c r="A1975" s="54" t="s">
        <v>539</v>
      </c>
      <c r="B1975" s="54" t="s">
        <v>580</v>
      </c>
      <c r="C1975" s="54" t="s">
        <v>261</v>
      </c>
      <c r="D1975" s="54" t="s">
        <v>261</v>
      </c>
      <c r="E1975" s="54" t="s">
        <v>13</v>
      </c>
      <c r="F1975" s="54"/>
      <c r="G1975" s="54" t="s">
        <v>397</v>
      </c>
      <c r="H1975" s="54" t="s">
        <v>35</v>
      </c>
      <c r="I1975" s="51" t="s">
        <v>510</v>
      </c>
      <c r="J1975" s="51" t="s">
        <v>510</v>
      </c>
      <c r="K1975" s="51">
        <v>0</v>
      </c>
      <c r="L1975" s="51">
        <v>0</v>
      </c>
      <c r="M1975" s="51">
        <v>2</v>
      </c>
      <c r="N1975" s="51">
        <v>2</v>
      </c>
      <c r="O1975" s="55">
        <v>0</v>
      </c>
      <c r="P1975" s="56">
        <f t="shared" si="30"/>
        <v>0</v>
      </c>
      <c r="Q1975" s="49"/>
      <c r="R1975" s="49"/>
    </row>
    <row r="1976" spans="1:18" s="48" customFormat="1" ht="15.2" customHeight="1">
      <c r="A1976" s="54" t="s">
        <v>539</v>
      </c>
      <c r="B1976" s="54" t="s">
        <v>580</v>
      </c>
      <c r="C1976" s="54" t="s">
        <v>261</v>
      </c>
      <c r="D1976" s="54" t="s">
        <v>261</v>
      </c>
      <c r="E1976" s="54" t="s">
        <v>13</v>
      </c>
      <c r="F1976" s="54"/>
      <c r="G1976" s="54" t="s">
        <v>380</v>
      </c>
      <c r="H1976" s="54" t="s">
        <v>17</v>
      </c>
      <c r="I1976" s="51">
        <v>637.11</v>
      </c>
      <c r="J1976" s="51">
        <v>637.11</v>
      </c>
      <c r="K1976" s="51">
        <v>933.8</v>
      </c>
      <c r="L1976" s="51">
        <v>933.8</v>
      </c>
      <c r="M1976" s="51">
        <v>1</v>
      </c>
      <c r="N1976" s="51">
        <v>1</v>
      </c>
      <c r="O1976" s="55">
        <v>0</v>
      </c>
      <c r="P1976" s="56">
        <f t="shared" si="30"/>
        <v>933.8</v>
      </c>
      <c r="Q1976" s="49"/>
      <c r="R1976" s="49"/>
    </row>
    <row r="1977" spans="1:18" s="48" customFormat="1" ht="15.2" customHeight="1">
      <c r="A1977" s="54" t="s">
        <v>539</v>
      </c>
      <c r="B1977" s="54" t="s">
        <v>580</v>
      </c>
      <c r="C1977" s="54" t="s">
        <v>261</v>
      </c>
      <c r="D1977" s="54" t="s">
        <v>261</v>
      </c>
      <c r="E1977" s="54" t="s">
        <v>13</v>
      </c>
      <c r="F1977" s="54"/>
      <c r="G1977" s="54" t="s">
        <v>381</v>
      </c>
      <c r="H1977" s="54" t="s">
        <v>382</v>
      </c>
      <c r="I1977" s="51">
        <v>1646.61</v>
      </c>
      <c r="J1977" s="51">
        <v>1646.61</v>
      </c>
      <c r="K1977" s="51">
        <v>3293.22</v>
      </c>
      <c r="L1977" s="51">
        <v>3293.22</v>
      </c>
      <c r="M1977" s="51">
        <v>1</v>
      </c>
      <c r="N1977" s="51">
        <v>1</v>
      </c>
      <c r="O1977" s="55">
        <v>0</v>
      </c>
      <c r="P1977" s="56">
        <f t="shared" si="30"/>
        <v>3293.22</v>
      </c>
      <c r="Q1977" s="49"/>
      <c r="R1977" s="49"/>
    </row>
    <row r="1978" spans="1:18" s="48" customFormat="1" ht="15.2" customHeight="1">
      <c r="A1978" s="54" t="s">
        <v>539</v>
      </c>
      <c r="B1978" s="54" t="s">
        <v>580</v>
      </c>
      <c r="C1978" s="54" t="s">
        <v>262</v>
      </c>
      <c r="D1978" s="54" t="s">
        <v>262</v>
      </c>
      <c r="E1978" s="54" t="s">
        <v>13</v>
      </c>
      <c r="F1978" s="54"/>
      <c r="G1978" s="54" t="s">
        <v>366</v>
      </c>
      <c r="H1978" s="54" t="s">
        <v>367</v>
      </c>
      <c r="I1978" s="51">
        <v>23687.94</v>
      </c>
      <c r="J1978" s="51">
        <v>23687.94</v>
      </c>
      <c r="K1978" s="51">
        <v>1917931.42</v>
      </c>
      <c r="L1978" s="51">
        <v>1917931.42</v>
      </c>
      <c r="M1978" s="51">
        <v>1</v>
      </c>
      <c r="N1978" s="51">
        <v>1</v>
      </c>
      <c r="O1978" s="55">
        <v>0</v>
      </c>
      <c r="P1978" s="56">
        <f t="shared" si="30"/>
        <v>1917931.42</v>
      </c>
      <c r="Q1978" s="49"/>
      <c r="R1978" s="49"/>
    </row>
    <row r="1979" spans="1:18" s="48" customFormat="1" ht="15.2" customHeight="1">
      <c r="A1979" s="54" t="s">
        <v>539</v>
      </c>
      <c r="B1979" s="54" t="s">
        <v>580</v>
      </c>
      <c r="C1979" s="54" t="s">
        <v>262</v>
      </c>
      <c r="D1979" s="54" t="s">
        <v>262</v>
      </c>
      <c r="E1979" s="54" t="s">
        <v>13</v>
      </c>
      <c r="F1979" s="54"/>
      <c r="G1979" s="54" t="s">
        <v>368</v>
      </c>
      <c r="H1979" s="54" t="s">
        <v>369</v>
      </c>
      <c r="I1979" s="51">
        <v>181.1</v>
      </c>
      <c r="J1979" s="51">
        <v>181.1</v>
      </c>
      <c r="K1979" s="51">
        <v>116838.05</v>
      </c>
      <c r="L1979" s="51">
        <v>116838.04999999999</v>
      </c>
      <c r="M1979" s="51">
        <v>1</v>
      </c>
      <c r="N1979" s="51">
        <v>1</v>
      </c>
      <c r="O1979" s="55">
        <v>0</v>
      </c>
      <c r="P1979" s="56">
        <f t="shared" si="30"/>
        <v>116838.04999999999</v>
      </c>
      <c r="Q1979" s="49"/>
      <c r="R1979" s="49"/>
    </row>
    <row r="1980" spans="1:18" s="48" customFormat="1" ht="15.2" customHeight="1">
      <c r="A1980" s="54" t="s">
        <v>539</v>
      </c>
      <c r="B1980" s="54" t="s">
        <v>580</v>
      </c>
      <c r="C1980" s="54" t="s">
        <v>262</v>
      </c>
      <c r="D1980" s="54" t="s">
        <v>262</v>
      </c>
      <c r="E1980" s="54" t="s">
        <v>13</v>
      </c>
      <c r="F1980" s="54"/>
      <c r="G1980" s="54" t="s">
        <v>370</v>
      </c>
      <c r="H1980" s="54" t="s">
        <v>371</v>
      </c>
      <c r="I1980" s="51">
        <v>41454.47</v>
      </c>
      <c r="J1980" s="51">
        <v>41454.47</v>
      </c>
      <c r="K1980" s="51">
        <v>41454.47</v>
      </c>
      <c r="L1980" s="51">
        <v>41454.47</v>
      </c>
      <c r="M1980" s="51">
        <v>1</v>
      </c>
      <c r="N1980" s="51">
        <v>1</v>
      </c>
      <c r="O1980" s="55">
        <v>0</v>
      </c>
      <c r="P1980" s="56">
        <f t="shared" si="30"/>
        <v>41454.47</v>
      </c>
      <c r="Q1980" s="49"/>
      <c r="R1980" s="49"/>
    </row>
    <row r="1981" spans="1:18" s="48" customFormat="1" ht="15.2" customHeight="1">
      <c r="A1981" s="54" t="s">
        <v>539</v>
      </c>
      <c r="B1981" s="54" t="s">
        <v>580</v>
      </c>
      <c r="C1981" s="54" t="s">
        <v>262</v>
      </c>
      <c r="D1981" s="54" t="s">
        <v>262</v>
      </c>
      <c r="E1981" s="54" t="s">
        <v>13</v>
      </c>
      <c r="F1981" s="54"/>
      <c r="G1981" s="54" t="s">
        <v>372</v>
      </c>
      <c r="H1981" s="54" t="s">
        <v>373</v>
      </c>
      <c r="I1981" s="51">
        <v>1824.49</v>
      </c>
      <c r="J1981" s="51">
        <v>1824.49</v>
      </c>
      <c r="K1981" s="51">
        <v>3814.71</v>
      </c>
      <c r="L1981" s="51">
        <v>3814.71</v>
      </c>
      <c r="M1981" s="51">
        <v>1</v>
      </c>
      <c r="N1981" s="51">
        <v>1</v>
      </c>
      <c r="O1981" s="55">
        <v>0</v>
      </c>
      <c r="P1981" s="56">
        <f t="shared" si="30"/>
        <v>3814.71</v>
      </c>
      <c r="Q1981" s="49"/>
      <c r="R1981" s="49"/>
    </row>
    <row r="1982" spans="1:18" s="48" customFormat="1" ht="15.2" customHeight="1">
      <c r="A1982" s="54" t="s">
        <v>539</v>
      </c>
      <c r="B1982" s="54" t="s">
        <v>580</v>
      </c>
      <c r="C1982" s="54" t="s">
        <v>262</v>
      </c>
      <c r="D1982" s="54" t="s">
        <v>262</v>
      </c>
      <c r="E1982" s="54" t="s">
        <v>13</v>
      </c>
      <c r="F1982" s="54"/>
      <c r="G1982" s="54" t="s">
        <v>374</v>
      </c>
      <c r="H1982" s="54" t="s">
        <v>375</v>
      </c>
      <c r="I1982" s="51">
        <v>1872.31</v>
      </c>
      <c r="J1982" s="51">
        <v>1872.31</v>
      </c>
      <c r="K1982" s="51">
        <v>3109.75</v>
      </c>
      <c r="L1982" s="51">
        <v>3109.75</v>
      </c>
      <c r="M1982" s="51">
        <v>1</v>
      </c>
      <c r="N1982" s="51">
        <v>1</v>
      </c>
      <c r="O1982" s="55">
        <v>0</v>
      </c>
      <c r="P1982" s="56">
        <f t="shared" si="30"/>
        <v>3109.75</v>
      </c>
      <c r="Q1982" s="49"/>
      <c r="R1982" s="49"/>
    </row>
    <row r="1983" spans="1:18" s="48" customFormat="1" ht="15.2" customHeight="1">
      <c r="A1983" s="54" t="s">
        <v>539</v>
      </c>
      <c r="B1983" s="54" t="s">
        <v>580</v>
      </c>
      <c r="C1983" s="54" t="s">
        <v>262</v>
      </c>
      <c r="D1983" s="54" t="s">
        <v>262</v>
      </c>
      <c r="E1983" s="54" t="s">
        <v>13</v>
      </c>
      <c r="F1983" s="54"/>
      <c r="G1983" s="54" t="s">
        <v>389</v>
      </c>
      <c r="H1983" s="54" t="s">
        <v>390</v>
      </c>
      <c r="I1983" s="51">
        <v>815.18</v>
      </c>
      <c r="J1983" s="51">
        <v>815.18</v>
      </c>
      <c r="K1983" s="51">
        <v>843.09</v>
      </c>
      <c r="L1983" s="51">
        <v>843.08999999999992</v>
      </c>
      <c r="M1983" s="51">
        <v>1</v>
      </c>
      <c r="N1983" s="51">
        <v>1</v>
      </c>
      <c r="O1983" s="55">
        <v>0</v>
      </c>
      <c r="P1983" s="56">
        <f t="shared" si="30"/>
        <v>843.08999999999992</v>
      </c>
      <c r="Q1983" s="49"/>
      <c r="R1983" s="49"/>
    </row>
    <row r="1984" spans="1:18" s="48" customFormat="1" ht="15.2" customHeight="1">
      <c r="A1984" s="54" t="s">
        <v>539</v>
      </c>
      <c r="B1984" s="54" t="s">
        <v>580</v>
      </c>
      <c r="C1984" s="54" t="s">
        <v>262</v>
      </c>
      <c r="D1984" s="54" t="s">
        <v>262</v>
      </c>
      <c r="E1984" s="54" t="s">
        <v>13</v>
      </c>
      <c r="F1984" s="54"/>
      <c r="G1984" s="54" t="s">
        <v>397</v>
      </c>
      <c r="H1984" s="54" t="s">
        <v>35</v>
      </c>
      <c r="I1984" s="51" t="s">
        <v>510</v>
      </c>
      <c r="J1984" s="51" t="s">
        <v>510</v>
      </c>
      <c r="K1984" s="51">
        <v>0</v>
      </c>
      <c r="L1984" s="51">
        <v>0</v>
      </c>
      <c r="M1984" s="51">
        <v>2</v>
      </c>
      <c r="N1984" s="51">
        <v>2</v>
      </c>
      <c r="O1984" s="55">
        <v>0</v>
      </c>
      <c r="P1984" s="56">
        <f t="shared" si="30"/>
        <v>0</v>
      </c>
      <c r="Q1984" s="49"/>
      <c r="R1984" s="49"/>
    </row>
    <row r="1985" spans="1:18" s="48" customFormat="1" ht="15.2" customHeight="1">
      <c r="A1985" s="54" t="s">
        <v>539</v>
      </c>
      <c r="B1985" s="54" t="s">
        <v>580</v>
      </c>
      <c r="C1985" s="54" t="s">
        <v>262</v>
      </c>
      <c r="D1985" s="54" t="s">
        <v>262</v>
      </c>
      <c r="E1985" s="54" t="s">
        <v>13</v>
      </c>
      <c r="F1985" s="54"/>
      <c r="G1985" s="54" t="s">
        <v>380</v>
      </c>
      <c r="H1985" s="54" t="s">
        <v>17</v>
      </c>
      <c r="I1985" s="51">
        <v>3591.29</v>
      </c>
      <c r="J1985" s="51">
        <v>3591.29</v>
      </c>
      <c r="K1985" s="51">
        <v>5062.32</v>
      </c>
      <c r="L1985" s="51">
        <v>5062.32</v>
      </c>
      <c r="M1985" s="51">
        <v>1</v>
      </c>
      <c r="N1985" s="51">
        <v>1</v>
      </c>
      <c r="O1985" s="55">
        <v>0</v>
      </c>
      <c r="P1985" s="56">
        <f t="shared" si="30"/>
        <v>5062.32</v>
      </c>
      <c r="Q1985" s="49"/>
      <c r="R1985" s="49"/>
    </row>
    <row r="1986" spans="1:18" s="48" customFormat="1" ht="15.2" customHeight="1">
      <c r="A1986" s="54" t="s">
        <v>539</v>
      </c>
      <c r="B1986" s="54" t="s">
        <v>580</v>
      </c>
      <c r="C1986" s="54" t="s">
        <v>262</v>
      </c>
      <c r="D1986" s="54" t="s">
        <v>262</v>
      </c>
      <c r="E1986" s="54" t="s">
        <v>13</v>
      </c>
      <c r="F1986" s="54"/>
      <c r="G1986" s="54" t="s">
        <v>381</v>
      </c>
      <c r="H1986" s="54" t="s">
        <v>382</v>
      </c>
      <c r="I1986" s="51">
        <v>9043.42</v>
      </c>
      <c r="J1986" s="51">
        <v>9043.42</v>
      </c>
      <c r="K1986" s="51">
        <v>18086.84</v>
      </c>
      <c r="L1986" s="51">
        <v>18086.84</v>
      </c>
      <c r="M1986" s="51">
        <v>1</v>
      </c>
      <c r="N1986" s="51">
        <v>1</v>
      </c>
      <c r="O1986" s="55">
        <v>0</v>
      </c>
      <c r="P1986" s="56">
        <f t="shared" si="30"/>
        <v>18086.84</v>
      </c>
      <c r="Q1986" s="49"/>
      <c r="R1986" s="49"/>
    </row>
    <row r="1987" spans="1:18" s="48" customFormat="1" ht="15.2" customHeight="1">
      <c r="A1987" s="54" t="s">
        <v>539</v>
      </c>
      <c r="B1987" s="54" t="s">
        <v>580</v>
      </c>
      <c r="C1987" s="54" t="s">
        <v>263</v>
      </c>
      <c r="D1987" s="54" t="s">
        <v>263</v>
      </c>
      <c r="E1987" s="54" t="s">
        <v>13</v>
      </c>
      <c r="F1987" s="54"/>
      <c r="G1987" s="54" t="s">
        <v>366</v>
      </c>
      <c r="H1987" s="54" t="s">
        <v>367</v>
      </c>
      <c r="I1987" s="51">
        <v>3344.94</v>
      </c>
      <c r="J1987" s="51">
        <v>3344.94</v>
      </c>
      <c r="K1987" s="51">
        <v>270330.03000000003</v>
      </c>
      <c r="L1987" s="51">
        <v>270330.03000000003</v>
      </c>
      <c r="M1987" s="51">
        <v>1</v>
      </c>
      <c r="N1987" s="51">
        <v>1</v>
      </c>
      <c r="O1987" s="55">
        <v>0</v>
      </c>
      <c r="P1987" s="56">
        <f t="shared" ref="P1987:P2050" si="31">L1987-O1987</f>
        <v>270330.03000000003</v>
      </c>
      <c r="Q1987" s="49"/>
      <c r="R1987" s="49"/>
    </row>
    <row r="1988" spans="1:18" s="48" customFormat="1" ht="15.2" customHeight="1">
      <c r="A1988" s="54" t="s">
        <v>539</v>
      </c>
      <c r="B1988" s="54" t="s">
        <v>580</v>
      </c>
      <c r="C1988" s="54" t="s">
        <v>263</v>
      </c>
      <c r="D1988" s="54" t="s">
        <v>263</v>
      </c>
      <c r="E1988" s="54" t="s">
        <v>13</v>
      </c>
      <c r="F1988" s="54"/>
      <c r="G1988" s="54" t="s">
        <v>368</v>
      </c>
      <c r="H1988" s="54" t="s">
        <v>369</v>
      </c>
      <c r="I1988" s="51">
        <v>25.61</v>
      </c>
      <c r="J1988" s="51">
        <v>25.61</v>
      </c>
      <c r="K1988" s="51">
        <v>16522.16</v>
      </c>
      <c r="L1988" s="51">
        <v>16522.16</v>
      </c>
      <c r="M1988" s="51">
        <v>1</v>
      </c>
      <c r="N1988" s="51">
        <v>1</v>
      </c>
      <c r="O1988" s="55">
        <v>0</v>
      </c>
      <c r="P1988" s="56">
        <f t="shared" si="31"/>
        <v>16522.16</v>
      </c>
      <c r="Q1988" s="49"/>
      <c r="R1988" s="49"/>
    </row>
    <row r="1989" spans="1:18" s="48" customFormat="1" ht="15.2" customHeight="1">
      <c r="A1989" s="54" t="s">
        <v>539</v>
      </c>
      <c r="B1989" s="54" t="s">
        <v>580</v>
      </c>
      <c r="C1989" s="54" t="s">
        <v>263</v>
      </c>
      <c r="D1989" s="54" t="s">
        <v>263</v>
      </c>
      <c r="E1989" s="54" t="s">
        <v>13</v>
      </c>
      <c r="F1989" s="54"/>
      <c r="G1989" s="54" t="s">
        <v>370</v>
      </c>
      <c r="H1989" s="54" t="s">
        <v>371</v>
      </c>
      <c r="I1989" s="51">
        <v>5470.99</v>
      </c>
      <c r="J1989" s="51">
        <v>5470.99</v>
      </c>
      <c r="K1989" s="51">
        <v>5470.99</v>
      </c>
      <c r="L1989" s="51">
        <v>5470.99</v>
      </c>
      <c r="M1989" s="51">
        <v>1</v>
      </c>
      <c r="N1989" s="51">
        <v>1</v>
      </c>
      <c r="O1989" s="55">
        <v>0</v>
      </c>
      <c r="P1989" s="56">
        <f t="shared" si="31"/>
        <v>5470.99</v>
      </c>
      <c r="Q1989" s="49"/>
      <c r="R1989" s="49"/>
    </row>
    <row r="1990" spans="1:18" s="48" customFormat="1" ht="15.2" customHeight="1">
      <c r="A1990" s="54" t="s">
        <v>539</v>
      </c>
      <c r="B1990" s="54" t="s">
        <v>580</v>
      </c>
      <c r="C1990" s="54" t="s">
        <v>263</v>
      </c>
      <c r="D1990" s="54" t="s">
        <v>263</v>
      </c>
      <c r="E1990" s="54" t="s">
        <v>13</v>
      </c>
      <c r="F1990" s="54"/>
      <c r="G1990" s="54" t="s">
        <v>372</v>
      </c>
      <c r="H1990" s="54" t="s">
        <v>373</v>
      </c>
      <c r="I1990" s="51">
        <v>240.79</v>
      </c>
      <c r="J1990" s="51">
        <v>240.79</v>
      </c>
      <c r="K1990" s="51">
        <v>503.45</v>
      </c>
      <c r="L1990" s="51">
        <v>503.44999999999993</v>
      </c>
      <c r="M1990" s="51">
        <v>1</v>
      </c>
      <c r="N1990" s="51">
        <v>1</v>
      </c>
      <c r="O1990" s="55">
        <v>0</v>
      </c>
      <c r="P1990" s="56">
        <f t="shared" si="31"/>
        <v>503.44999999999993</v>
      </c>
      <c r="Q1990" s="49"/>
      <c r="R1990" s="49"/>
    </row>
    <row r="1991" spans="1:18" s="48" customFormat="1" ht="15.2" customHeight="1">
      <c r="A1991" s="54" t="s">
        <v>539</v>
      </c>
      <c r="B1991" s="54" t="s">
        <v>580</v>
      </c>
      <c r="C1991" s="54" t="s">
        <v>263</v>
      </c>
      <c r="D1991" s="54" t="s">
        <v>263</v>
      </c>
      <c r="E1991" s="54" t="s">
        <v>13</v>
      </c>
      <c r="F1991" s="54"/>
      <c r="G1991" s="54" t="s">
        <v>374</v>
      </c>
      <c r="H1991" s="54" t="s">
        <v>375</v>
      </c>
      <c r="I1991" s="51">
        <v>-46.24</v>
      </c>
      <c r="J1991" s="51">
        <v>-46.24</v>
      </c>
      <c r="K1991" s="51">
        <v>2156.9</v>
      </c>
      <c r="L1991" s="51">
        <v>2156.9</v>
      </c>
      <c r="M1991" s="51">
        <v>1</v>
      </c>
      <c r="N1991" s="51">
        <v>1</v>
      </c>
      <c r="O1991" s="55">
        <v>0</v>
      </c>
      <c r="P1991" s="56">
        <f t="shared" si="31"/>
        <v>2156.9</v>
      </c>
      <c r="Q1991" s="49"/>
      <c r="R1991" s="49"/>
    </row>
    <row r="1992" spans="1:18" s="48" customFormat="1" ht="15.2" customHeight="1">
      <c r="A1992" s="54" t="s">
        <v>539</v>
      </c>
      <c r="B1992" s="54" t="s">
        <v>580</v>
      </c>
      <c r="C1992" s="54" t="s">
        <v>263</v>
      </c>
      <c r="D1992" s="54" t="s">
        <v>263</v>
      </c>
      <c r="E1992" s="54" t="s">
        <v>13</v>
      </c>
      <c r="F1992" s="54"/>
      <c r="G1992" s="54" t="s">
        <v>389</v>
      </c>
      <c r="H1992" s="54" t="s">
        <v>390</v>
      </c>
      <c r="I1992" s="51" t="s">
        <v>510</v>
      </c>
      <c r="J1992" s="51" t="s">
        <v>510</v>
      </c>
      <c r="K1992" s="51">
        <v>0</v>
      </c>
      <c r="L1992" s="51">
        <v>0</v>
      </c>
      <c r="M1992" s="51">
        <v>1</v>
      </c>
      <c r="N1992" s="51">
        <v>1</v>
      </c>
      <c r="O1992" s="55">
        <v>0</v>
      </c>
      <c r="P1992" s="56">
        <f t="shared" si="31"/>
        <v>0</v>
      </c>
      <c r="Q1992" s="49"/>
      <c r="R1992" s="49"/>
    </row>
    <row r="1993" spans="1:18" s="48" customFormat="1" ht="15.2" customHeight="1">
      <c r="A1993" s="54" t="s">
        <v>539</v>
      </c>
      <c r="B1993" s="54" t="s">
        <v>580</v>
      </c>
      <c r="C1993" s="54" t="s">
        <v>263</v>
      </c>
      <c r="D1993" s="54" t="s">
        <v>263</v>
      </c>
      <c r="E1993" s="54" t="s">
        <v>13</v>
      </c>
      <c r="F1993" s="54"/>
      <c r="G1993" s="54" t="s">
        <v>397</v>
      </c>
      <c r="H1993" s="54" t="s">
        <v>35</v>
      </c>
      <c r="I1993" s="51" t="s">
        <v>510</v>
      </c>
      <c r="J1993" s="51" t="s">
        <v>510</v>
      </c>
      <c r="K1993" s="51">
        <v>0</v>
      </c>
      <c r="L1993" s="51">
        <v>0</v>
      </c>
      <c r="M1993" s="51">
        <v>2</v>
      </c>
      <c r="N1993" s="51">
        <v>2</v>
      </c>
      <c r="O1993" s="55">
        <v>0</v>
      </c>
      <c r="P1993" s="56">
        <f t="shared" si="31"/>
        <v>0</v>
      </c>
      <c r="Q1993" s="49"/>
      <c r="R1993" s="49"/>
    </row>
    <row r="1994" spans="1:18" s="48" customFormat="1" ht="15.2" customHeight="1">
      <c r="A1994" s="54" t="s">
        <v>539</v>
      </c>
      <c r="B1994" s="54" t="s">
        <v>580</v>
      </c>
      <c r="C1994" s="54" t="s">
        <v>263</v>
      </c>
      <c r="D1994" s="54" t="s">
        <v>263</v>
      </c>
      <c r="E1994" s="54" t="s">
        <v>13</v>
      </c>
      <c r="F1994" s="54"/>
      <c r="G1994" s="54" t="s">
        <v>380</v>
      </c>
      <c r="H1994" s="54" t="s">
        <v>17</v>
      </c>
      <c r="I1994" s="51">
        <v>508.15</v>
      </c>
      <c r="J1994" s="51">
        <v>508.15</v>
      </c>
      <c r="K1994" s="51">
        <v>718.86</v>
      </c>
      <c r="L1994" s="51">
        <v>718.86</v>
      </c>
      <c r="M1994" s="51">
        <v>1</v>
      </c>
      <c r="N1994" s="51">
        <v>1</v>
      </c>
      <c r="O1994" s="55">
        <v>0</v>
      </c>
      <c r="P1994" s="56">
        <f t="shared" si="31"/>
        <v>718.86</v>
      </c>
      <c r="Q1994" s="49"/>
      <c r="R1994" s="49"/>
    </row>
    <row r="1995" spans="1:18" s="48" customFormat="1" ht="15.2" customHeight="1">
      <c r="A1995" s="54" t="s">
        <v>539</v>
      </c>
      <c r="B1995" s="54" t="s">
        <v>580</v>
      </c>
      <c r="C1995" s="54" t="s">
        <v>263</v>
      </c>
      <c r="D1995" s="54" t="s">
        <v>263</v>
      </c>
      <c r="E1995" s="54" t="s">
        <v>13</v>
      </c>
      <c r="F1995" s="54"/>
      <c r="G1995" s="54" t="s">
        <v>381</v>
      </c>
      <c r="H1995" s="54" t="s">
        <v>382</v>
      </c>
      <c r="I1995" s="51">
        <v>1278.67</v>
      </c>
      <c r="J1995" s="51">
        <v>1278.67</v>
      </c>
      <c r="K1995" s="51">
        <v>2557.34</v>
      </c>
      <c r="L1995" s="51">
        <v>2557.34</v>
      </c>
      <c r="M1995" s="51">
        <v>1</v>
      </c>
      <c r="N1995" s="51">
        <v>1</v>
      </c>
      <c r="O1995" s="55">
        <v>0</v>
      </c>
      <c r="P1995" s="56">
        <f t="shared" si="31"/>
        <v>2557.34</v>
      </c>
      <c r="Q1995" s="49"/>
      <c r="R1995" s="49"/>
    </row>
    <row r="1996" spans="1:18" s="48" customFormat="1" ht="15.2" customHeight="1">
      <c r="A1996" s="54" t="s">
        <v>539</v>
      </c>
      <c r="B1996" s="54" t="s">
        <v>580</v>
      </c>
      <c r="C1996" s="54" t="s">
        <v>264</v>
      </c>
      <c r="D1996" s="54" t="s">
        <v>264</v>
      </c>
      <c r="E1996" s="54" t="s">
        <v>13</v>
      </c>
      <c r="F1996" s="54"/>
      <c r="G1996" s="54" t="s">
        <v>366</v>
      </c>
      <c r="H1996" s="54" t="s">
        <v>367</v>
      </c>
      <c r="I1996" s="51">
        <v>1119.99</v>
      </c>
      <c r="J1996" s="51">
        <v>1119.99</v>
      </c>
      <c r="K1996" s="51">
        <v>90930.5</v>
      </c>
      <c r="L1996" s="51">
        <v>90930.500000000015</v>
      </c>
      <c r="M1996" s="51">
        <v>1</v>
      </c>
      <c r="N1996" s="51">
        <v>1</v>
      </c>
      <c r="O1996" s="55">
        <v>0</v>
      </c>
      <c r="P1996" s="56">
        <f t="shared" si="31"/>
        <v>90930.500000000015</v>
      </c>
      <c r="Q1996" s="49"/>
      <c r="R1996" s="49"/>
    </row>
    <row r="1997" spans="1:18" s="48" customFormat="1" ht="15.2" customHeight="1">
      <c r="A1997" s="54" t="s">
        <v>539</v>
      </c>
      <c r="B1997" s="54" t="s">
        <v>580</v>
      </c>
      <c r="C1997" s="54" t="s">
        <v>264</v>
      </c>
      <c r="D1997" s="54" t="s">
        <v>264</v>
      </c>
      <c r="E1997" s="54" t="s">
        <v>13</v>
      </c>
      <c r="F1997" s="54"/>
      <c r="G1997" s="54" t="s">
        <v>368</v>
      </c>
      <c r="H1997" s="54" t="s">
        <v>369</v>
      </c>
      <c r="I1997" s="51">
        <v>8.5399999999999991</v>
      </c>
      <c r="J1997" s="51">
        <v>8.5399999999999991</v>
      </c>
      <c r="K1997" s="51">
        <v>5507.39</v>
      </c>
      <c r="L1997" s="51">
        <v>5507.39</v>
      </c>
      <c r="M1997" s="51">
        <v>1</v>
      </c>
      <c r="N1997" s="51">
        <v>1</v>
      </c>
      <c r="O1997" s="55">
        <v>0</v>
      </c>
      <c r="P1997" s="56">
        <f t="shared" si="31"/>
        <v>5507.39</v>
      </c>
      <c r="Q1997" s="49"/>
      <c r="R1997" s="49"/>
    </row>
    <row r="1998" spans="1:18" s="48" customFormat="1" ht="15.2" customHeight="1">
      <c r="A1998" s="54" t="s">
        <v>539</v>
      </c>
      <c r="B1998" s="54" t="s">
        <v>580</v>
      </c>
      <c r="C1998" s="54" t="s">
        <v>264</v>
      </c>
      <c r="D1998" s="54" t="s">
        <v>264</v>
      </c>
      <c r="E1998" s="54" t="s">
        <v>13</v>
      </c>
      <c r="F1998" s="54"/>
      <c r="G1998" s="54" t="s">
        <v>370</v>
      </c>
      <c r="H1998" s="54" t="s">
        <v>371</v>
      </c>
      <c r="I1998" s="51">
        <v>1875.21</v>
      </c>
      <c r="J1998" s="51">
        <v>1875.21</v>
      </c>
      <c r="K1998" s="51">
        <v>1875.21</v>
      </c>
      <c r="L1998" s="51">
        <v>1875.21</v>
      </c>
      <c r="M1998" s="51">
        <v>1</v>
      </c>
      <c r="N1998" s="51">
        <v>1</v>
      </c>
      <c r="O1998" s="55">
        <v>0</v>
      </c>
      <c r="P1998" s="56">
        <f t="shared" si="31"/>
        <v>1875.21</v>
      </c>
      <c r="Q1998" s="49"/>
      <c r="R1998" s="49"/>
    </row>
    <row r="1999" spans="1:18" s="48" customFormat="1" ht="15.2" customHeight="1">
      <c r="A1999" s="54" t="s">
        <v>539</v>
      </c>
      <c r="B1999" s="54" t="s">
        <v>580</v>
      </c>
      <c r="C1999" s="54" t="s">
        <v>264</v>
      </c>
      <c r="D1999" s="54" t="s">
        <v>264</v>
      </c>
      <c r="E1999" s="54" t="s">
        <v>13</v>
      </c>
      <c r="F1999" s="54"/>
      <c r="G1999" s="54" t="s">
        <v>372</v>
      </c>
      <c r="H1999" s="54" t="s">
        <v>373</v>
      </c>
      <c r="I1999" s="51">
        <v>82.53</v>
      </c>
      <c r="J1999" s="51">
        <v>82.53</v>
      </c>
      <c r="K1999" s="51">
        <v>172.56</v>
      </c>
      <c r="L1999" s="51">
        <v>172.56</v>
      </c>
      <c r="M1999" s="51">
        <v>1</v>
      </c>
      <c r="N1999" s="51">
        <v>1</v>
      </c>
      <c r="O1999" s="55">
        <v>0</v>
      </c>
      <c r="P1999" s="56">
        <f t="shared" si="31"/>
        <v>172.56</v>
      </c>
      <c r="Q1999" s="49"/>
      <c r="R1999" s="49"/>
    </row>
    <row r="2000" spans="1:18" s="48" customFormat="1" ht="15.2" customHeight="1">
      <c r="A2000" s="54" t="s">
        <v>539</v>
      </c>
      <c r="B2000" s="54" t="s">
        <v>580</v>
      </c>
      <c r="C2000" s="54" t="s">
        <v>264</v>
      </c>
      <c r="D2000" s="54" t="s">
        <v>264</v>
      </c>
      <c r="E2000" s="54" t="s">
        <v>13</v>
      </c>
      <c r="F2000" s="54"/>
      <c r="G2000" s="54" t="s">
        <v>374</v>
      </c>
      <c r="H2000" s="54" t="s">
        <v>375</v>
      </c>
      <c r="I2000" s="51" t="s">
        <v>510</v>
      </c>
      <c r="J2000" s="51" t="s">
        <v>510</v>
      </c>
      <c r="K2000" s="51">
        <v>545.85</v>
      </c>
      <c r="L2000" s="51">
        <v>545.85</v>
      </c>
      <c r="M2000" s="51">
        <v>1</v>
      </c>
      <c r="N2000" s="51">
        <v>1</v>
      </c>
      <c r="O2000" s="55">
        <v>0</v>
      </c>
      <c r="P2000" s="56">
        <f t="shared" si="31"/>
        <v>545.85</v>
      </c>
      <c r="Q2000" s="49"/>
      <c r="R2000" s="49"/>
    </row>
    <row r="2001" spans="1:18" s="48" customFormat="1" ht="15.2" customHeight="1">
      <c r="A2001" s="54" t="s">
        <v>539</v>
      </c>
      <c r="B2001" s="54" t="s">
        <v>580</v>
      </c>
      <c r="C2001" s="54" t="s">
        <v>264</v>
      </c>
      <c r="D2001" s="54" t="s">
        <v>264</v>
      </c>
      <c r="E2001" s="54" t="s">
        <v>13</v>
      </c>
      <c r="F2001" s="54"/>
      <c r="G2001" s="54" t="s">
        <v>389</v>
      </c>
      <c r="H2001" s="54" t="s">
        <v>390</v>
      </c>
      <c r="I2001" s="51">
        <v>4237.6000000000004</v>
      </c>
      <c r="J2001" s="51">
        <v>4237.6000000000004</v>
      </c>
      <c r="K2001" s="51">
        <v>4237.6000000000004</v>
      </c>
      <c r="L2001" s="51">
        <v>4237.6000000000004</v>
      </c>
      <c r="M2001" s="51">
        <v>1</v>
      </c>
      <c r="N2001" s="51">
        <v>1</v>
      </c>
      <c r="O2001" s="55">
        <v>0</v>
      </c>
      <c r="P2001" s="56">
        <f t="shared" si="31"/>
        <v>4237.6000000000004</v>
      </c>
      <c r="Q2001" s="49"/>
      <c r="R2001" s="49"/>
    </row>
    <row r="2002" spans="1:18" s="48" customFormat="1" ht="15.2" customHeight="1">
      <c r="A2002" s="54" t="s">
        <v>539</v>
      </c>
      <c r="B2002" s="54" t="s">
        <v>580</v>
      </c>
      <c r="C2002" s="54" t="s">
        <v>264</v>
      </c>
      <c r="D2002" s="54" t="s">
        <v>264</v>
      </c>
      <c r="E2002" s="54" t="s">
        <v>13</v>
      </c>
      <c r="F2002" s="54"/>
      <c r="G2002" s="54" t="s">
        <v>397</v>
      </c>
      <c r="H2002" s="54" t="s">
        <v>35</v>
      </c>
      <c r="I2002" s="51" t="s">
        <v>510</v>
      </c>
      <c r="J2002" s="51" t="s">
        <v>510</v>
      </c>
      <c r="K2002" s="51">
        <v>0</v>
      </c>
      <c r="L2002" s="51">
        <v>0</v>
      </c>
      <c r="M2002" s="51">
        <v>2</v>
      </c>
      <c r="N2002" s="51">
        <v>2</v>
      </c>
      <c r="O2002" s="55">
        <v>0</v>
      </c>
      <c r="P2002" s="56">
        <f t="shared" si="31"/>
        <v>0</v>
      </c>
      <c r="Q2002" s="49"/>
      <c r="R2002" s="49"/>
    </row>
    <row r="2003" spans="1:18" s="48" customFormat="1" ht="15.2" customHeight="1">
      <c r="A2003" s="54" t="s">
        <v>539</v>
      </c>
      <c r="B2003" s="54" t="s">
        <v>580</v>
      </c>
      <c r="C2003" s="54" t="s">
        <v>264</v>
      </c>
      <c r="D2003" s="54" t="s">
        <v>264</v>
      </c>
      <c r="E2003" s="54" t="s">
        <v>13</v>
      </c>
      <c r="F2003" s="54"/>
      <c r="G2003" s="54" t="s">
        <v>380</v>
      </c>
      <c r="H2003" s="54" t="s">
        <v>17</v>
      </c>
      <c r="I2003" s="51">
        <v>170.58</v>
      </c>
      <c r="J2003" s="51">
        <v>170.58</v>
      </c>
      <c r="K2003" s="51">
        <v>240.37</v>
      </c>
      <c r="L2003" s="51">
        <v>240.37</v>
      </c>
      <c r="M2003" s="51">
        <v>1</v>
      </c>
      <c r="N2003" s="51">
        <v>1</v>
      </c>
      <c r="O2003" s="55">
        <v>0</v>
      </c>
      <c r="P2003" s="56">
        <f t="shared" si="31"/>
        <v>240.37</v>
      </c>
      <c r="Q2003" s="49"/>
      <c r="R2003" s="49"/>
    </row>
    <row r="2004" spans="1:18" s="48" customFormat="1" ht="15.2" customHeight="1">
      <c r="A2004" s="54" t="s">
        <v>539</v>
      </c>
      <c r="B2004" s="54" t="s">
        <v>580</v>
      </c>
      <c r="C2004" s="54" t="s">
        <v>264</v>
      </c>
      <c r="D2004" s="54" t="s">
        <v>264</v>
      </c>
      <c r="E2004" s="54" t="s">
        <v>13</v>
      </c>
      <c r="F2004" s="54"/>
      <c r="G2004" s="54" t="s">
        <v>381</v>
      </c>
      <c r="H2004" s="54" t="s">
        <v>382</v>
      </c>
      <c r="I2004" s="51">
        <v>425.72</v>
      </c>
      <c r="J2004" s="51">
        <v>425.72</v>
      </c>
      <c r="K2004" s="51">
        <v>851.44</v>
      </c>
      <c r="L2004" s="51">
        <v>851.44</v>
      </c>
      <c r="M2004" s="51">
        <v>1</v>
      </c>
      <c r="N2004" s="51">
        <v>1</v>
      </c>
      <c r="O2004" s="55">
        <v>0</v>
      </c>
      <c r="P2004" s="56">
        <f t="shared" si="31"/>
        <v>851.44</v>
      </c>
      <c r="Q2004" s="49"/>
      <c r="R2004" s="49"/>
    </row>
    <row r="2005" spans="1:18" s="48" customFormat="1" ht="15.2" customHeight="1">
      <c r="A2005" s="54" t="s">
        <v>539</v>
      </c>
      <c r="B2005" s="54" t="s">
        <v>580</v>
      </c>
      <c r="C2005" s="54" t="s">
        <v>265</v>
      </c>
      <c r="D2005" s="54" t="s">
        <v>265</v>
      </c>
      <c r="E2005" s="54" t="s">
        <v>13</v>
      </c>
      <c r="F2005" s="54"/>
      <c r="G2005" s="54" t="s">
        <v>366</v>
      </c>
      <c r="H2005" s="54" t="s">
        <v>367</v>
      </c>
      <c r="I2005" s="51">
        <v>5394.78</v>
      </c>
      <c r="J2005" s="51">
        <v>5394.78</v>
      </c>
      <c r="K2005" s="51">
        <v>434987.34</v>
      </c>
      <c r="L2005" s="51">
        <v>434987.34000000008</v>
      </c>
      <c r="M2005" s="51">
        <v>1</v>
      </c>
      <c r="N2005" s="51">
        <v>1</v>
      </c>
      <c r="O2005" s="55">
        <v>0</v>
      </c>
      <c r="P2005" s="56">
        <f t="shared" si="31"/>
        <v>434987.34000000008</v>
      </c>
      <c r="Q2005" s="49"/>
      <c r="R2005" s="49"/>
    </row>
    <row r="2006" spans="1:18" s="48" customFormat="1" ht="15.2" customHeight="1">
      <c r="A2006" s="54" t="s">
        <v>539</v>
      </c>
      <c r="B2006" s="54" t="s">
        <v>580</v>
      </c>
      <c r="C2006" s="54" t="s">
        <v>265</v>
      </c>
      <c r="D2006" s="54" t="s">
        <v>265</v>
      </c>
      <c r="E2006" s="54" t="s">
        <v>13</v>
      </c>
      <c r="F2006" s="54"/>
      <c r="G2006" s="54" t="s">
        <v>368</v>
      </c>
      <c r="H2006" s="54" t="s">
        <v>369</v>
      </c>
      <c r="I2006" s="51">
        <v>41.36</v>
      </c>
      <c r="J2006" s="51">
        <v>41.36</v>
      </c>
      <c r="K2006" s="51">
        <v>26683.67</v>
      </c>
      <c r="L2006" s="51">
        <v>26683.67</v>
      </c>
      <c r="M2006" s="51">
        <v>1</v>
      </c>
      <c r="N2006" s="51">
        <v>1</v>
      </c>
      <c r="O2006" s="55">
        <v>0</v>
      </c>
      <c r="P2006" s="56">
        <f t="shared" si="31"/>
        <v>26683.67</v>
      </c>
      <c r="Q2006" s="49"/>
      <c r="R2006" s="49"/>
    </row>
    <row r="2007" spans="1:18" s="48" customFormat="1" ht="15.2" customHeight="1">
      <c r="A2007" s="54" t="s">
        <v>539</v>
      </c>
      <c r="B2007" s="54" t="s">
        <v>580</v>
      </c>
      <c r="C2007" s="54" t="s">
        <v>265</v>
      </c>
      <c r="D2007" s="54" t="s">
        <v>265</v>
      </c>
      <c r="E2007" s="54" t="s">
        <v>13</v>
      </c>
      <c r="F2007" s="54"/>
      <c r="G2007" s="54" t="s">
        <v>370</v>
      </c>
      <c r="H2007" s="54" t="s">
        <v>371</v>
      </c>
      <c r="I2007" s="51">
        <v>8551.23</v>
      </c>
      <c r="J2007" s="51">
        <v>8551.23</v>
      </c>
      <c r="K2007" s="51">
        <v>8551.23</v>
      </c>
      <c r="L2007" s="51">
        <v>8551.23</v>
      </c>
      <c r="M2007" s="51">
        <v>1</v>
      </c>
      <c r="N2007" s="51">
        <v>1</v>
      </c>
      <c r="O2007" s="55">
        <v>0</v>
      </c>
      <c r="P2007" s="56">
        <f t="shared" si="31"/>
        <v>8551.23</v>
      </c>
      <c r="Q2007" s="49"/>
      <c r="R2007" s="49"/>
    </row>
    <row r="2008" spans="1:18" s="48" customFormat="1" ht="15.2" customHeight="1">
      <c r="A2008" s="54" t="s">
        <v>539</v>
      </c>
      <c r="B2008" s="54" t="s">
        <v>580</v>
      </c>
      <c r="C2008" s="54" t="s">
        <v>265</v>
      </c>
      <c r="D2008" s="54" t="s">
        <v>265</v>
      </c>
      <c r="E2008" s="54" t="s">
        <v>13</v>
      </c>
      <c r="F2008" s="54"/>
      <c r="G2008" s="54" t="s">
        <v>372</v>
      </c>
      <c r="H2008" s="54" t="s">
        <v>373</v>
      </c>
      <c r="I2008" s="51">
        <v>376.35</v>
      </c>
      <c r="J2008" s="51">
        <v>376.35</v>
      </c>
      <c r="K2008" s="51">
        <v>786.89</v>
      </c>
      <c r="L2008" s="51">
        <v>786.89</v>
      </c>
      <c r="M2008" s="51">
        <v>1</v>
      </c>
      <c r="N2008" s="51">
        <v>1</v>
      </c>
      <c r="O2008" s="55">
        <v>0</v>
      </c>
      <c r="P2008" s="56">
        <f t="shared" si="31"/>
        <v>786.89</v>
      </c>
      <c r="Q2008" s="49"/>
      <c r="R2008" s="49"/>
    </row>
    <row r="2009" spans="1:18" s="48" customFormat="1" ht="15.2" customHeight="1">
      <c r="A2009" s="54" t="s">
        <v>539</v>
      </c>
      <c r="B2009" s="54" t="s">
        <v>580</v>
      </c>
      <c r="C2009" s="54" t="s">
        <v>265</v>
      </c>
      <c r="D2009" s="54" t="s">
        <v>265</v>
      </c>
      <c r="E2009" s="54" t="s">
        <v>13</v>
      </c>
      <c r="F2009" s="54"/>
      <c r="G2009" s="54" t="s">
        <v>374</v>
      </c>
      <c r="H2009" s="54" t="s">
        <v>375</v>
      </c>
      <c r="I2009" s="51">
        <v>2433.86</v>
      </c>
      <c r="J2009" s="51">
        <v>2433.86</v>
      </c>
      <c r="K2009" s="51">
        <v>4875.6899999999996</v>
      </c>
      <c r="L2009" s="51">
        <v>4875.6900000000005</v>
      </c>
      <c r="M2009" s="51">
        <v>1</v>
      </c>
      <c r="N2009" s="51">
        <v>1</v>
      </c>
      <c r="O2009" s="55">
        <v>0</v>
      </c>
      <c r="P2009" s="56">
        <f t="shared" si="31"/>
        <v>4875.6900000000005</v>
      </c>
      <c r="Q2009" s="49"/>
      <c r="R2009" s="49"/>
    </row>
    <row r="2010" spans="1:18" s="48" customFormat="1" ht="15.2" customHeight="1">
      <c r="A2010" s="54" t="s">
        <v>539</v>
      </c>
      <c r="B2010" s="54" t="s">
        <v>580</v>
      </c>
      <c r="C2010" s="54" t="s">
        <v>265</v>
      </c>
      <c r="D2010" s="54" t="s">
        <v>265</v>
      </c>
      <c r="E2010" s="54" t="s">
        <v>13</v>
      </c>
      <c r="F2010" s="54"/>
      <c r="G2010" s="54" t="s">
        <v>389</v>
      </c>
      <c r="H2010" s="54" t="s">
        <v>390</v>
      </c>
      <c r="I2010" s="51">
        <v>22.51</v>
      </c>
      <c r="J2010" s="51">
        <v>22.51</v>
      </c>
      <c r="K2010" s="51">
        <v>22.51</v>
      </c>
      <c r="L2010" s="51">
        <v>22.51</v>
      </c>
      <c r="M2010" s="51">
        <v>1</v>
      </c>
      <c r="N2010" s="51">
        <v>1</v>
      </c>
      <c r="O2010" s="55">
        <v>0</v>
      </c>
      <c r="P2010" s="56">
        <f t="shared" si="31"/>
        <v>22.51</v>
      </c>
      <c r="Q2010" s="49"/>
      <c r="R2010" s="49"/>
    </row>
    <row r="2011" spans="1:18" s="48" customFormat="1" ht="15.2" customHeight="1">
      <c r="A2011" s="54" t="s">
        <v>539</v>
      </c>
      <c r="B2011" s="54" t="s">
        <v>580</v>
      </c>
      <c r="C2011" s="54" t="s">
        <v>265</v>
      </c>
      <c r="D2011" s="54" t="s">
        <v>265</v>
      </c>
      <c r="E2011" s="54" t="s">
        <v>13</v>
      </c>
      <c r="F2011" s="54"/>
      <c r="G2011" s="54" t="s">
        <v>397</v>
      </c>
      <c r="H2011" s="54" t="s">
        <v>35</v>
      </c>
      <c r="I2011" s="51" t="s">
        <v>510</v>
      </c>
      <c r="J2011" s="51" t="s">
        <v>510</v>
      </c>
      <c r="K2011" s="51">
        <v>0</v>
      </c>
      <c r="L2011" s="51">
        <v>0</v>
      </c>
      <c r="M2011" s="51">
        <v>2</v>
      </c>
      <c r="N2011" s="51">
        <v>2</v>
      </c>
      <c r="O2011" s="55">
        <v>0</v>
      </c>
      <c r="P2011" s="56">
        <f t="shared" si="31"/>
        <v>0</v>
      </c>
      <c r="Q2011" s="49"/>
      <c r="R2011" s="49"/>
    </row>
    <row r="2012" spans="1:18" s="48" customFormat="1" ht="15.2" customHeight="1">
      <c r="A2012" s="54" t="s">
        <v>539</v>
      </c>
      <c r="B2012" s="54" t="s">
        <v>580</v>
      </c>
      <c r="C2012" s="54" t="s">
        <v>265</v>
      </c>
      <c r="D2012" s="54" t="s">
        <v>265</v>
      </c>
      <c r="E2012" s="54" t="s">
        <v>13</v>
      </c>
      <c r="F2012" s="54"/>
      <c r="G2012" s="54" t="s">
        <v>380</v>
      </c>
      <c r="H2012" s="54" t="s">
        <v>17</v>
      </c>
      <c r="I2012" s="51">
        <v>816.75</v>
      </c>
      <c r="J2012" s="51">
        <v>816.75</v>
      </c>
      <c r="K2012" s="51">
        <v>1200.5899999999999</v>
      </c>
      <c r="L2012" s="51">
        <v>1200.5899999999999</v>
      </c>
      <c r="M2012" s="51">
        <v>1</v>
      </c>
      <c r="N2012" s="51">
        <v>1</v>
      </c>
      <c r="O2012" s="55">
        <v>0</v>
      </c>
      <c r="P2012" s="56">
        <f t="shared" si="31"/>
        <v>1200.5899999999999</v>
      </c>
      <c r="Q2012" s="49"/>
      <c r="R2012" s="49"/>
    </row>
    <row r="2013" spans="1:18" s="48" customFormat="1" ht="15.2" customHeight="1">
      <c r="A2013" s="54" t="s">
        <v>539</v>
      </c>
      <c r="B2013" s="54" t="s">
        <v>580</v>
      </c>
      <c r="C2013" s="54" t="s">
        <v>265</v>
      </c>
      <c r="D2013" s="54" t="s">
        <v>265</v>
      </c>
      <c r="E2013" s="54" t="s">
        <v>13</v>
      </c>
      <c r="F2013" s="54"/>
      <c r="G2013" s="54" t="s">
        <v>381</v>
      </c>
      <c r="H2013" s="54" t="s">
        <v>382</v>
      </c>
      <c r="I2013" s="51">
        <v>2066.2399999999998</v>
      </c>
      <c r="J2013" s="51">
        <v>2066.2399999999998</v>
      </c>
      <c r="K2013" s="51">
        <v>4132.4799999999996</v>
      </c>
      <c r="L2013" s="51">
        <v>4132.4799999999996</v>
      </c>
      <c r="M2013" s="51">
        <v>1</v>
      </c>
      <c r="N2013" s="51">
        <v>1</v>
      </c>
      <c r="O2013" s="55">
        <v>0</v>
      </c>
      <c r="P2013" s="56">
        <f t="shared" si="31"/>
        <v>4132.4799999999996</v>
      </c>
      <c r="Q2013" s="49"/>
      <c r="R2013" s="49"/>
    </row>
    <row r="2014" spans="1:18" s="48" customFormat="1" ht="15.2" customHeight="1">
      <c r="A2014" s="54" t="s">
        <v>539</v>
      </c>
      <c r="B2014" s="54" t="s">
        <v>580</v>
      </c>
      <c r="C2014" s="54" t="s">
        <v>266</v>
      </c>
      <c r="D2014" s="54" t="s">
        <v>266</v>
      </c>
      <c r="E2014" s="54" t="s">
        <v>13</v>
      </c>
      <c r="F2014" s="54"/>
      <c r="G2014" s="54" t="s">
        <v>366</v>
      </c>
      <c r="H2014" s="54" t="s">
        <v>367</v>
      </c>
      <c r="I2014" s="51">
        <v>24343.79</v>
      </c>
      <c r="J2014" s="51">
        <v>24343.79</v>
      </c>
      <c r="K2014" s="51">
        <v>1971731.33</v>
      </c>
      <c r="L2014" s="51">
        <v>1971731.33</v>
      </c>
      <c r="M2014" s="51">
        <v>1</v>
      </c>
      <c r="N2014" s="51">
        <v>1</v>
      </c>
      <c r="O2014" s="55">
        <v>0</v>
      </c>
      <c r="P2014" s="56">
        <f t="shared" si="31"/>
        <v>1971731.33</v>
      </c>
      <c r="Q2014" s="49"/>
      <c r="R2014" s="49"/>
    </row>
    <row r="2015" spans="1:18" s="48" customFormat="1" ht="15.2" customHeight="1">
      <c r="A2015" s="54" t="s">
        <v>539</v>
      </c>
      <c r="B2015" s="54" t="s">
        <v>580</v>
      </c>
      <c r="C2015" s="54" t="s">
        <v>266</v>
      </c>
      <c r="D2015" s="54" t="s">
        <v>266</v>
      </c>
      <c r="E2015" s="54" t="s">
        <v>13</v>
      </c>
      <c r="F2015" s="54"/>
      <c r="G2015" s="54" t="s">
        <v>368</v>
      </c>
      <c r="H2015" s="54" t="s">
        <v>369</v>
      </c>
      <c r="I2015" s="51">
        <v>186</v>
      </c>
      <c r="J2015" s="51">
        <v>186</v>
      </c>
      <c r="K2015" s="51">
        <v>119998.97</v>
      </c>
      <c r="L2015" s="51">
        <v>119998.97</v>
      </c>
      <c r="M2015" s="51">
        <v>1</v>
      </c>
      <c r="N2015" s="51">
        <v>1</v>
      </c>
      <c r="O2015" s="55">
        <v>0</v>
      </c>
      <c r="P2015" s="56">
        <f t="shared" si="31"/>
        <v>119998.97</v>
      </c>
      <c r="Q2015" s="49"/>
      <c r="R2015" s="49"/>
    </row>
    <row r="2016" spans="1:18" s="48" customFormat="1" ht="15.2" customHeight="1">
      <c r="A2016" s="54" t="s">
        <v>539</v>
      </c>
      <c r="B2016" s="54" t="s">
        <v>580</v>
      </c>
      <c r="C2016" s="54" t="s">
        <v>266</v>
      </c>
      <c r="D2016" s="54" t="s">
        <v>266</v>
      </c>
      <c r="E2016" s="54" t="s">
        <v>13</v>
      </c>
      <c r="F2016" s="54"/>
      <c r="G2016" s="54" t="s">
        <v>370</v>
      </c>
      <c r="H2016" s="54" t="s">
        <v>371</v>
      </c>
      <c r="I2016" s="51">
        <v>45778.42</v>
      </c>
      <c r="J2016" s="51">
        <v>45778.42</v>
      </c>
      <c r="K2016" s="51">
        <v>45778.42</v>
      </c>
      <c r="L2016" s="51">
        <v>45778.42</v>
      </c>
      <c r="M2016" s="51">
        <v>1</v>
      </c>
      <c r="N2016" s="51">
        <v>1</v>
      </c>
      <c r="O2016" s="55">
        <v>0</v>
      </c>
      <c r="P2016" s="56">
        <f t="shared" si="31"/>
        <v>45778.42</v>
      </c>
      <c r="Q2016" s="49"/>
      <c r="R2016" s="49"/>
    </row>
    <row r="2017" spans="1:18" s="48" customFormat="1" ht="15.2" customHeight="1">
      <c r="A2017" s="54" t="s">
        <v>539</v>
      </c>
      <c r="B2017" s="54" t="s">
        <v>580</v>
      </c>
      <c r="C2017" s="54" t="s">
        <v>266</v>
      </c>
      <c r="D2017" s="54" t="s">
        <v>266</v>
      </c>
      <c r="E2017" s="54" t="s">
        <v>13</v>
      </c>
      <c r="F2017" s="54"/>
      <c r="G2017" s="54" t="s">
        <v>372</v>
      </c>
      <c r="H2017" s="54" t="s">
        <v>373</v>
      </c>
      <c r="I2017" s="51">
        <v>2014.81</v>
      </c>
      <c r="J2017" s="51">
        <v>2014.81</v>
      </c>
      <c r="K2017" s="51">
        <v>4212.62</v>
      </c>
      <c r="L2017" s="51">
        <v>4212.62</v>
      </c>
      <c r="M2017" s="51">
        <v>1</v>
      </c>
      <c r="N2017" s="51">
        <v>1</v>
      </c>
      <c r="O2017" s="55">
        <v>0</v>
      </c>
      <c r="P2017" s="56">
        <f t="shared" si="31"/>
        <v>4212.62</v>
      </c>
      <c r="Q2017" s="49"/>
      <c r="R2017" s="49"/>
    </row>
    <row r="2018" spans="1:18" s="48" customFormat="1" ht="15.2" customHeight="1">
      <c r="A2018" s="54" t="s">
        <v>539</v>
      </c>
      <c r="B2018" s="54" t="s">
        <v>580</v>
      </c>
      <c r="C2018" s="54" t="s">
        <v>266</v>
      </c>
      <c r="D2018" s="54" t="s">
        <v>266</v>
      </c>
      <c r="E2018" s="54" t="s">
        <v>13</v>
      </c>
      <c r="F2018" s="54"/>
      <c r="G2018" s="54" t="s">
        <v>374</v>
      </c>
      <c r="H2018" s="54" t="s">
        <v>375</v>
      </c>
      <c r="I2018" s="51">
        <v>303.08999999999997</v>
      </c>
      <c r="J2018" s="51">
        <v>303.08999999999997</v>
      </c>
      <c r="K2018" s="51">
        <v>379.41</v>
      </c>
      <c r="L2018" s="51">
        <v>379.41</v>
      </c>
      <c r="M2018" s="51">
        <v>1</v>
      </c>
      <c r="N2018" s="51">
        <v>1</v>
      </c>
      <c r="O2018" s="55">
        <v>0</v>
      </c>
      <c r="P2018" s="56">
        <f t="shared" si="31"/>
        <v>379.41</v>
      </c>
      <c r="Q2018" s="49"/>
      <c r="R2018" s="49"/>
    </row>
    <row r="2019" spans="1:18" s="48" customFormat="1" ht="15.2" customHeight="1">
      <c r="A2019" s="54" t="s">
        <v>539</v>
      </c>
      <c r="B2019" s="54" t="s">
        <v>580</v>
      </c>
      <c r="C2019" s="54" t="s">
        <v>266</v>
      </c>
      <c r="D2019" s="54" t="s">
        <v>266</v>
      </c>
      <c r="E2019" s="54" t="s">
        <v>13</v>
      </c>
      <c r="F2019" s="54"/>
      <c r="G2019" s="54" t="s">
        <v>389</v>
      </c>
      <c r="H2019" s="54" t="s">
        <v>390</v>
      </c>
      <c r="I2019" s="51">
        <v>10.92</v>
      </c>
      <c r="J2019" s="51">
        <v>10.92</v>
      </c>
      <c r="K2019" s="51">
        <v>62.3</v>
      </c>
      <c r="L2019" s="51">
        <v>62.3</v>
      </c>
      <c r="M2019" s="51">
        <v>1</v>
      </c>
      <c r="N2019" s="51">
        <v>1</v>
      </c>
      <c r="O2019" s="55">
        <v>0</v>
      </c>
      <c r="P2019" s="56">
        <f t="shared" si="31"/>
        <v>62.3</v>
      </c>
      <c r="Q2019" s="49"/>
      <c r="R2019" s="49"/>
    </row>
    <row r="2020" spans="1:18" s="48" customFormat="1" ht="15.2" customHeight="1">
      <c r="A2020" s="54" t="s">
        <v>539</v>
      </c>
      <c r="B2020" s="54" t="s">
        <v>580</v>
      </c>
      <c r="C2020" s="54" t="s">
        <v>266</v>
      </c>
      <c r="D2020" s="54" t="s">
        <v>266</v>
      </c>
      <c r="E2020" s="54" t="s">
        <v>13</v>
      </c>
      <c r="F2020" s="54"/>
      <c r="G2020" s="54" t="s">
        <v>397</v>
      </c>
      <c r="H2020" s="54" t="s">
        <v>35</v>
      </c>
      <c r="I2020" s="51" t="s">
        <v>510</v>
      </c>
      <c r="J2020" s="51" t="s">
        <v>510</v>
      </c>
      <c r="K2020" s="51">
        <v>0</v>
      </c>
      <c r="L2020" s="51">
        <v>0</v>
      </c>
      <c r="M2020" s="51">
        <v>2</v>
      </c>
      <c r="N2020" s="51">
        <v>2</v>
      </c>
      <c r="O2020" s="55">
        <v>0</v>
      </c>
      <c r="P2020" s="56">
        <f t="shared" si="31"/>
        <v>0</v>
      </c>
      <c r="Q2020" s="49"/>
      <c r="R2020" s="49"/>
    </row>
    <row r="2021" spans="1:18" s="48" customFormat="1" ht="15.2" customHeight="1">
      <c r="A2021" s="54" t="s">
        <v>539</v>
      </c>
      <c r="B2021" s="54" t="s">
        <v>580</v>
      </c>
      <c r="C2021" s="54" t="s">
        <v>266</v>
      </c>
      <c r="D2021" s="54" t="s">
        <v>266</v>
      </c>
      <c r="E2021" s="54" t="s">
        <v>13</v>
      </c>
      <c r="F2021" s="54"/>
      <c r="G2021" s="54" t="s">
        <v>380</v>
      </c>
      <c r="H2021" s="54" t="s">
        <v>17</v>
      </c>
      <c r="I2021" s="51">
        <v>3694</v>
      </c>
      <c r="J2021" s="51">
        <v>3694</v>
      </c>
      <c r="K2021" s="51">
        <v>5263.53</v>
      </c>
      <c r="L2021" s="51">
        <v>5263.53</v>
      </c>
      <c r="M2021" s="51">
        <v>1</v>
      </c>
      <c r="N2021" s="51">
        <v>1</v>
      </c>
      <c r="O2021" s="55">
        <v>0</v>
      </c>
      <c r="P2021" s="56">
        <f t="shared" si="31"/>
        <v>5263.53</v>
      </c>
      <c r="Q2021" s="49"/>
      <c r="R2021" s="49"/>
    </row>
    <row r="2022" spans="1:18" s="48" customFormat="1" ht="15.2" customHeight="1">
      <c r="A2022" s="54" t="s">
        <v>539</v>
      </c>
      <c r="B2022" s="54" t="s">
        <v>580</v>
      </c>
      <c r="C2022" s="54" t="s">
        <v>266</v>
      </c>
      <c r="D2022" s="54" t="s">
        <v>266</v>
      </c>
      <c r="E2022" s="54" t="s">
        <v>13</v>
      </c>
      <c r="F2022" s="54"/>
      <c r="G2022" s="54" t="s">
        <v>381</v>
      </c>
      <c r="H2022" s="54" t="s">
        <v>382</v>
      </c>
      <c r="I2022" s="51">
        <v>9285.17</v>
      </c>
      <c r="J2022" s="51">
        <v>9285.17</v>
      </c>
      <c r="K2022" s="51">
        <v>18570.34</v>
      </c>
      <c r="L2022" s="51">
        <v>18570.34</v>
      </c>
      <c r="M2022" s="51">
        <v>1</v>
      </c>
      <c r="N2022" s="51">
        <v>1</v>
      </c>
      <c r="O2022" s="55">
        <v>0</v>
      </c>
      <c r="P2022" s="56">
        <f t="shared" si="31"/>
        <v>18570.34</v>
      </c>
      <c r="Q2022" s="49"/>
      <c r="R2022" s="49"/>
    </row>
    <row r="2023" spans="1:18" s="48" customFormat="1" ht="15.2" customHeight="1">
      <c r="A2023" s="54" t="s">
        <v>539</v>
      </c>
      <c r="B2023" s="54" t="s">
        <v>580</v>
      </c>
      <c r="C2023" s="54" t="s">
        <v>267</v>
      </c>
      <c r="D2023" s="54" t="s">
        <v>267</v>
      </c>
      <c r="E2023" s="54" t="s">
        <v>13</v>
      </c>
      <c r="F2023" s="54"/>
      <c r="G2023" s="54" t="s">
        <v>366</v>
      </c>
      <c r="H2023" s="54" t="s">
        <v>367</v>
      </c>
      <c r="I2023" s="51">
        <v>1976.1</v>
      </c>
      <c r="J2023" s="51">
        <v>1976.1</v>
      </c>
      <c r="K2023" s="51">
        <v>158434.23000000001</v>
      </c>
      <c r="L2023" s="51">
        <v>158434.23000000001</v>
      </c>
      <c r="M2023" s="51">
        <v>1</v>
      </c>
      <c r="N2023" s="51">
        <v>1</v>
      </c>
      <c r="O2023" s="55">
        <v>0</v>
      </c>
      <c r="P2023" s="56">
        <f t="shared" si="31"/>
        <v>158434.23000000001</v>
      </c>
      <c r="Q2023" s="49"/>
      <c r="R2023" s="49"/>
    </row>
    <row r="2024" spans="1:18" s="48" customFormat="1" ht="15.2" customHeight="1">
      <c r="A2024" s="54" t="s">
        <v>539</v>
      </c>
      <c r="B2024" s="54" t="s">
        <v>580</v>
      </c>
      <c r="C2024" s="54" t="s">
        <v>267</v>
      </c>
      <c r="D2024" s="54" t="s">
        <v>267</v>
      </c>
      <c r="E2024" s="54" t="s">
        <v>13</v>
      </c>
      <c r="F2024" s="54"/>
      <c r="G2024" s="54" t="s">
        <v>368</v>
      </c>
      <c r="H2024" s="54" t="s">
        <v>369</v>
      </c>
      <c r="I2024" s="51">
        <v>15.24</v>
      </c>
      <c r="J2024" s="51">
        <v>15.24</v>
      </c>
      <c r="K2024" s="51">
        <v>9831.85</v>
      </c>
      <c r="L2024" s="51">
        <v>9831.85</v>
      </c>
      <c r="M2024" s="51">
        <v>1</v>
      </c>
      <c r="N2024" s="51">
        <v>1</v>
      </c>
      <c r="O2024" s="55">
        <v>0</v>
      </c>
      <c r="P2024" s="56">
        <f t="shared" si="31"/>
        <v>9831.85</v>
      </c>
      <c r="Q2024" s="49"/>
      <c r="R2024" s="49"/>
    </row>
    <row r="2025" spans="1:18" s="48" customFormat="1" ht="15.2" customHeight="1">
      <c r="A2025" s="54" t="s">
        <v>539</v>
      </c>
      <c r="B2025" s="54" t="s">
        <v>580</v>
      </c>
      <c r="C2025" s="54" t="s">
        <v>267</v>
      </c>
      <c r="D2025" s="54" t="s">
        <v>267</v>
      </c>
      <c r="E2025" s="54" t="s">
        <v>13</v>
      </c>
      <c r="F2025" s="54"/>
      <c r="G2025" s="54" t="s">
        <v>370</v>
      </c>
      <c r="H2025" s="54" t="s">
        <v>371</v>
      </c>
      <c r="I2025" s="51">
        <v>3331.57</v>
      </c>
      <c r="J2025" s="51">
        <v>3331.57</v>
      </c>
      <c r="K2025" s="51">
        <v>3331.57</v>
      </c>
      <c r="L2025" s="51">
        <v>3331.57</v>
      </c>
      <c r="M2025" s="51">
        <v>1</v>
      </c>
      <c r="N2025" s="51">
        <v>1</v>
      </c>
      <c r="O2025" s="55">
        <v>0</v>
      </c>
      <c r="P2025" s="56">
        <f t="shared" si="31"/>
        <v>3331.57</v>
      </c>
      <c r="Q2025" s="49"/>
      <c r="R2025" s="49"/>
    </row>
    <row r="2026" spans="1:18" s="48" customFormat="1" ht="15.2" customHeight="1">
      <c r="A2026" s="54" t="s">
        <v>539</v>
      </c>
      <c r="B2026" s="54" t="s">
        <v>580</v>
      </c>
      <c r="C2026" s="54" t="s">
        <v>267</v>
      </c>
      <c r="D2026" s="54" t="s">
        <v>267</v>
      </c>
      <c r="E2026" s="54" t="s">
        <v>13</v>
      </c>
      <c r="F2026" s="54"/>
      <c r="G2026" s="54" t="s">
        <v>372</v>
      </c>
      <c r="H2026" s="54" t="s">
        <v>373</v>
      </c>
      <c r="I2026" s="51">
        <v>146.63</v>
      </c>
      <c r="J2026" s="51">
        <v>146.63</v>
      </c>
      <c r="K2026" s="51">
        <v>306.58</v>
      </c>
      <c r="L2026" s="51">
        <v>306.58</v>
      </c>
      <c r="M2026" s="51">
        <v>1</v>
      </c>
      <c r="N2026" s="51">
        <v>1</v>
      </c>
      <c r="O2026" s="55">
        <v>0</v>
      </c>
      <c r="P2026" s="56">
        <f t="shared" si="31"/>
        <v>306.58</v>
      </c>
      <c r="Q2026" s="49"/>
      <c r="R2026" s="49"/>
    </row>
    <row r="2027" spans="1:18" s="48" customFormat="1" ht="15.2" customHeight="1">
      <c r="A2027" s="54" t="s">
        <v>539</v>
      </c>
      <c r="B2027" s="54" t="s">
        <v>580</v>
      </c>
      <c r="C2027" s="54" t="s">
        <v>267</v>
      </c>
      <c r="D2027" s="54" t="s">
        <v>267</v>
      </c>
      <c r="E2027" s="54" t="s">
        <v>13</v>
      </c>
      <c r="F2027" s="54"/>
      <c r="G2027" s="54" t="s">
        <v>374</v>
      </c>
      <c r="H2027" s="54" t="s">
        <v>375</v>
      </c>
      <c r="I2027" s="51" t="s">
        <v>510</v>
      </c>
      <c r="J2027" s="51" t="s">
        <v>510</v>
      </c>
      <c r="K2027" s="51">
        <v>0</v>
      </c>
      <c r="L2027" s="51">
        <v>0</v>
      </c>
      <c r="M2027" s="51">
        <v>1</v>
      </c>
      <c r="N2027" s="51">
        <v>1</v>
      </c>
      <c r="O2027" s="55">
        <v>0</v>
      </c>
      <c r="P2027" s="56">
        <f t="shared" si="31"/>
        <v>0</v>
      </c>
      <c r="Q2027" s="49"/>
      <c r="R2027" s="49"/>
    </row>
    <row r="2028" spans="1:18" s="48" customFormat="1" ht="15.2" customHeight="1">
      <c r="A2028" s="54" t="s">
        <v>539</v>
      </c>
      <c r="B2028" s="54" t="s">
        <v>580</v>
      </c>
      <c r="C2028" s="54" t="s">
        <v>267</v>
      </c>
      <c r="D2028" s="54" t="s">
        <v>267</v>
      </c>
      <c r="E2028" s="54" t="s">
        <v>13</v>
      </c>
      <c r="F2028" s="54"/>
      <c r="G2028" s="54" t="s">
        <v>389</v>
      </c>
      <c r="H2028" s="54" t="s">
        <v>390</v>
      </c>
      <c r="I2028" s="51" t="s">
        <v>510</v>
      </c>
      <c r="J2028" s="51" t="s">
        <v>510</v>
      </c>
      <c r="K2028" s="51">
        <v>0</v>
      </c>
      <c r="L2028" s="51">
        <v>0</v>
      </c>
      <c r="M2028" s="51">
        <v>1</v>
      </c>
      <c r="N2028" s="51">
        <v>1</v>
      </c>
      <c r="O2028" s="55">
        <v>0</v>
      </c>
      <c r="P2028" s="56">
        <f t="shared" si="31"/>
        <v>0</v>
      </c>
      <c r="Q2028" s="49"/>
      <c r="R2028" s="49"/>
    </row>
    <row r="2029" spans="1:18" s="48" customFormat="1" ht="15.2" customHeight="1">
      <c r="A2029" s="54" t="s">
        <v>539</v>
      </c>
      <c r="B2029" s="54" t="s">
        <v>580</v>
      </c>
      <c r="C2029" s="54" t="s">
        <v>267</v>
      </c>
      <c r="D2029" s="54" t="s">
        <v>267</v>
      </c>
      <c r="E2029" s="54" t="s">
        <v>13</v>
      </c>
      <c r="F2029" s="54"/>
      <c r="G2029" s="54" t="s">
        <v>397</v>
      </c>
      <c r="H2029" s="54" t="s">
        <v>35</v>
      </c>
      <c r="I2029" s="51" t="s">
        <v>510</v>
      </c>
      <c r="J2029" s="51" t="s">
        <v>510</v>
      </c>
      <c r="K2029" s="51">
        <v>0</v>
      </c>
      <c r="L2029" s="51">
        <v>0</v>
      </c>
      <c r="M2029" s="51">
        <v>2</v>
      </c>
      <c r="N2029" s="51">
        <v>2</v>
      </c>
      <c r="O2029" s="55">
        <v>0</v>
      </c>
      <c r="P2029" s="56">
        <f t="shared" si="31"/>
        <v>0</v>
      </c>
      <c r="Q2029" s="49"/>
      <c r="R2029" s="49"/>
    </row>
    <row r="2030" spans="1:18" s="48" customFormat="1" ht="15.2" customHeight="1">
      <c r="A2030" s="54" t="s">
        <v>539</v>
      </c>
      <c r="B2030" s="54" t="s">
        <v>580</v>
      </c>
      <c r="C2030" s="54" t="s">
        <v>267</v>
      </c>
      <c r="D2030" s="54" t="s">
        <v>267</v>
      </c>
      <c r="E2030" s="54" t="s">
        <v>13</v>
      </c>
      <c r="F2030" s="54"/>
      <c r="G2030" s="54" t="s">
        <v>380</v>
      </c>
      <c r="H2030" s="54" t="s">
        <v>17</v>
      </c>
      <c r="I2030" s="51">
        <v>295.77999999999997</v>
      </c>
      <c r="J2030" s="51">
        <v>295.77999999999997</v>
      </c>
      <c r="K2030" s="51">
        <v>411.08</v>
      </c>
      <c r="L2030" s="51">
        <v>411.08</v>
      </c>
      <c r="M2030" s="51">
        <v>1</v>
      </c>
      <c r="N2030" s="51">
        <v>1</v>
      </c>
      <c r="O2030" s="55">
        <v>0</v>
      </c>
      <c r="P2030" s="56">
        <f t="shared" si="31"/>
        <v>411.08</v>
      </c>
      <c r="Q2030" s="49"/>
      <c r="R2030" s="49"/>
    </row>
    <row r="2031" spans="1:18" s="48" customFormat="1" ht="15.2" customHeight="1">
      <c r="A2031" s="54" t="s">
        <v>539</v>
      </c>
      <c r="B2031" s="54" t="s">
        <v>580</v>
      </c>
      <c r="C2031" s="54" t="s">
        <v>267</v>
      </c>
      <c r="D2031" s="54" t="s">
        <v>267</v>
      </c>
      <c r="E2031" s="54" t="s">
        <v>13</v>
      </c>
      <c r="F2031" s="54"/>
      <c r="G2031" s="54" t="s">
        <v>381</v>
      </c>
      <c r="H2031" s="54" t="s">
        <v>382</v>
      </c>
      <c r="I2031" s="51">
        <v>761.73</v>
      </c>
      <c r="J2031" s="51">
        <v>761.73</v>
      </c>
      <c r="K2031" s="51">
        <v>1523.46</v>
      </c>
      <c r="L2031" s="51">
        <v>1523.46</v>
      </c>
      <c r="M2031" s="51">
        <v>1</v>
      </c>
      <c r="N2031" s="51">
        <v>1</v>
      </c>
      <c r="O2031" s="55">
        <v>0</v>
      </c>
      <c r="P2031" s="56">
        <f t="shared" si="31"/>
        <v>1523.46</v>
      </c>
      <c r="Q2031" s="49"/>
      <c r="R2031" s="49"/>
    </row>
    <row r="2032" spans="1:18" s="48" customFormat="1" ht="15.2" customHeight="1">
      <c r="A2032" s="54" t="s">
        <v>539</v>
      </c>
      <c r="B2032" s="54" t="s">
        <v>580</v>
      </c>
      <c r="C2032" s="54" t="s">
        <v>268</v>
      </c>
      <c r="D2032" s="54" t="s">
        <v>268</v>
      </c>
      <c r="E2032" s="54" t="s">
        <v>13</v>
      </c>
      <c r="F2032" s="54"/>
      <c r="G2032" s="54" t="s">
        <v>366</v>
      </c>
      <c r="H2032" s="54" t="s">
        <v>367</v>
      </c>
      <c r="I2032" s="51">
        <v>5007.9799999999996</v>
      </c>
      <c r="J2032" s="51">
        <v>5007.9799999999996</v>
      </c>
      <c r="K2032" s="51">
        <v>403321.83</v>
      </c>
      <c r="L2032" s="51">
        <v>403321.82999999996</v>
      </c>
      <c r="M2032" s="51">
        <v>1</v>
      </c>
      <c r="N2032" s="51">
        <v>1</v>
      </c>
      <c r="O2032" s="55">
        <v>0</v>
      </c>
      <c r="P2032" s="56">
        <f t="shared" si="31"/>
        <v>403321.82999999996</v>
      </c>
      <c r="Q2032" s="49"/>
      <c r="R2032" s="49"/>
    </row>
    <row r="2033" spans="1:18" s="48" customFormat="1" ht="15.2" customHeight="1">
      <c r="A2033" s="54" t="s">
        <v>539</v>
      </c>
      <c r="B2033" s="54" t="s">
        <v>580</v>
      </c>
      <c r="C2033" s="54" t="s">
        <v>268</v>
      </c>
      <c r="D2033" s="54" t="s">
        <v>268</v>
      </c>
      <c r="E2033" s="54" t="s">
        <v>13</v>
      </c>
      <c r="F2033" s="54"/>
      <c r="G2033" s="54" t="s">
        <v>368</v>
      </c>
      <c r="H2033" s="54" t="s">
        <v>369</v>
      </c>
      <c r="I2033" s="51">
        <v>38.44</v>
      </c>
      <c r="J2033" s="51">
        <v>38.44</v>
      </c>
      <c r="K2033" s="51">
        <v>24802.62</v>
      </c>
      <c r="L2033" s="51">
        <v>24802.62</v>
      </c>
      <c r="M2033" s="51">
        <v>1</v>
      </c>
      <c r="N2033" s="51">
        <v>1</v>
      </c>
      <c r="O2033" s="55">
        <v>0</v>
      </c>
      <c r="P2033" s="56">
        <f t="shared" si="31"/>
        <v>24802.62</v>
      </c>
      <c r="Q2033" s="49"/>
      <c r="R2033" s="49"/>
    </row>
    <row r="2034" spans="1:18" s="48" customFormat="1" ht="15.2" customHeight="1">
      <c r="A2034" s="54" t="s">
        <v>539</v>
      </c>
      <c r="B2034" s="54" t="s">
        <v>580</v>
      </c>
      <c r="C2034" s="54" t="s">
        <v>268</v>
      </c>
      <c r="D2034" s="54" t="s">
        <v>268</v>
      </c>
      <c r="E2034" s="54" t="s">
        <v>13</v>
      </c>
      <c r="F2034" s="54"/>
      <c r="G2034" s="54" t="s">
        <v>370</v>
      </c>
      <c r="H2034" s="54" t="s">
        <v>371</v>
      </c>
      <c r="I2034" s="51">
        <v>8125.93</v>
      </c>
      <c r="J2034" s="51">
        <v>8125.93</v>
      </c>
      <c r="K2034" s="51">
        <v>8125.93</v>
      </c>
      <c r="L2034" s="51">
        <v>8125.93</v>
      </c>
      <c r="M2034" s="51">
        <v>1</v>
      </c>
      <c r="N2034" s="51">
        <v>1</v>
      </c>
      <c r="O2034" s="55">
        <v>0</v>
      </c>
      <c r="P2034" s="56">
        <f t="shared" si="31"/>
        <v>8125.93</v>
      </c>
      <c r="Q2034" s="49"/>
      <c r="R2034" s="49"/>
    </row>
    <row r="2035" spans="1:18" s="48" customFormat="1" ht="15.2" customHeight="1">
      <c r="A2035" s="54" t="s">
        <v>539</v>
      </c>
      <c r="B2035" s="54" t="s">
        <v>580</v>
      </c>
      <c r="C2035" s="54" t="s">
        <v>268</v>
      </c>
      <c r="D2035" s="54" t="s">
        <v>268</v>
      </c>
      <c r="E2035" s="54" t="s">
        <v>13</v>
      </c>
      <c r="F2035" s="54"/>
      <c r="G2035" s="54" t="s">
        <v>372</v>
      </c>
      <c r="H2035" s="54" t="s">
        <v>373</v>
      </c>
      <c r="I2035" s="51">
        <v>357.63</v>
      </c>
      <c r="J2035" s="51">
        <v>357.63</v>
      </c>
      <c r="K2035" s="51">
        <v>747.76</v>
      </c>
      <c r="L2035" s="51">
        <v>747.76</v>
      </c>
      <c r="M2035" s="51">
        <v>1</v>
      </c>
      <c r="N2035" s="51">
        <v>1</v>
      </c>
      <c r="O2035" s="55">
        <v>0</v>
      </c>
      <c r="P2035" s="56">
        <f t="shared" si="31"/>
        <v>747.76</v>
      </c>
      <c r="Q2035" s="49"/>
      <c r="R2035" s="49"/>
    </row>
    <row r="2036" spans="1:18" s="48" customFormat="1" ht="15.2" customHeight="1">
      <c r="A2036" s="54" t="s">
        <v>539</v>
      </c>
      <c r="B2036" s="54" t="s">
        <v>580</v>
      </c>
      <c r="C2036" s="54" t="s">
        <v>268</v>
      </c>
      <c r="D2036" s="54" t="s">
        <v>268</v>
      </c>
      <c r="E2036" s="54" t="s">
        <v>13</v>
      </c>
      <c r="F2036" s="54"/>
      <c r="G2036" s="54" t="s">
        <v>374</v>
      </c>
      <c r="H2036" s="54" t="s">
        <v>375</v>
      </c>
      <c r="I2036" s="51">
        <v>-4454.3599999999997</v>
      </c>
      <c r="J2036" s="51">
        <v>-4454.3599999999997</v>
      </c>
      <c r="K2036" s="51">
        <v>616.51</v>
      </c>
      <c r="L2036" s="51">
        <v>616.51000000000022</v>
      </c>
      <c r="M2036" s="51">
        <v>1</v>
      </c>
      <c r="N2036" s="51">
        <v>1</v>
      </c>
      <c r="O2036" s="55">
        <v>0</v>
      </c>
      <c r="P2036" s="56">
        <f t="shared" si="31"/>
        <v>616.51000000000022</v>
      </c>
      <c r="Q2036" s="49"/>
      <c r="R2036" s="49"/>
    </row>
    <row r="2037" spans="1:18" s="48" customFormat="1" ht="15.2" customHeight="1">
      <c r="A2037" s="54" t="s">
        <v>539</v>
      </c>
      <c r="B2037" s="54" t="s">
        <v>580</v>
      </c>
      <c r="C2037" s="54" t="s">
        <v>268</v>
      </c>
      <c r="D2037" s="54" t="s">
        <v>268</v>
      </c>
      <c r="E2037" s="54" t="s">
        <v>13</v>
      </c>
      <c r="F2037" s="54"/>
      <c r="G2037" s="54" t="s">
        <v>389</v>
      </c>
      <c r="H2037" s="54" t="s">
        <v>390</v>
      </c>
      <c r="I2037" s="51">
        <v>979.76</v>
      </c>
      <c r="J2037" s="51">
        <v>979.76</v>
      </c>
      <c r="K2037" s="51">
        <v>979.76</v>
      </c>
      <c r="L2037" s="51">
        <v>979.76</v>
      </c>
      <c r="M2037" s="51">
        <v>1</v>
      </c>
      <c r="N2037" s="51">
        <v>1</v>
      </c>
      <c r="O2037" s="55">
        <v>0</v>
      </c>
      <c r="P2037" s="56">
        <f t="shared" si="31"/>
        <v>979.76</v>
      </c>
      <c r="Q2037" s="49"/>
      <c r="R2037" s="49"/>
    </row>
    <row r="2038" spans="1:18" s="48" customFormat="1" ht="15.2" customHeight="1">
      <c r="A2038" s="54" t="s">
        <v>539</v>
      </c>
      <c r="B2038" s="54" t="s">
        <v>580</v>
      </c>
      <c r="C2038" s="54" t="s">
        <v>268</v>
      </c>
      <c r="D2038" s="54" t="s">
        <v>268</v>
      </c>
      <c r="E2038" s="54" t="s">
        <v>13</v>
      </c>
      <c r="F2038" s="54"/>
      <c r="G2038" s="54" t="s">
        <v>397</v>
      </c>
      <c r="H2038" s="54" t="s">
        <v>35</v>
      </c>
      <c r="I2038" s="51" t="s">
        <v>510</v>
      </c>
      <c r="J2038" s="51" t="s">
        <v>510</v>
      </c>
      <c r="K2038" s="51">
        <v>0</v>
      </c>
      <c r="L2038" s="51">
        <v>0</v>
      </c>
      <c r="M2038" s="51">
        <v>2</v>
      </c>
      <c r="N2038" s="51">
        <v>2</v>
      </c>
      <c r="O2038" s="55">
        <v>0</v>
      </c>
      <c r="P2038" s="56">
        <f t="shared" si="31"/>
        <v>0</v>
      </c>
      <c r="Q2038" s="49"/>
      <c r="R2038" s="49"/>
    </row>
    <row r="2039" spans="1:18" s="48" customFormat="1" ht="15.2" customHeight="1">
      <c r="A2039" s="54" t="s">
        <v>539</v>
      </c>
      <c r="B2039" s="54" t="s">
        <v>580</v>
      </c>
      <c r="C2039" s="54" t="s">
        <v>268</v>
      </c>
      <c r="D2039" s="54" t="s">
        <v>268</v>
      </c>
      <c r="E2039" s="54" t="s">
        <v>13</v>
      </c>
      <c r="F2039" s="54"/>
      <c r="G2039" s="54" t="s">
        <v>380</v>
      </c>
      <c r="H2039" s="54" t="s">
        <v>17</v>
      </c>
      <c r="I2039" s="51">
        <v>763.83</v>
      </c>
      <c r="J2039" s="51">
        <v>763.83</v>
      </c>
      <c r="K2039" s="51">
        <v>1093.3499999999999</v>
      </c>
      <c r="L2039" s="51">
        <v>1093.3499999999999</v>
      </c>
      <c r="M2039" s="51">
        <v>1</v>
      </c>
      <c r="N2039" s="51">
        <v>1</v>
      </c>
      <c r="O2039" s="55">
        <v>0</v>
      </c>
      <c r="P2039" s="56">
        <f t="shared" si="31"/>
        <v>1093.3499999999999</v>
      </c>
      <c r="Q2039" s="49"/>
      <c r="R2039" s="49"/>
    </row>
    <row r="2040" spans="1:18" s="48" customFormat="1" ht="15.2" customHeight="1">
      <c r="A2040" s="54" t="s">
        <v>539</v>
      </c>
      <c r="B2040" s="54" t="s">
        <v>580</v>
      </c>
      <c r="C2040" s="54" t="s">
        <v>268</v>
      </c>
      <c r="D2040" s="54" t="s">
        <v>268</v>
      </c>
      <c r="E2040" s="54" t="s">
        <v>13</v>
      </c>
      <c r="F2040" s="54"/>
      <c r="G2040" s="54" t="s">
        <v>381</v>
      </c>
      <c r="H2040" s="54" t="s">
        <v>382</v>
      </c>
      <c r="I2040" s="51">
        <v>1920.28</v>
      </c>
      <c r="J2040" s="51">
        <v>1920.28</v>
      </c>
      <c r="K2040" s="51">
        <v>3840.56</v>
      </c>
      <c r="L2040" s="51">
        <v>3840.56</v>
      </c>
      <c r="M2040" s="51">
        <v>1</v>
      </c>
      <c r="N2040" s="51">
        <v>1</v>
      </c>
      <c r="O2040" s="55">
        <v>0</v>
      </c>
      <c r="P2040" s="56">
        <f t="shared" si="31"/>
        <v>3840.56</v>
      </c>
      <c r="Q2040" s="49"/>
      <c r="R2040" s="49"/>
    </row>
    <row r="2041" spans="1:18" s="48" customFormat="1" ht="15.2" customHeight="1">
      <c r="A2041" s="54" t="s">
        <v>539</v>
      </c>
      <c r="B2041" s="54" t="s">
        <v>580</v>
      </c>
      <c r="C2041" s="54" t="s">
        <v>269</v>
      </c>
      <c r="D2041" s="54" t="s">
        <v>269</v>
      </c>
      <c r="E2041" s="54" t="s">
        <v>13</v>
      </c>
      <c r="F2041" s="54"/>
      <c r="G2041" s="54" t="s">
        <v>366</v>
      </c>
      <c r="H2041" s="54" t="s">
        <v>367</v>
      </c>
      <c r="I2041" s="51">
        <v>12629.08</v>
      </c>
      <c r="J2041" s="51">
        <v>12629.08</v>
      </c>
      <c r="K2041" s="51">
        <v>1015539.06</v>
      </c>
      <c r="L2041" s="51">
        <v>1015539.06</v>
      </c>
      <c r="M2041" s="51">
        <v>1</v>
      </c>
      <c r="N2041" s="51">
        <v>1</v>
      </c>
      <c r="O2041" s="55">
        <v>0</v>
      </c>
      <c r="P2041" s="56">
        <f t="shared" si="31"/>
        <v>1015539.06</v>
      </c>
      <c r="Q2041" s="49"/>
      <c r="R2041" s="49"/>
    </row>
    <row r="2042" spans="1:18" s="48" customFormat="1" ht="15.2" customHeight="1">
      <c r="A2042" s="54" t="s">
        <v>539</v>
      </c>
      <c r="B2042" s="54" t="s">
        <v>580</v>
      </c>
      <c r="C2042" s="54" t="s">
        <v>269</v>
      </c>
      <c r="D2042" s="54" t="s">
        <v>269</v>
      </c>
      <c r="E2042" s="54" t="s">
        <v>13</v>
      </c>
      <c r="F2042" s="54"/>
      <c r="G2042" s="54" t="s">
        <v>368</v>
      </c>
      <c r="H2042" s="54" t="s">
        <v>369</v>
      </c>
      <c r="I2042" s="51">
        <v>97.06</v>
      </c>
      <c r="J2042" s="51">
        <v>97.06</v>
      </c>
      <c r="K2042" s="51">
        <v>62617.45</v>
      </c>
      <c r="L2042" s="51">
        <v>62617.45</v>
      </c>
      <c r="M2042" s="51">
        <v>1</v>
      </c>
      <c r="N2042" s="51">
        <v>1</v>
      </c>
      <c r="O2042" s="55">
        <v>0</v>
      </c>
      <c r="P2042" s="56">
        <f t="shared" si="31"/>
        <v>62617.45</v>
      </c>
      <c r="Q2042" s="49"/>
      <c r="R2042" s="49"/>
    </row>
    <row r="2043" spans="1:18" s="48" customFormat="1" ht="15.2" customHeight="1">
      <c r="A2043" s="54" t="s">
        <v>539</v>
      </c>
      <c r="B2043" s="54" t="s">
        <v>580</v>
      </c>
      <c r="C2043" s="54" t="s">
        <v>269</v>
      </c>
      <c r="D2043" s="54" t="s">
        <v>269</v>
      </c>
      <c r="E2043" s="54" t="s">
        <v>13</v>
      </c>
      <c r="F2043" s="54"/>
      <c r="G2043" s="54" t="s">
        <v>370</v>
      </c>
      <c r="H2043" s="54" t="s">
        <v>371</v>
      </c>
      <c r="I2043" s="51">
        <v>19158.11</v>
      </c>
      <c r="J2043" s="51">
        <v>19158.11</v>
      </c>
      <c r="K2043" s="51">
        <v>19158.11</v>
      </c>
      <c r="L2043" s="51">
        <v>19158.11</v>
      </c>
      <c r="M2043" s="51">
        <v>1</v>
      </c>
      <c r="N2043" s="51">
        <v>1</v>
      </c>
      <c r="O2043" s="55">
        <v>0</v>
      </c>
      <c r="P2043" s="56">
        <f t="shared" si="31"/>
        <v>19158.11</v>
      </c>
      <c r="Q2043" s="49"/>
      <c r="R2043" s="49"/>
    </row>
    <row r="2044" spans="1:18" s="48" customFormat="1" ht="15.2" customHeight="1">
      <c r="A2044" s="54" t="s">
        <v>539</v>
      </c>
      <c r="B2044" s="54" t="s">
        <v>580</v>
      </c>
      <c r="C2044" s="54" t="s">
        <v>269</v>
      </c>
      <c r="D2044" s="54" t="s">
        <v>269</v>
      </c>
      <c r="E2044" s="54" t="s">
        <v>13</v>
      </c>
      <c r="F2044" s="54"/>
      <c r="G2044" s="54" t="s">
        <v>372</v>
      </c>
      <c r="H2044" s="54" t="s">
        <v>373</v>
      </c>
      <c r="I2044" s="51">
        <v>843.19</v>
      </c>
      <c r="J2044" s="51">
        <v>843.19</v>
      </c>
      <c r="K2044" s="51">
        <v>1762.96</v>
      </c>
      <c r="L2044" s="51">
        <v>1762.96</v>
      </c>
      <c r="M2044" s="51">
        <v>1</v>
      </c>
      <c r="N2044" s="51">
        <v>1</v>
      </c>
      <c r="O2044" s="55">
        <v>0</v>
      </c>
      <c r="P2044" s="56">
        <f t="shared" si="31"/>
        <v>1762.96</v>
      </c>
      <c r="Q2044" s="49"/>
      <c r="R2044" s="49"/>
    </row>
    <row r="2045" spans="1:18" s="48" customFormat="1" ht="15.2" customHeight="1">
      <c r="A2045" s="54" t="s">
        <v>539</v>
      </c>
      <c r="B2045" s="54" t="s">
        <v>580</v>
      </c>
      <c r="C2045" s="54" t="s">
        <v>269</v>
      </c>
      <c r="D2045" s="54" t="s">
        <v>269</v>
      </c>
      <c r="E2045" s="54" t="s">
        <v>13</v>
      </c>
      <c r="F2045" s="54"/>
      <c r="G2045" s="54" t="s">
        <v>374</v>
      </c>
      <c r="H2045" s="54" t="s">
        <v>375</v>
      </c>
      <c r="I2045" s="51">
        <v>5621.04</v>
      </c>
      <c r="J2045" s="51">
        <v>5621.04</v>
      </c>
      <c r="K2045" s="51">
        <v>22651.06</v>
      </c>
      <c r="L2045" s="51">
        <v>22651.06</v>
      </c>
      <c r="M2045" s="51">
        <v>1</v>
      </c>
      <c r="N2045" s="51">
        <v>1</v>
      </c>
      <c r="O2045" s="55">
        <v>0</v>
      </c>
      <c r="P2045" s="56">
        <f t="shared" si="31"/>
        <v>22651.06</v>
      </c>
      <c r="Q2045" s="49"/>
      <c r="R2045" s="49"/>
    </row>
    <row r="2046" spans="1:18" s="48" customFormat="1" ht="15.2" customHeight="1">
      <c r="A2046" s="54" t="s">
        <v>539</v>
      </c>
      <c r="B2046" s="54" t="s">
        <v>580</v>
      </c>
      <c r="C2046" s="54" t="s">
        <v>269</v>
      </c>
      <c r="D2046" s="54" t="s">
        <v>269</v>
      </c>
      <c r="E2046" s="54" t="s">
        <v>13</v>
      </c>
      <c r="F2046" s="54"/>
      <c r="G2046" s="54" t="s">
        <v>389</v>
      </c>
      <c r="H2046" s="54" t="s">
        <v>390</v>
      </c>
      <c r="I2046" s="51">
        <v>6268.86</v>
      </c>
      <c r="J2046" s="51">
        <v>6268.86</v>
      </c>
      <c r="K2046" s="51">
        <v>6268.86</v>
      </c>
      <c r="L2046" s="51">
        <v>6268.86</v>
      </c>
      <c r="M2046" s="51">
        <v>1</v>
      </c>
      <c r="N2046" s="51">
        <v>1</v>
      </c>
      <c r="O2046" s="55">
        <v>0</v>
      </c>
      <c r="P2046" s="56">
        <f t="shared" si="31"/>
        <v>6268.86</v>
      </c>
      <c r="Q2046" s="49"/>
      <c r="R2046" s="49"/>
    </row>
    <row r="2047" spans="1:18" s="48" customFormat="1" ht="15.2" customHeight="1">
      <c r="A2047" s="54" t="s">
        <v>539</v>
      </c>
      <c r="B2047" s="54" t="s">
        <v>580</v>
      </c>
      <c r="C2047" s="54" t="s">
        <v>269</v>
      </c>
      <c r="D2047" s="54" t="s">
        <v>269</v>
      </c>
      <c r="E2047" s="54" t="s">
        <v>13</v>
      </c>
      <c r="F2047" s="54"/>
      <c r="G2047" s="54" t="s">
        <v>397</v>
      </c>
      <c r="H2047" s="54" t="s">
        <v>35</v>
      </c>
      <c r="I2047" s="51" t="s">
        <v>510</v>
      </c>
      <c r="J2047" s="51" t="s">
        <v>510</v>
      </c>
      <c r="K2047" s="51">
        <v>0</v>
      </c>
      <c r="L2047" s="51">
        <v>0</v>
      </c>
      <c r="M2047" s="51">
        <v>2</v>
      </c>
      <c r="N2047" s="51">
        <v>2</v>
      </c>
      <c r="O2047" s="55">
        <v>0</v>
      </c>
      <c r="P2047" s="56">
        <f t="shared" si="31"/>
        <v>0</v>
      </c>
      <c r="Q2047" s="49"/>
      <c r="R2047" s="49"/>
    </row>
    <row r="2048" spans="1:18" s="48" customFormat="1" ht="15.2" customHeight="1">
      <c r="A2048" s="54" t="s">
        <v>539</v>
      </c>
      <c r="B2048" s="54" t="s">
        <v>580</v>
      </c>
      <c r="C2048" s="54" t="s">
        <v>269</v>
      </c>
      <c r="D2048" s="54" t="s">
        <v>269</v>
      </c>
      <c r="E2048" s="54" t="s">
        <v>13</v>
      </c>
      <c r="F2048" s="54"/>
      <c r="G2048" s="54" t="s">
        <v>380</v>
      </c>
      <c r="H2048" s="54" t="s">
        <v>17</v>
      </c>
      <c r="I2048" s="51">
        <v>1917.67</v>
      </c>
      <c r="J2048" s="51">
        <v>1917.67</v>
      </c>
      <c r="K2048" s="51">
        <v>2787.37</v>
      </c>
      <c r="L2048" s="51">
        <v>2787.37</v>
      </c>
      <c r="M2048" s="51">
        <v>1</v>
      </c>
      <c r="N2048" s="51">
        <v>1</v>
      </c>
      <c r="O2048" s="55">
        <v>0</v>
      </c>
      <c r="P2048" s="56">
        <f t="shared" si="31"/>
        <v>2787.37</v>
      </c>
      <c r="Q2048" s="49"/>
      <c r="R2048" s="49"/>
    </row>
    <row r="2049" spans="1:18" s="48" customFormat="1" ht="15.2" customHeight="1">
      <c r="A2049" s="54" t="s">
        <v>539</v>
      </c>
      <c r="B2049" s="54" t="s">
        <v>580</v>
      </c>
      <c r="C2049" s="54" t="s">
        <v>269</v>
      </c>
      <c r="D2049" s="54" t="s">
        <v>269</v>
      </c>
      <c r="E2049" s="54" t="s">
        <v>13</v>
      </c>
      <c r="F2049" s="54"/>
      <c r="G2049" s="54" t="s">
        <v>381</v>
      </c>
      <c r="H2049" s="54" t="s">
        <v>382</v>
      </c>
      <c r="I2049" s="51">
        <v>4848.6000000000004</v>
      </c>
      <c r="J2049" s="51">
        <v>4848.6000000000004</v>
      </c>
      <c r="K2049" s="51">
        <v>9697.2000000000007</v>
      </c>
      <c r="L2049" s="51">
        <v>9697.2000000000007</v>
      </c>
      <c r="M2049" s="51">
        <v>1</v>
      </c>
      <c r="N2049" s="51">
        <v>1</v>
      </c>
      <c r="O2049" s="55">
        <v>0</v>
      </c>
      <c r="P2049" s="56">
        <f t="shared" si="31"/>
        <v>9697.2000000000007</v>
      </c>
      <c r="Q2049" s="49"/>
      <c r="R2049" s="49"/>
    </row>
    <row r="2050" spans="1:18" s="48" customFormat="1" ht="15.2" customHeight="1">
      <c r="A2050" s="54" t="s">
        <v>539</v>
      </c>
      <c r="B2050" s="54" t="s">
        <v>580</v>
      </c>
      <c r="C2050" s="54" t="s">
        <v>296</v>
      </c>
      <c r="D2050" s="54" t="s">
        <v>296</v>
      </c>
      <c r="E2050" s="54" t="s">
        <v>13</v>
      </c>
      <c r="F2050" s="54"/>
      <c r="G2050" s="54" t="s">
        <v>366</v>
      </c>
      <c r="H2050" s="54" t="s">
        <v>367</v>
      </c>
      <c r="I2050" s="51">
        <v>2573.85</v>
      </c>
      <c r="J2050" s="51">
        <v>2573.85</v>
      </c>
      <c r="K2050" s="51">
        <v>240637.06</v>
      </c>
      <c r="L2050" s="51">
        <v>240637.06000000003</v>
      </c>
      <c r="M2050" s="51">
        <v>1</v>
      </c>
      <c r="N2050" s="51">
        <v>1</v>
      </c>
      <c r="O2050" s="55">
        <v>0</v>
      </c>
      <c r="P2050" s="56">
        <f t="shared" si="31"/>
        <v>240637.06000000003</v>
      </c>
      <c r="Q2050" s="49"/>
      <c r="R2050" s="49"/>
    </row>
    <row r="2051" spans="1:18" s="48" customFormat="1" ht="15.2" customHeight="1">
      <c r="A2051" s="54" t="s">
        <v>539</v>
      </c>
      <c r="B2051" s="54" t="s">
        <v>580</v>
      </c>
      <c r="C2051" s="54" t="s">
        <v>296</v>
      </c>
      <c r="D2051" s="54" t="s">
        <v>296</v>
      </c>
      <c r="E2051" s="54" t="s">
        <v>13</v>
      </c>
      <c r="F2051" s="54"/>
      <c r="G2051" s="54" t="s">
        <v>368</v>
      </c>
      <c r="H2051" s="54" t="s">
        <v>369</v>
      </c>
      <c r="I2051" s="51">
        <v>22.79</v>
      </c>
      <c r="J2051" s="51">
        <v>22.79</v>
      </c>
      <c r="K2051" s="51">
        <v>14699.3</v>
      </c>
      <c r="L2051" s="51">
        <v>14699.3</v>
      </c>
      <c r="M2051" s="51">
        <v>1</v>
      </c>
      <c r="N2051" s="51">
        <v>1</v>
      </c>
      <c r="O2051" s="55">
        <v>0</v>
      </c>
      <c r="P2051" s="56">
        <f t="shared" ref="P2051:P2114" si="32">L2051-O2051</f>
        <v>14699.3</v>
      </c>
      <c r="Q2051" s="49"/>
      <c r="R2051" s="49"/>
    </row>
    <row r="2052" spans="1:18" s="48" customFormat="1" ht="15.2" customHeight="1">
      <c r="A2052" s="54" t="s">
        <v>539</v>
      </c>
      <c r="B2052" s="54" t="s">
        <v>580</v>
      </c>
      <c r="C2052" s="54" t="s">
        <v>296</v>
      </c>
      <c r="D2052" s="54" t="s">
        <v>296</v>
      </c>
      <c r="E2052" s="54" t="s">
        <v>13</v>
      </c>
      <c r="F2052" s="54"/>
      <c r="G2052" s="54" t="s">
        <v>370</v>
      </c>
      <c r="H2052" s="54" t="s">
        <v>371</v>
      </c>
      <c r="I2052" s="51">
        <v>4955.47</v>
      </c>
      <c r="J2052" s="51">
        <v>4955.47</v>
      </c>
      <c r="K2052" s="51">
        <v>4955.47</v>
      </c>
      <c r="L2052" s="51">
        <v>4955.47</v>
      </c>
      <c r="M2052" s="51">
        <v>1</v>
      </c>
      <c r="N2052" s="51">
        <v>1</v>
      </c>
      <c r="O2052" s="55">
        <v>0</v>
      </c>
      <c r="P2052" s="56">
        <f t="shared" si="32"/>
        <v>4955.47</v>
      </c>
      <c r="Q2052" s="49"/>
      <c r="R2052" s="49"/>
    </row>
    <row r="2053" spans="1:18" s="48" customFormat="1" ht="15.2" customHeight="1">
      <c r="A2053" s="54" t="s">
        <v>539</v>
      </c>
      <c r="B2053" s="54" t="s">
        <v>580</v>
      </c>
      <c r="C2053" s="54" t="s">
        <v>296</v>
      </c>
      <c r="D2053" s="54" t="s">
        <v>296</v>
      </c>
      <c r="E2053" s="54" t="s">
        <v>13</v>
      </c>
      <c r="F2053" s="54"/>
      <c r="G2053" s="54" t="s">
        <v>372</v>
      </c>
      <c r="H2053" s="54" t="s">
        <v>373</v>
      </c>
      <c r="I2053" s="51">
        <v>218.11</v>
      </c>
      <c r="J2053" s="51">
        <v>218.11</v>
      </c>
      <c r="K2053" s="51">
        <v>456.02</v>
      </c>
      <c r="L2053" s="51">
        <v>456.02</v>
      </c>
      <c r="M2053" s="51">
        <v>1</v>
      </c>
      <c r="N2053" s="51">
        <v>1</v>
      </c>
      <c r="O2053" s="55">
        <v>0</v>
      </c>
      <c r="P2053" s="56">
        <f t="shared" si="32"/>
        <v>456.02</v>
      </c>
      <c r="Q2053" s="49"/>
      <c r="R2053" s="49"/>
    </row>
    <row r="2054" spans="1:18" s="48" customFormat="1" ht="15.2" customHeight="1">
      <c r="A2054" s="54" t="s">
        <v>539</v>
      </c>
      <c r="B2054" s="54" t="s">
        <v>580</v>
      </c>
      <c r="C2054" s="54" t="s">
        <v>296</v>
      </c>
      <c r="D2054" s="54" t="s">
        <v>296</v>
      </c>
      <c r="E2054" s="54" t="s">
        <v>13</v>
      </c>
      <c r="F2054" s="54"/>
      <c r="G2054" s="54" t="s">
        <v>374</v>
      </c>
      <c r="H2054" s="54" t="s">
        <v>375</v>
      </c>
      <c r="I2054" s="51">
        <v>1032.5999999999999</v>
      </c>
      <c r="J2054" s="51">
        <v>1032.5999999999999</v>
      </c>
      <c r="K2054" s="51">
        <v>2207.7199999999998</v>
      </c>
      <c r="L2054" s="51">
        <v>2207.7199999999998</v>
      </c>
      <c r="M2054" s="51">
        <v>1</v>
      </c>
      <c r="N2054" s="51">
        <v>1</v>
      </c>
      <c r="O2054" s="55">
        <v>0</v>
      </c>
      <c r="P2054" s="56">
        <f t="shared" si="32"/>
        <v>2207.7199999999998</v>
      </c>
      <c r="Q2054" s="49"/>
      <c r="R2054" s="49"/>
    </row>
    <row r="2055" spans="1:18" s="48" customFormat="1" ht="15.2" customHeight="1">
      <c r="A2055" s="54" t="s">
        <v>539</v>
      </c>
      <c r="B2055" s="54" t="s">
        <v>580</v>
      </c>
      <c r="C2055" s="54" t="s">
        <v>296</v>
      </c>
      <c r="D2055" s="54" t="s">
        <v>296</v>
      </c>
      <c r="E2055" s="54" t="s">
        <v>13</v>
      </c>
      <c r="F2055" s="54"/>
      <c r="G2055" s="54" t="s">
        <v>389</v>
      </c>
      <c r="H2055" s="54" t="s">
        <v>390</v>
      </c>
      <c r="I2055" s="51">
        <v>188.95</v>
      </c>
      <c r="J2055" s="51">
        <v>188.95</v>
      </c>
      <c r="K2055" s="51">
        <v>188.95</v>
      </c>
      <c r="L2055" s="51">
        <v>188.95</v>
      </c>
      <c r="M2055" s="51">
        <v>1</v>
      </c>
      <c r="N2055" s="51">
        <v>1</v>
      </c>
      <c r="O2055" s="55">
        <v>0</v>
      </c>
      <c r="P2055" s="56">
        <f t="shared" si="32"/>
        <v>188.95</v>
      </c>
      <c r="Q2055" s="49"/>
      <c r="R2055" s="49"/>
    </row>
    <row r="2056" spans="1:18" s="48" customFormat="1" ht="15.2" customHeight="1">
      <c r="A2056" s="54" t="s">
        <v>539</v>
      </c>
      <c r="B2056" s="54" t="s">
        <v>580</v>
      </c>
      <c r="C2056" s="54" t="s">
        <v>296</v>
      </c>
      <c r="D2056" s="54" t="s">
        <v>296</v>
      </c>
      <c r="E2056" s="54" t="s">
        <v>13</v>
      </c>
      <c r="F2056" s="54"/>
      <c r="G2056" s="54" t="s">
        <v>397</v>
      </c>
      <c r="H2056" s="54" t="s">
        <v>35</v>
      </c>
      <c r="I2056" s="51" t="s">
        <v>510</v>
      </c>
      <c r="J2056" s="51" t="s">
        <v>510</v>
      </c>
      <c r="K2056" s="51">
        <v>0</v>
      </c>
      <c r="L2056" s="51">
        <v>0</v>
      </c>
      <c r="M2056" s="51">
        <v>2</v>
      </c>
      <c r="N2056" s="51">
        <v>2</v>
      </c>
      <c r="O2056" s="55">
        <v>0</v>
      </c>
      <c r="P2056" s="56">
        <f t="shared" si="32"/>
        <v>0</v>
      </c>
      <c r="Q2056" s="49"/>
      <c r="R2056" s="49"/>
    </row>
    <row r="2057" spans="1:18" s="48" customFormat="1" ht="15.2" customHeight="1">
      <c r="A2057" s="54" t="s">
        <v>539</v>
      </c>
      <c r="B2057" s="54" t="s">
        <v>580</v>
      </c>
      <c r="C2057" s="54" t="s">
        <v>296</v>
      </c>
      <c r="D2057" s="54" t="s">
        <v>296</v>
      </c>
      <c r="E2057" s="54" t="s">
        <v>13</v>
      </c>
      <c r="F2057" s="54"/>
      <c r="G2057" s="54" t="s">
        <v>380</v>
      </c>
      <c r="H2057" s="54" t="s">
        <v>17</v>
      </c>
      <c r="I2057" s="51">
        <v>427.98</v>
      </c>
      <c r="J2057" s="51">
        <v>427.98</v>
      </c>
      <c r="K2057" s="51">
        <v>594.83000000000004</v>
      </c>
      <c r="L2057" s="51">
        <v>594.83000000000004</v>
      </c>
      <c r="M2057" s="51">
        <v>1</v>
      </c>
      <c r="N2057" s="51">
        <v>1</v>
      </c>
      <c r="O2057" s="55">
        <v>0</v>
      </c>
      <c r="P2057" s="56">
        <f t="shared" si="32"/>
        <v>594.83000000000004</v>
      </c>
      <c r="Q2057" s="49"/>
      <c r="R2057" s="49"/>
    </row>
    <row r="2058" spans="1:18" s="48" customFormat="1" ht="15.2" customHeight="1">
      <c r="A2058" s="54" t="s">
        <v>539</v>
      </c>
      <c r="B2058" s="54" t="s">
        <v>580</v>
      </c>
      <c r="C2058" s="54" t="s">
        <v>296</v>
      </c>
      <c r="D2058" s="54" t="s">
        <v>296</v>
      </c>
      <c r="E2058" s="54" t="s">
        <v>13</v>
      </c>
      <c r="F2058" s="54"/>
      <c r="G2058" s="54" t="s">
        <v>381</v>
      </c>
      <c r="H2058" s="54" t="s">
        <v>382</v>
      </c>
      <c r="I2058" s="51">
        <v>1137.27</v>
      </c>
      <c r="J2058" s="51">
        <v>1137.27</v>
      </c>
      <c r="K2058" s="51">
        <v>2274.54</v>
      </c>
      <c r="L2058" s="51">
        <v>2274.54</v>
      </c>
      <c r="M2058" s="51">
        <v>1</v>
      </c>
      <c r="N2058" s="51">
        <v>1</v>
      </c>
      <c r="O2058" s="55">
        <v>0</v>
      </c>
      <c r="P2058" s="56">
        <f t="shared" si="32"/>
        <v>2274.54</v>
      </c>
      <c r="Q2058" s="49"/>
      <c r="R2058" s="49"/>
    </row>
    <row r="2059" spans="1:18" s="48" customFormat="1" ht="15.2" customHeight="1">
      <c r="A2059" s="54" t="s">
        <v>539</v>
      </c>
      <c r="B2059" s="54" t="s">
        <v>580</v>
      </c>
      <c r="C2059" s="54" t="s">
        <v>270</v>
      </c>
      <c r="D2059" s="54" t="s">
        <v>270</v>
      </c>
      <c r="E2059" s="54" t="s">
        <v>13</v>
      </c>
      <c r="F2059" s="54"/>
      <c r="G2059" s="54" t="s">
        <v>366</v>
      </c>
      <c r="H2059" s="54" t="s">
        <v>367</v>
      </c>
      <c r="I2059" s="51">
        <v>38441.019999999997</v>
      </c>
      <c r="J2059" s="51">
        <v>38441.019999999997</v>
      </c>
      <c r="K2059" s="51">
        <v>3582221.61</v>
      </c>
      <c r="L2059" s="51">
        <v>3582221.6100000003</v>
      </c>
      <c r="M2059" s="51">
        <v>1</v>
      </c>
      <c r="N2059" s="51">
        <v>1</v>
      </c>
      <c r="O2059" s="55">
        <v>0</v>
      </c>
      <c r="P2059" s="56">
        <f t="shared" si="32"/>
        <v>3582221.6100000003</v>
      </c>
      <c r="Q2059" s="49"/>
      <c r="R2059" s="49"/>
    </row>
    <row r="2060" spans="1:18" s="48" customFormat="1" ht="15.2" customHeight="1">
      <c r="A2060" s="54" t="s">
        <v>539</v>
      </c>
      <c r="B2060" s="54" t="s">
        <v>580</v>
      </c>
      <c r="C2060" s="54" t="s">
        <v>270</v>
      </c>
      <c r="D2060" s="54" t="s">
        <v>270</v>
      </c>
      <c r="E2060" s="54" t="s">
        <v>13</v>
      </c>
      <c r="F2060" s="54"/>
      <c r="G2060" s="54" t="s">
        <v>368</v>
      </c>
      <c r="H2060" s="54" t="s">
        <v>369</v>
      </c>
      <c r="I2060" s="51">
        <v>341.34</v>
      </c>
      <c r="J2060" s="51">
        <v>341.34</v>
      </c>
      <c r="K2060" s="51">
        <v>220217.91</v>
      </c>
      <c r="L2060" s="51">
        <v>220217.91</v>
      </c>
      <c r="M2060" s="51">
        <v>1</v>
      </c>
      <c r="N2060" s="51">
        <v>1</v>
      </c>
      <c r="O2060" s="55">
        <v>0</v>
      </c>
      <c r="P2060" s="56">
        <f t="shared" si="32"/>
        <v>220217.91</v>
      </c>
      <c r="Q2060" s="49"/>
      <c r="R2060" s="49"/>
    </row>
    <row r="2061" spans="1:18" s="48" customFormat="1" ht="15.2" customHeight="1">
      <c r="A2061" s="54" t="s">
        <v>539</v>
      </c>
      <c r="B2061" s="54" t="s">
        <v>580</v>
      </c>
      <c r="C2061" s="54" t="s">
        <v>270</v>
      </c>
      <c r="D2061" s="54" t="s">
        <v>270</v>
      </c>
      <c r="E2061" s="54" t="s">
        <v>13</v>
      </c>
      <c r="F2061" s="54"/>
      <c r="G2061" s="54" t="s">
        <v>370</v>
      </c>
      <c r="H2061" s="54" t="s">
        <v>371</v>
      </c>
      <c r="I2061" s="51">
        <v>71122.81</v>
      </c>
      <c r="J2061" s="51">
        <v>71122.81</v>
      </c>
      <c r="K2061" s="51">
        <v>71122.81</v>
      </c>
      <c r="L2061" s="51">
        <v>71122.81</v>
      </c>
      <c r="M2061" s="51">
        <v>1</v>
      </c>
      <c r="N2061" s="51">
        <v>1</v>
      </c>
      <c r="O2061" s="55">
        <v>0</v>
      </c>
      <c r="P2061" s="56">
        <f t="shared" si="32"/>
        <v>71122.81</v>
      </c>
      <c r="Q2061" s="49"/>
      <c r="R2061" s="49"/>
    </row>
    <row r="2062" spans="1:18" s="48" customFormat="1" ht="15.2" customHeight="1">
      <c r="A2062" s="54" t="s">
        <v>539</v>
      </c>
      <c r="B2062" s="54" t="s">
        <v>580</v>
      </c>
      <c r="C2062" s="54" t="s">
        <v>270</v>
      </c>
      <c r="D2062" s="54" t="s">
        <v>270</v>
      </c>
      <c r="E2062" s="54" t="s">
        <v>13</v>
      </c>
      <c r="F2062" s="54"/>
      <c r="G2062" s="54" t="s">
        <v>372</v>
      </c>
      <c r="H2062" s="54" t="s">
        <v>373</v>
      </c>
      <c r="I2062" s="51">
        <v>3130.26</v>
      </c>
      <c r="J2062" s="51">
        <v>3130.26</v>
      </c>
      <c r="K2062" s="51">
        <v>6544.85</v>
      </c>
      <c r="L2062" s="51">
        <v>6544.85</v>
      </c>
      <c r="M2062" s="51">
        <v>1</v>
      </c>
      <c r="N2062" s="51">
        <v>1</v>
      </c>
      <c r="O2062" s="55">
        <v>0</v>
      </c>
      <c r="P2062" s="56">
        <f t="shared" si="32"/>
        <v>6544.85</v>
      </c>
      <c r="Q2062" s="49"/>
      <c r="R2062" s="49"/>
    </row>
    <row r="2063" spans="1:18" s="48" customFormat="1" ht="15.2" customHeight="1">
      <c r="A2063" s="54" t="s">
        <v>539</v>
      </c>
      <c r="B2063" s="54" t="s">
        <v>580</v>
      </c>
      <c r="C2063" s="54" t="s">
        <v>270</v>
      </c>
      <c r="D2063" s="54" t="s">
        <v>270</v>
      </c>
      <c r="E2063" s="54" t="s">
        <v>13</v>
      </c>
      <c r="F2063" s="54"/>
      <c r="G2063" s="54" t="s">
        <v>374</v>
      </c>
      <c r="H2063" s="54" t="s">
        <v>375</v>
      </c>
      <c r="I2063" s="51">
        <v>29756.71</v>
      </c>
      <c r="J2063" s="51">
        <v>29756.71</v>
      </c>
      <c r="K2063" s="51">
        <v>76500.67</v>
      </c>
      <c r="L2063" s="51">
        <v>76500.67</v>
      </c>
      <c r="M2063" s="51">
        <v>1</v>
      </c>
      <c r="N2063" s="51">
        <v>1</v>
      </c>
      <c r="O2063" s="55">
        <v>0</v>
      </c>
      <c r="P2063" s="56">
        <f t="shared" si="32"/>
        <v>76500.67</v>
      </c>
      <c r="Q2063" s="49"/>
      <c r="R2063" s="49"/>
    </row>
    <row r="2064" spans="1:18" s="48" customFormat="1" ht="15.2" customHeight="1">
      <c r="A2064" s="54" t="s">
        <v>539</v>
      </c>
      <c r="B2064" s="54" t="s">
        <v>580</v>
      </c>
      <c r="C2064" s="54" t="s">
        <v>270</v>
      </c>
      <c r="D2064" s="54" t="s">
        <v>270</v>
      </c>
      <c r="E2064" s="54" t="s">
        <v>13</v>
      </c>
      <c r="F2064" s="54"/>
      <c r="G2064" s="54" t="s">
        <v>389</v>
      </c>
      <c r="H2064" s="54" t="s">
        <v>390</v>
      </c>
      <c r="I2064" s="51">
        <v>9572.84</v>
      </c>
      <c r="J2064" s="51">
        <v>9572.84</v>
      </c>
      <c r="K2064" s="51">
        <v>10139.06</v>
      </c>
      <c r="L2064" s="51">
        <v>10139.06</v>
      </c>
      <c r="M2064" s="51">
        <v>1</v>
      </c>
      <c r="N2064" s="51">
        <v>1</v>
      </c>
      <c r="O2064" s="55">
        <v>0</v>
      </c>
      <c r="P2064" s="56">
        <f t="shared" si="32"/>
        <v>10139.06</v>
      </c>
      <c r="Q2064" s="49"/>
      <c r="R2064" s="49"/>
    </row>
    <row r="2065" spans="1:18" s="48" customFormat="1" ht="15.2" customHeight="1">
      <c r="A2065" s="54" t="s">
        <v>539</v>
      </c>
      <c r="B2065" s="54" t="s">
        <v>580</v>
      </c>
      <c r="C2065" s="54" t="s">
        <v>270</v>
      </c>
      <c r="D2065" s="54" t="s">
        <v>270</v>
      </c>
      <c r="E2065" s="54" t="s">
        <v>13</v>
      </c>
      <c r="F2065" s="54"/>
      <c r="G2065" s="54" t="s">
        <v>397</v>
      </c>
      <c r="H2065" s="54" t="s">
        <v>35</v>
      </c>
      <c r="I2065" s="51" t="s">
        <v>510</v>
      </c>
      <c r="J2065" s="51" t="s">
        <v>510</v>
      </c>
      <c r="K2065" s="51">
        <v>0</v>
      </c>
      <c r="L2065" s="51">
        <v>0</v>
      </c>
      <c r="M2065" s="51">
        <v>2</v>
      </c>
      <c r="N2065" s="51">
        <v>2</v>
      </c>
      <c r="O2065" s="55">
        <v>0</v>
      </c>
      <c r="P2065" s="56">
        <f t="shared" si="32"/>
        <v>0</v>
      </c>
      <c r="Q2065" s="49"/>
      <c r="R2065" s="49"/>
    </row>
    <row r="2066" spans="1:18" s="48" customFormat="1" ht="15.2" customHeight="1">
      <c r="A2066" s="54" t="s">
        <v>539</v>
      </c>
      <c r="B2066" s="54" t="s">
        <v>580</v>
      </c>
      <c r="C2066" s="54" t="s">
        <v>270</v>
      </c>
      <c r="D2066" s="54" t="s">
        <v>270</v>
      </c>
      <c r="E2066" s="54" t="s">
        <v>13</v>
      </c>
      <c r="F2066" s="54"/>
      <c r="G2066" s="54" t="s">
        <v>380</v>
      </c>
      <c r="H2066" s="54" t="s">
        <v>17</v>
      </c>
      <c r="I2066" s="51">
        <v>6401.06</v>
      </c>
      <c r="J2066" s="51">
        <v>6401.06</v>
      </c>
      <c r="K2066" s="51">
        <v>9086.7000000000007</v>
      </c>
      <c r="L2066" s="51">
        <v>9086.7000000000007</v>
      </c>
      <c r="M2066" s="51">
        <v>1</v>
      </c>
      <c r="N2066" s="51">
        <v>1</v>
      </c>
      <c r="O2066" s="55">
        <v>0</v>
      </c>
      <c r="P2066" s="56">
        <f t="shared" si="32"/>
        <v>9086.7000000000007</v>
      </c>
      <c r="Q2066" s="49"/>
      <c r="R2066" s="49"/>
    </row>
    <row r="2067" spans="1:18" s="48" customFormat="1" ht="15.2" customHeight="1">
      <c r="A2067" s="54" t="s">
        <v>539</v>
      </c>
      <c r="B2067" s="54" t="s">
        <v>580</v>
      </c>
      <c r="C2067" s="54" t="s">
        <v>270</v>
      </c>
      <c r="D2067" s="54" t="s">
        <v>270</v>
      </c>
      <c r="E2067" s="54" t="s">
        <v>13</v>
      </c>
      <c r="F2067" s="54"/>
      <c r="G2067" s="54" t="s">
        <v>381</v>
      </c>
      <c r="H2067" s="54" t="s">
        <v>382</v>
      </c>
      <c r="I2067" s="51">
        <v>17048.400000000001</v>
      </c>
      <c r="J2067" s="51">
        <v>17048.400000000001</v>
      </c>
      <c r="K2067" s="51">
        <v>34096.800000000003</v>
      </c>
      <c r="L2067" s="51">
        <v>34096.800000000003</v>
      </c>
      <c r="M2067" s="51">
        <v>1</v>
      </c>
      <c r="N2067" s="51">
        <v>1</v>
      </c>
      <c r="O2067" s="55">
        <v>0</v>
      </c>
      <c r="P2067" s="56">
        <f t="shared" si="32"/>
        <v>34096.800000000003</v>
      </c>
      <c r="Q2067" s="49"/>
      <c r="R2067" s="49"/>
    </row>
    <row r="2068" spans="1:18" s="48" customFormat="1" ht="15.2" customHeight="1">
      <c r="A2068" s="54" t="s">
        <v>539</v>
      </c>
      <c r="B2068" s="54" t="s">
        <v>580</v>
      </c>
      <c r="C2068" s="54" t="s">
        <v>271</v>
      </c>
      <c r="D2068" s="54" t="s">
        <v>271</v>
      </c>
      <c r="E2068" s="54" t="s">
        <v>13</v>
      </c>
      <c r="F2068" s="54"/>
      <c r="G2068" s="54" t="s">
        <v>366</v>
      </c>
      <c r="H2068" s="54" t="s">
        <v>367</v>
      </c>
      <c r="I2068" s="51">
        <v>19005.36</v>
      </c>
      <c r="J2068" s="51">
        <v>19005.36</v>
      </c>
      <c r="K2068" s="51">
        <v>1775955.89</v>
      </c>
      <c r="L2068" s="51">
        <v>1775955.89</v>
      </c>
      <c r="M2068" s="51">
        <v>1</v>
      </c>
      <c r="N2068" s="51">
        <v>1</v>
      </c>
      <c r="O2068" s="55">
        <v>0</v>
      </c>
      <c r="P2068" s="56">
        <f t="shared" si="32"/>
        <v>1775955.89</v>
      </c>
      <c r="Q2068" s="49"/>
      <c r="R2068" s="49"/>
    </row>
    <row r="2069" spans="1:18" s="48" customFormat="1" ht="15.2" customHeight="1">
      <c r="A2069" s="54" t="s">
        <v>539</v>
      </c>
      <c r="B2069" s="54" t="s">
        <v>580</v>
      </c>
      <c r="C2069" s="54" t="s">
        <v>271</v>
      </c>
      <c r="D2069" s="54" t="s">
        <v>271</v>
      </c>
      <c r="E2069" s="54" t="s">
        <v>13</v>
      </c>
      <c r="F2069" s="54"/>
      <c r="G2069" s="54" t="s">
        <v>368</v>
      </c>
      <c r="H2069" s="54" t="s">
        <v>369</v>
      </c>
      <c r="I2069" s="51">
        <v>168.44</v>
      </c>
      <c r="J2069" s="51">
        <v>168.44</v>
      </c>
      <c r="K2069" s="51">
        <v>108673.93</v>
      </c>
      <c r="L2069" s="51">
        <v>108673.93</v>
      </c>
      <c r="M2069" s="51">
        <v>1</v>
      </c>
      <c r="N2069" s="51">
        <v>1</v>
      </c>
      <c r="O2069" s="55">
        <v>0</v>
      </c>
      <c r="P2069" s="56">
        <f t="shared" si="32"/>
        <v>108673.93</v>
      </c>
      <c r="Q2069" s="49"/>
      <c r="R2069" s="49"/>
    </row>
    <row r="2070" spans="1:18" s="48" customFormat="1" ht="15.2" customHeight="1">
      <c r="A2070" s="54" t="s">
        <v>539</v>
      </c>
      <c r="B2070" s="54" t="s">
        <v>580</v>
      </c>
      <c r="C2070" s="54" t="s">
        <v>271</v>
      </c>
      <c r="D2070" s="54" t="s">
        <v>271</v>
      </c>
      <c r="E2070" s="54" t="s">
        <v>13</v>
      </c>
      <c r="F2070" s="54"/>
      <c r="G2070" s="54" t="s">
        <v>370</v>
      </c>
      <c r="H2070" s="54" t="s">
        <v>371</v>
      </c>
      <c r="I2070" s="51">
        <v>38696.43</v>
      </c>
      <c r="J2070" s="51">
        <v>38696.43</v>
      </c>
      <c r="K2070" s="51">
        <v>38696.43</v>
      </c>
      <c r="L2070" s="51">
        <v>38696.43</v>
      </c>
      <c r="M2070" s="51">
        <v>1</v>
      </c>
      <c r="N2070" s="51">
        <v>1</v>
      </c>
      <c r="O2070" s="55">
        <v>0</v>
      </c>
      <c r="P2070" s="56">
        <f t="shared" si="32"/>
        <v>38696.43</v>
      </c>
      <c r="Q2070" s="49"/>
      <c r="R2070" s="49"/>
    </row>
    <row r="2071" spans="1:18" s="48" customFormat="1" ht="15.2" customHeight="1">
      <c r="A2071" s="54" t="s">
        <v>539</v>
      </c>
      <c r="B2071" s="54" t="s">
        <v>580</v>
      </c>
      <c r="C2071" s="54" t="s">
        <v>271</v>
      </c>
      <c r="D2071" s="54" t="s">
        <v>271</v>
      </c>
      <c r="E2071" s="54" t="s">
        <v>13</v>
      </c>
      <c r="F2071" s="54"/>
      <c r="G2071" s="54" t="s">
        <v>372</v>
      </c>
      <c r="H2071" s="54" t="s">
        <v>373</v>
      </c>
      <c r="I2071" s="51">
        <v>1703.11</v>
      </c>
      <c r="J2071" s="51">
        <v>1703.11</v>
      </c>
      <c r="K2071" s="51">
        <v>3560.91</v>
      </c>
      <c r="L2071" s="51">
        <v>3560.91</v>
      </c>
      <c r="M2071" s="51">
        <v>1</v>
      </c>
      <c r="N2071" s="51">
        <v>1</v>
      </c>
      <c r="O2071" s="55">
        <v>0</v>
      </c>
      <c r="P2071" s="56">
        <f t="shared" si="32"/>
        <v>3560.91</v>
      </c>
      <c r="Q2071" s="49"/>
      <c r="R2071" s="49"/>
    </row>
    <row r="2072" spans="1:18" s="48" customFormat="1" ht="15.2" customHeight="1">
      <c r="A2072" s="54" t="s">
        <v>539</v>
      </c>
      <c r="B2072" s="54" t="s">
        <v>580</v>
      </c>
      <c r="C2072" s="54" t="s">
        <v>271</v>
      </c>
      <c r="D2072" s="54" t="s">
        <v>271</v>
      </c>
      <c r="E2072" s="54" t="s">
        <v>13</v>
      </c>
      <c r="F2072" s="54"/>
      <c r="G2072" s="54" t="s">
        <v>374</v>
      </c>
      <c r="H2072" s="54" t="s">
        <v>375</v>
      </c>
      <c r="I2072" s="51">
        <v>6827.77</v>
      </c>
      <c r="J2072" s="51">
        <v>6827.77</v>
      </c>
      <c r="K2072" s="51">
        <v>14664.55</v>
      </c>
      <c r="L2072" s="51">
        <v>14664.55</v>
      </c>
      <c r="M2072" s="51">
        <v>1</v>
      </c>
      <c r="N2072" s="51">
        <v>1</v>
      </c>
      <c r="O2072" s="55">
        <v>0</v>
      </c>
      <c r="P2072" s="56">
        <f t="shared" si="32"/>
        <v>14664.55</v>
      </c>
      <c r="Q2072" s="49"/>
      <c r="R2072" s="49"/>
    </row>
    <row r="2073" spans="1:18" s="48" customFormat="1" ht="15.2" customHeight="1">
      <c r="A2073" s="54" t="s">
        <v>539</v>
      </c>
      <c r="B2073" s="54" t="s">
        <v>580</v>
      </c>
      <c r="C2073" s="54" t="s">
        <v>271</v>
      </c>
      <c r="D2073" s="54" t="s">
        <v>271</v>
      </c>
      <c r="E2073" s="54" t="s">
        <v>13</v>
      </c>
      <c r="F2073" s="54"/>
      <c r="G2073" s="54" t="s">
        <v>389</v>
      </c>
      <c r="H2073" s="54" t="s">
        <v>390</v>
      </c>
      <c r="I2073" s="51">
        <v>2375.2800000000002</v>
      </c>
      <c r="J2073" s="51">
        <v>2375.2800000000002</v>
      </c>
      <c r="K2073" s="51">
        <v>2710.17</v>
      </c>
      <c r="L2073" s="51">
        <v>2710.17</v>
      </c>
      <c r="M2073" s="51">
        <v>1</v>
      </c>
      <c r="N2073" s="51">
        <v>1</v>
      </c>
      <c r="O2073" s="55">
        <v>0</v>
      </c>
      <c r="P2073" s="56">
        <f t="shared" si="32"/>
        <v>2710.17</v>
      </c>
      <c r="Q2073" s="49"/>
      <c r="R2073" s="49"/>
    </row>
    <row r="2074" spans="1:18" s="48" customFormat="1" ht="15.2" customHeight="1">
      <c r="A2074" s="54" t="s">
        <v>539</v>
      </c>
      <c r="B2074" s="54" t="s">
        <v>580</v>
      </c>
      <c r="C2074" s="54" t="s">
        <v>271</v>
      </c>
      <c r="D2074" s="54" t="s">
        <v>271</v>
      </c>
      <c r="E2074" s="54" t="s">
        <v>13</v>
      </c>
      <c r="F2074" s="54"/>
      <c r="G2074" s="54" t="s">
        <v>397</v>
      </c>
      <c r="H2074" s="54" t="s">
        <v>35</v>
      </c>
      <c r="I2074" s="51" t="s">
        <v>510</v>
      </c>
      <c r="J2074" s="51" t="s">
        <v>510</v>
      </c>
      <c r="K2074" s="51">
        <v>0</v>
      </c>
      <c r="L2074" s="51">
        <v>0</v>
      </c>
      <c r="M2074" s="51">
        <v>2</v>
      </c>
      <c r="N2074" s="51">
        <v>2</v>
      </c>
      <c r="O2074" s="55">
        <v>0</v>
      </c>
      <c r="P2074" s="56">
        <f t="shared" si="32"/>
        <v>0</v>
      </c>
      <c r="Q2074" s="49"/>
      <c r="R2074" s="49"/>
    </row>
    <row r="2075" spans="1:18" s="48" customFormat="1" ht="15.2" customHeight="1">
      <c r="A2075" s="54" t="s">
        <v>539</v>
      </c>
      <c r="B2075" s="54" t="s">
        <v>580</v>
      </c>
      <c r="C2075" s="54" t="s">
        <v>271</v>
      </c>
      <c r="D2075" s="54" t="s">
        <v>271</v>
      </c>
      <c r="E2075" s="54" t="s">
        <v>13</v>
      </c>
      <c r="F2075" s="54"/>
      <c r="G2075" s="54" t="s">
        <v>380</v>
      </c>
      <c r="H2075" s="54" t="s">
        <v>17</v>
      </c>
      <c r="I2075" s="51">
        <v>3230.81</v>
      </c>
      <c r="J2075" s="51">
        <v>3230.81</v>
      </c>
      <c r="K2075" s="51">
        <v>4546.29</v>
      </c>
      <c r="L2075" s="51">
        <v>4546.29</v>
      </c>
      <c r="M2075" s="51">
        <v>1</v>
      </c>
      <c r="N2075" s="51">
        <v>1</v>
      </c>
      <c r="O2075" s="55">
        <v>0</v>
      </c>
      <c r="P2075" s="56">
        <f t="shared" si="32"/>
        <v>4546.29</v>
      </c>
      <c r="Q2075" s="49"/>
      <c r="R2075" s="49"/>
    </row>
    <row r="2076" spans="1:18" s="48" customFormat="1" ht="15.2" customHeight="1">
      <c r="A2076" s="54" t="s">
        <v>539</v>
      </c>
      <c r="B2076" s="54" t="s">
        <v>580</v>
      </c>
      <c r="C2076" s="54" t="s">
        <v>271</v>
      </c>
      <c r="D2076" s="54" t="s">
        <v>271</v>
      </c>
      <c r="E2076" s="54" t="s">
        <v>13</v>
      </c>
      <c r="F2076" s="54"/>
      <c r="G2076" s="54" t="s">
        <v>381</v>
      </c>
      <c r="H2076" s="54" t="s">
        <v>382</v>
      </c>
      <c r="I2076" s="51">
        <v>8410.93</v>
      </c>
      <c r="J2076" s="51">
        <v>8410.93</v>
      </c>
      <c r="K2076" s="51">
        <v>16821.86</v>
      </c>
      <c r="L2076" s="51">
        <v>16821.86</v>
      </c>
      <c r="M2076" s="51">
        <v>1</v>
      </c>
      <c r="N2076" s="51">
        <v>1</v>
      </c>
      <c r="O2076" s="55">
        <v>0</v>
      </c>
      <c r="P2076" s="56">
        <f t="shared" si="32"/>
        <v>16821.86</v>
      </c>
      <c r="Q2076" s="49"/>
      <c r="R2076" s="49"/>
    </row>
    <row r="2077" spans="1:18" s="48" customFormat="1" ht="15.2" customHeight="1">
      <c r="A2077" s="54" t="s">
        <v>539</v>
      </c>
      <c r="B2077" s="54" t="s">
        <v>580</v>
      </c>
      <c r="C2077" s="54" t="s">
        <v>272</v>
      </c>
      <c r="D2077" s="54" t="s">
        <v>272</v>
      </c>
      <c r="E2077" s="54" t="s">
        <v>13</v>
      </c>
      <c r="F2077" s="54"/>
      <c r="G2077" s="54" t="s">
        <v>366</v>
      </c>
      <c r="H2077" s="54" t="s">
        <v>367</v>
      </c>
      <c r="I2077" s="51">
        <v>25913.57</v>
      </c>
      <c r="J2077" s="51">
        <v>25913.57</v>
      </c>
      <c r="K2077" s="51">
        <v>2420149.5299999998</v>
      </c>
      <c r="L2077" s="51">
        <v>2420149.5300000003</v>
      </c>
      <c r="M2077" s="51">
        <v>1</v>
      </c>
      <c r="N2077" s="51">
        <v>1</v>
      </c>
      <c r="O2077" s="55">
        <v>0</v>
      </c>
      <c r="P2077" s="56">
        <f t="shared" si="32"/>
        <v>2420149.5300000003</v>
      </c>
      <c r="Q2077" s="49"/>
      <c r="R2077" s="49"/>
    </row>
    <row r="2078" spans="1:18" s="48" customFormat="1" ht="15.2" customHeight="1">
      <c r="A2078" s="54" t="s">
        <v>539</v>
      </c>
      <c r="B2078" s="54" t="s">
        <v>580</v>
      </c>
      <c r="C2078" s="54" t="s">
        <v>272</v>
      </c>
      <c r="D2078" s="54" t="s">
        <v>272</v>
      </c>
      <c r="E2078" s="54" t="s">
        <v>13</v>
      </c>
      <c r="F2078" s="54"/>
      <c r="G2078" s="54" t="s">
        <v>368</v>
      </c>
      <c r="H2078" s="54" t="s">
        <v>369</v>
      </c>
      <c r="I2078" s="51">
        <v>229.79</v>
      </c>
      <c r="J2078" s="51">
        <v>229.79</v>
      </c>
      <c r="K2078" s="51">
        <v>148253.43</v>
      </c>
      <c r="L2078" s="51">
        <v>148253.43</v>
      </c>
      <c r="M2078" s="51">
        <v>1</v>
      </c>
      <c r="N2078" s="51">
        <v>1</v>
      </c>
      <c r="O2078" s="55">
        <v>0</v>
      </c>
      <c r="P2078" s="56">
        <f t="shared" si="32"/>
        <v>148253.43</v>
      </c>
      <c r="Q2078" s="49"/>
      <c r="R2078" s="49"/>
    </row>
    <row r="2079" spans="1:18" s="48" customFormat="1" ht="15.2" customHeight="1">
      <c r="A2079" s="54" t="s">
        <v>539</v>
      </c>
      <c r="B2079" s="54" t="s">
        <v>580</v>
      </c>
      <c r="C2079" s="54" t="s">
        <v>272</v>
      </c>
      <c r="D2079" s="54" t="s">
        <v>272</v>
      </c>
      <c r="E2079" s="54" t="s">
        <v>13</v>
      </c>
      <c r="F2079" s="54"/>
      <c r="G2079" s="54" t="s">
        <v>370</v>
      </c>
      <c r="H2079" s="54" t="s">
        <v>371</v>
      </c>
      <c r="I2079" s="51">
        <v>51133.42</v>
      </c>
      <c r="J2079" s="51">
        <v>51133.42</v>
      </c>
      <c r="K2079" s="51">
        <v>51133.42</v>
      </c>
      <c r="L2079" s="51">
        <v>51133.42</v>
      </c>
      <c r="M2079" s="51">
        <v>1</v>
      </c>
      <c r="N2079" s="51">
        <v>1</v>
      </c>
      <c r="O2079" s="55">
        <v>0</v>
      </c>
      <c r="P2079" s="56">
        <f t="shared" si="32"/>
        <v>51133.42</v>
      </c>
      <c r="Q2079" s="49"/>
      <c r="R2079" s="49"/>
    </row>
    <row r="2080" spans="1:18" s="48" customFormat="1" ht="15.2" customHeight="1">
      <c r="A2080" s="54" t="s">
        <v>539</v>
      </c>
      <c r="B2080" s="54" t="s">
        <v>580</v>
      </c>
      <c r="C2080" s="54" t="s">
        <v>272</v>
      </c>
      <c r="D2080" s="54" t="s">
        <v>272</v>
      </c>
      <c r="E2080" s="54" t="s">
        <v>13</v>
      </c>
      <c r="F2080" s="54"/>
      <c r="G2080" s="54" t="s">
        <v>372</v>
      </c>
      <c r="H2080" s="54" t="s">
        <v>373</v>
      </c>
      <c r="I2080" s="51">
        <v>2250.48</v>
      </c>
      <c r="J2080" s="51">
        <v>2250.48</v>
      </c>
      <c r="K2080" s="51">
        <v>4705.38</v>
      </c>
      <c r="L2080" s="51">
        <v>4705.3799999999992</v>
      </c>
      <c r="M2080" s="51">
        <v>1</v>
      </c>
      <c r="N2080" s="51">
        <v>1</v>
      </c>
      <c r="O2080" s="55">
        <v>0</v>
      </c>
      <c r="P2080" s="56">
        <f t="shared" si="32"/>
        <v>4705.3799999999992</v>
      </c>
      <c r="Q2080" s="49"/>
      <c r="R2080" s="49"/>
    </row>
    <row r="2081" spans="1:18" s="48" customFormat="1" ht="15.2" customHeight="1">
      <c r="A2081" s="54" t="s">
        <v>539</v>
      </c>
      <c r="B2081" s="54" t="s">
        <v>580</v>
      </c>
      <c r="C2081" s="54" t="s">
        <v>272</v>
      </c>
      <c r="D2081" s="54" t="s">
        <v>272</v>
      </c>
      <c r="E2081" s="54" t="s">
        <v>13</v>
      </c>
      <c r="F2081" s="54"/>
      <c r="G2081" s="54" t="s">
        <v>374</v>
      </c>
      <c r="H2081" s="54" t="s">
        <v>375</v>
      </c>
      <c r="I2081" s="51">
        <v>19157.54</v>
      </c>
      <c r="J2081" s="51">
        <v>19157.54</v>
      </c>
      <c r="K2081" s="51">
        <v>65707.88</v>
      </c>
      <c r="L2081" s="51">
        <v>65707.88</v>
      </c>
      <c r="M2081" s="51">
        <v>1</v>
      </c>
      <c r="N2081" s="51">
        <v>1</v>
      </c>
      <c r="O2081" s="55">
        <v>0</v>
      </c>
      <c r="P2081" s="56">
        <f t="shared" si="32"/>
        <v>65707.88</v>
      </c>
      <c r="Q2081" s="49"/>
      <c r="R2081" s="49"/>
    </row>
    <row r="2082" spans="1:18" s="48" customFormat="1" ht="15.2" customHeight="1">
      <c r="A2082" s="54" t="s">
        <v>539</v>
      </c>
      <c r="B2082" s="54" t="s">
        <v>580</v>
      </c>
      <c r="C2082" s="54" t="s">
        <v>272</v>
      </c>
      <c r="D2082" s="54" t="s">
        <v>272</v>
      </c>
      <c r="E2082" s="54" t="s">
        <v>13</v>
      </c>
      <c r="F2082" s="54"/>
      <c r="G2082" s="54" t="s">
        <v>389</v>
      </c>
      <c r="H2082" s="54" t="s">
        <v>390</v>
      </c>
      <c r="I2082" s="51">
        <v>1336.45</v>
      </c>
      <c r="J2082" s="51">
        <v>1336.45</v>
      </c>
      <c r="K2082" s="51">
        <v>1336.45</v>
      </c>
      <c r="L2082" s="51">
        <v>1336.45</v>
      </c>
      <c r="M2082" s="51">
        <v>1</v>
      </c>
      <c r="N2082" s="51">
        <v>1</v>
      </c>
      <c r="O2082" s="55">
        <v>0</v>
      </c>
      <c r="P2082" s="56">
        <f t="shared" si="32"/>
        <v>1336.45</v>
      </c>
      <c r="Q2082" s="49"/>
      <c r="R2082" s="49"/>
    </row>
    <row r="2083" spans="1:18" s="48" customFormat="1" ht="15.2" customHeight="1">
      <c r="A2083" s="54" t="s">
        <v>539</v>
      </c>
      <c r="B2083" s="54" t="s">
        <v>580</v>
      </c>
      <c r="C2083" s="54" t="s">
        <v>272</v>
      </c>
      <c r="D2083" s="54" t="s">
        <v>272</v>
      </c>
      <c r="E2083" s="54" t="s">
        <v>13</v>
      </c>
      <c r="F2083" s="54"/>
      <c r="G2083" s="54" t="s">
        <v>380</v>
      </c>
      <c r="H2083" s="54" t="s">
        <v>17</v>
      </c>
      <c r="I2083" s="51">
        <v>4348.0200000000004</v>
      </c>
      <c r="J2083" s="51">
        <v>4348.0200000000004</v>
      </c>
      <c r="K2083" s="51">
        <v>6193.23</v>
      </c>
      <c r="L2083" s="51">
        <v>6193.23</v>
      </c>
      <c r="M2083" s="51">
        <v>1</v>
      </c>
      <c r="N2083" s="51">
        <v>1</v>
      </c>
      <c r="O2083" s="55">
        <v>0</v>
      </c>
      <c r="P2083" s="56">
        <f t="shared" si="32"/>
        <v>6193.23</v>
      </c>
      <c r="Q2083" s="49"/>
      <c r="R2083" s="49"/>
    </row>
    <row r="2084" spans="1:18" s="48" customFormat="1" ht="12">
      <c r="A2084" s="54" t="s">
        <v>539</v>
      </c>
      <c r="B2084" s="54" t="s">
        <v>580</v>
      </c>
      <c r="C2084" s="54" t="s">
        <v>272</v>
      </c>
      <c r="D2084" s="54" t="s">
        <v>272</v>
      </c>
      <c r="E2084" s="54" t="s">
        <v>13</v>
      </c>
      <c r="F2084" s="54"/>
      <c r="G2084" s="54" t="s">
        <v>381</v>
      </c>
      <c r="H2084" s="54" t="s">
        <v>382</v>
      </c>
      <c r="I2084" s="51">
        <v>11474.56</v>
      </c>
      <c r="J2084" s="51">
        <v>11474.56</v>
      </c>
      <c r="K2084" s="51">
        <v>22949.119999999999</v>
      </c>
      <c r="L2084" s="51">
        <v>22949.119999999999</v>
      </c>
      <c r="M2084" s="51">
        <v>1</v>
      </c>
      <c r="N2084" s="51">
        <v>1</v>
      </c>
      <c r="O2084" s="55">
        <v>0</v>
      </c>
      <c r="P2084" s="56">
        <f t="shared" si="32"/>
        <v>22949.119999999999</v>
      </c>
      <c r="Q2084" s="49"/>
      <c r="R2084" s="49"/>
    </row>
    <row r="2085" spans="1:18">
      <c r="A2085" s="54" t="s">
        <v>539</v>
      </c>
      <c r="B2085" s="54" t="s">
        <v>580</v>
      </c>
      <c r="C2085" s="54" t="s">
        <v>297</v>
      </c>
      <c r="D2085" s="54" t="s">
        <v>297</v>
      </c>
      <c r="E2085" s="54" t="s">
        <v>13</v>
      </c>
      <c r="F2085" s="54"/>
      <c r="G2085" s="54" t="s">
        <v>366</v>
      </c>
      <c r="H2085" s="54" t="s">
        <v>367</v>
      </c>
      <c r="I2085" s="51">
        <v>2227.13</v>
      </c>
      <c r="J2085" s="51">
        <v>2227.13</v>
      </c>
      <c r="K2085" s="51">
        <v>208427.31</v>
      </c>
      <c r="L2085" s="51">
        <v>208427.31</v>
      </c>
      <c r="M2085" s="51">
        <v>1</v>
      </c>
      <c r="N2085" s="51">
        <v>1</v>
      </c>
      <c r="O2085" s="55">
        <v>0</v>
      </c>
      <c r="P2085" s="56">
        <f t="shared" si="32"/>
        <v>208427.31</v>
      </c>
      <c r="Q2085" s="49"/>
      <c r="R2085" s="49"/>
    </row>
    <row r="2086" spans="1:18">
      <c r="A2086" s="54" t="s">
        <v>539</v>
      </c>
      <c r="B2086" s="54" t="s">
        <v>580</v>
      </c>
      <c r="C2086" s="54" t="s">
        <v>297</v>
      </c>
      <c r="D2086" s="54" t="s">
        <v>297</v>
      </c>
      <c r="E2086" s="54" t="s">
        <v>13</v>
      </c>
      <c r="F2086" s="54"/>
      <c r="G2086" s="54" t="s">
        <v>368</v>
      </c>
      <c r="H2086" s="54" t="s">
        <v>369</v>
      </c>
      <c r="I2086" s="51">
        <v>19.66</v>
      </c>
      <c r="J2086" s="51">
        <v>19.66</v>
      </c>
      <c r="K2086" s="51">
        <v>12682.5</v>
      </c>
      <c r="L2086" s="51">
        <v>12682.5</v>
      </c>
      <c r="M2086" s="51">
        <v>1</v>
      </c>
      <c r="N2086" s="51">
        <v>1</v>
      </c>
      <c r="O2086" s="55">
        <v>0</v>
      </c>
      <c r="P2086" s="56">
        <f t="shared" si="32"/>
        <v>12682.5</v>
      </c>
      <c r="Q2086" s="49"/>
      <c r="R2086" s="49"/>
    </row>
    <row r="2087" spans="1:18">
      <c r="A2087" s="54" t="s">
        <v>539</v>
      </c>
      <c r="B2087" s="54" t="s">
        <v>580</v>
      </c>
      <c r="C2087" s="54" t="s">
        <v>297</v>
      </c>
      <c r="D2087" s="54" t="s">
        <v>297</v>
      </c>
      <c r="E2087" s="54" t="s">
        <v>13</v>
      </c>
      <c r="F2087" s="54"/>
      <c r="G2087" s="54" t="s">
        <v>370</v>
      </c>
      <c r="H2087" s="54" t="s">
        <v>371</v>
      </c>
      <c r="I2087" s="51">
        <v>3995.3</v>
      </c>
      <c r="J2087" s="51">
        <v>3995.3</v>
      </c>
      <c r="K2087" s="51">
        <v>3995.3</v>
      </c>
      <c r="L2087" s="51">
        <v>3995.3</v>
      </c>
      <c r="M2087" s="51">
        <v>1</v>
      </c>
      <c r="N2087" s="51">
        <v>1</v>
      </c>
      <c r="O2087" s="55">
        <v>0</v>
      </c>
      <c r="P2087" s="56">
        <f t="shared" si="32"/>
        <v>3995.3</v>
      </c>
      <c r="Q2087" s="49"/>
      <c r="R2087" s="49"/>
    </row>
    <row r="2088" spans="1:18">
      <c r="A2088" s="54" t="s">
        <v>539</v>
      </c>
      <c r="B2088" s="54" t="s">
        <v>580</v>
      </c>
      <c r="C2088" s="54" t="s">
        <v>297</v>
      </c>
      <c r="D2088" s="54" t="s">
        <v>297</v>
      </c>
      <c r="E2088" s="54" t="s">
        <v>13</v>
      </c>
      <c r="F2088" s="54"/>
      <c r="G2088" s="54" t="s">
        <v>372</v>
      </c>
      <c r="H2088" s="54" t="s">
        <v>373</v>
      </c>
      <c r="I2088" s="51">
        <v>175.84</v>
      </c>
      <c r="J2088" s="51">
        <v>175.84</v>
      </c>
      <c r="K2088" s="51">
        <v>367.65</v>
      </c>
      <c r="L2088" s="51">
        <v>367.65</v>
      </c>
      <c r="M2088" s="51">
        <v>1</v>
      </c>
      <c r="N2088" s="51">
        <v>1</v>
      </c>
      <c r="O2088" s="55">
        <v>0</v>
      </c>
      <c r="P2088" s="56">
        <f t="shared" si="32"/>
        <v>367.65</v>
      </c>
      <c r="Q2088" s="49"/>
      <c r="R2088" s="49"/>
    </row>
    <row r="2089" spans="1:18">
      <c r="A2089" s="54" t="s">
        <v>539</v>
      </c>
      <c r="B2089" s="54" t="s">
        <v>580</v>
      </c>
      <c r="C2089" s="54" t="s">
        <v>297</v>
      </c>
      <c r="D2089" s="54" t="s">
        <v>297</v>
      </c>
      <c r="E2089" s="54" t="s">
        <v>13</v>
      </c>
      <c r="F2089" s="54"/>
      <c r="G2089" s="54" t="s">
        <v>374</v>
      </c>
      <c r="H2089" s="54" t="s">
        <v>375</v>
      </c>
      <c r="I2089" s="51" t="s">
        <v>510</v>
      </c>
      <c r="J2089" s="51" t="s">
        <v>510</v>
      </c>
      <c r="K2089" s="51">
        <v>1441.74</v>
      </c>
      <c r="L2089" s="51">
        <v>1441.74</v>
      </c>
      <c r="M2089" s="51">
        <v>1</v>
      </c>
      <c r="N2089" s="51">
        <v>1</v>
      </c>
      <c r="O2089" s="55">
        <v>0</v>
      </c>
      <c r="P2089" s="56">
        <f t="shared" si="32"/>
        <v>1441.74</v>
      </c>
      <c r="Q2089" s="49"/>
      <c r="R2089" s="49"/>
    </row>
    <row r="2090" spans="1:18">
      <c r="A2090" s="54" t="s">
        <v>539</v>
      </c>
      <c r="B2090" s="54" t="s">
        <v>580</v>
      </c>
      <c r="C2090" s="54" t="s">
        <v>297</v>
      </c>
      <c r="D2090" s="54" t="s">
        <v>297</v>
      </c>
      <c r="E2090" s="54" t="s">
        <v>13</v>
      </c>
      <c r="F2090" s="54"/>
      <c r="G2090" s="54" t="s">
        <v>389</v>
      </c>
      <c r="H2090" s="54" t="s">
        <v>390</v>
      </c>
      <c r="I2090" s="51" t="s">
        <v>510</v>
      </c>
      <c r="J2090" s="51" t="s">
        <v>510</v>
      </c>
      <c r="K2090" s="51">
        <v>0</v>
      </c>
      <c r="L2090" s="51">
        <v>0</v>
      </c>
      <c r="M2090" s="51">
        <v>1</v>
      </c>
      <c r="N2090" s="51">
        <v>1</v>
      </c>
      <c r="O2090" s="55">
        <v>0</v>
      </c>
      <c r="P2090" s="56">
        <f t="shared" si="32"/>
        <v>0</v>
      </c>
      <c r="Q2090" s="49"/>
      <c r="R2090" s="49"/>
    </row>
    <row r="2091" spans="1:18">
      <c r="A2091" s="54" t="s">
        <v>539</v>
      </c>
      <c r="B2091" s="54" t="s">
        <v>580</v>
      </c>
      <c r="C2091" s="54" t="s">
        <v>297</v>
      </c>
      <c r="D2091" s="54" t="s">
        <v>297</v>
      </c>
      <c r="E2091" s="54" t="s">
        <v>13</v>
      </c>
      <c r="F2091" s="54"/>
      <c r="G2091" s="54" t="s">
        <v>397</v>
      </c>
      <c r="H2091" s="54" t="s">
        <v>35</v>
      </c>
      <c r="I2091" s="51" t="s">
        <v>510</v>
      </c>
      <c r="J2091" s="51" t="s">
        <v>510</v>
      </c>
      <c r="K2091" s="51">
        <v>0</v>
      </c>
      <c r="L2091" s="51">
        <v>0</v>
      </c>
      <c r="M2091" s="51">
        <v>2</v>
      </c>
      <c r="N2091" s="51">
        <v>2</v>
      </c>
      <c r="O2091" s="55">
        <v>0</v>
      </c>
      <c r="P2091" s="56">
        <f t="shared" si="32"/>
        <v>0</v>
      </c>
      <c r="Q2091" s="49"/>
      <c r="R2091" s="49"/>
    </row>
    <row r="2092" spans="1:18">
      <c r="A2092" s="54" t="s">
        <v>539</v>
      </c>
      <c r="B2092" s="54" t="s">
        <v>580</v>
      </c>
      <c r="C2092" s="54" t="s">
        <v>297</v>
      </c>
      <c r="D2092" s="54" t="s">
        <v>297</v>
      </c>
      <c r="E2092" s="54" t="s">
        <v>13</v>
      </c>
      <c r="F2092" s="54"/>
      <c r="G2092" s="54" t="s">
        <v>380</v>
      </c>
      <c r="H2092" s="54" t="s">
        <v>17</v>
      </c>
      <c r="I2092" s="51">
        <v>375.58</v>
      </c>
      <c r="J2092" s="51">
        <v>375.58</v>
      </c>
      <c r="K2092" s="51">
        <v>597.23</v>
      </c>
      <c r="L2092" s="51">
        <v>597.23</v>
      </c>
      <c r="M2092" s="51">
        <v>1</v>
      </c>
      <c r="N2092" s="51">
        <v>1</v>
      </c>
      <c r="O2092" s="55">
        <v>0</v>
      </c>
      <c r="P2092" s="56">
        <f t="shared" si="32"/>
        <v>597.23</v>
      </c>
      <c r="Q2092" s="49"/>
      <c r="R2092" s="49"/>
    </row>
    <row r="2093" spans="1:18">
      <c r="A2093" s="54" t="s">
        <v>539</v>
      </c>
      <c r="B2093" s="54" t="s">
        <v>580</v>
      </c>
      <c r="C2093" s="54" t="s">
        <v>297</v>
      </c>
      <c r="D2093" s="54" t="s">
        <v>297</v>
      </c>
      <c r="E2093" s="54" t="s">
        <v>13</v>
      </c>
      <c r="F2093" s="54"/>
      <c r="G2093" s="54" t="s">
        <v>381</v>
      </c>
      <c r="H2093" s="54" t="s">
        <v>382</v>
      </c>
      <c r="I2093" s="51">
        <v>982.19</v>
      </c>
      <c r="J2093" s="51">
        <v>982.19</v>
      </c>
      <c r="K2093" s="51">
        <v>1964.38</v>
      </c>
      <c r="L2093" s="51">
        <v>1964.38</v>
      </c>
      <c r="M2093" s="51">
        <v>1</v>
      </c>
      <c r="N2093" s="51">
        <v>1</v>
      </c>
      <c r="O2093" s="55">
        <v>0</v>
      </c>
      <c r="P2093" s="56">
        <f t="shared" si="32"/>
        <v>1964.38</v>
      </c>
      <c r="Q2093" s="49"/>
      <c r="R2093" s="49"/>
    </row>
    <row r="2094" spans="1:18">
      <c r="A2094" s="54" t="s">
        <v>539</v>
      </c>
      <c r="B2094" s="54" t="s">
        <v>580</v>
      </c>
      <c r="C2094" s="54" t="s">
        <v>298</v>
      </c>
      <c r="D2094" s="54" t="s">
        <v>298</v>
      </c>
      <c r="E2094" s="54" t="s">
        <v>13</v>
      </c>
      <c r="F2094" s="54"/>
      <c r="G2094" s="54" t="s">
        <v>366</v>
      </c>
      <c r="H2094" s="54" t="s">
        <v>367</v>
      </c>
      <c r="I2094" s="51">
        <v>11706.61</v>
      </c>
      <c r="J2094" s="51">
        <v>11706.61</v>
      </c>
      <c r="K2094" s="51">
        <v>939220.37</v>
      </c>
      <c r="L2094" s="51">
        <v>939220.37</v>
      </c>
      <c r="M2094" s="51">
        <v>1</v>
      </c>
      <c r="N2094" s="51">
        <v>1</v>
      </c>
      <c r="O2094" s="55">
        <v>0</v>
      </c>
      <c r="P2094" s="56">
        <f t="shared" si="32"/>
        <v>939220.37</v>
      </c>
      <c r="Q2094" s="49"/>
      <c r="R2094" s="49"/>
    </row>
    <row r="2095" spans="1:18">
      <c r="A2095" s="54" t="s">
        <v>539</v>
      </c>
      <c r="B2095" s="54" t="s">
        <v>580</v>
      </c>
      <c r="C2095" s="54" t="s">
        <v>298</v>
      </c>
      <c r="D2095" s="54" t="s">
        <v>298</v>
      </c>
      <c r="E2095" s="54" t="s">
        <v>13</v>
      </c>
      <c r="F2095" s="54"/>
      <c r="G2095" s="54" t="s">
        <v>368</v>
      </c>
      <c r="H2095" s="54" t="s">
        <v>369</v>
      </c>
      <c r="I2095" s="51">
        <v>89.69</v>
      </c>
      <c r="J2095" s="51">
        <v>89.69</v>
      </c>
      <c r="K2095" s="51">
        <v>57866.34</v>
      </c>
      <c r="L2095" s="51">
        <v>57866.34</v>
      </c>
      <c r="M2095" s="51">
        <v>1</v>
      </c>
      <c r="N2095" s="51">
        <v>1</v>
      </c>
      <c r="O2095" s="55">
        <v>0</v>
      </c>
      <c r="P2095" s="56">
        <f t="shared" si="32"/>
        <v>57866.34</v>
      </c>
      <c r="Q2095" s="49"/>
      <c r="R2095" s="49"/>
    </row>
    <row r="2096" spans="1:18">
      <c r="A2096" s="54" t="s">
        <v>539</v>
      </c>
      <c r="B2096" s="54" t="s">
        <v>580</v>
      </c>
      <c r="C2096" s="54" t="s">
        <v>298</v>
      </c>
      <c r="D2096" s="54" t="s">
        <v>298</v>
      </c>
      <c r="E2096" s="54" t="s">
        <v>13</v>
      </c>
      <c r="F2096" s="54"/>
      <c r="G2096" s="54" t="s">
        <v>370</v>
      </c>
      <c r="H2096" s="54" t="s">
        <v>371</v>
      </c>
      <c r="I2096" s="51">
        <v>18490.830000000002</v>
      </c>
      <c r="J2096" s="51">
        <v>18490.830000000002</v>
      </c>
      <c r="K2096" s="51">
        <v>18490.830000000002</v>
      </c>
      <c r="L2096" s="51">
        <v>18490.830000000002</v>
      </c>
      <c r="M2096" s="51">
        <v>1</v>
      </c>
      <c r="N2096" s="51">
        <v>1</v>
      </c>
      <c r="O2096" s="55">
        <v>0</v>
      </c>
      <c r="P2096" s="56">
        <f t="shared" si="32"/>
        <v>18490.830000000002</v>
      </c>
      <c r="Q2096" s="49"/>
      <c r="R2096" s="49"/>
    </row>
    <row r="2097" spans="1:18">
      <c r="A2097" s="54" t="s">
        <v>539</v>
      </c>
      <c r="B2097" s="54" t="s">
        <v>580</v>
      </c>
      <c r="C2097" s="54" t="s">
        <v>298</v>
      </c>
      <c r="D2097" s="54" t="s">
        <v>298</v>
      </c>
      <c r="E2097" s="54" t="s">
        <v>13</v>
      </c>
      <c r="F2097" s="54"/>
      <c r="G2097" s="54" t="s">
        <v>372</v>
      </c>
      <c r="H2097" s="54" t="s">
        <v>373</v>
      </c>
      <c r="I2097" s="51">
        <v>798.94</v>
      </c>
      <c r="J2097" s="51">
        <v>798.94</v>
      </c>
      <c r="K2097" s="51">
        <v>1670.45</v>
      </c>
      <c r="L2097" s="51">
        <v>1670.45</v>
      </c>
      <c r="M2097" s="51">
        <v>1</v>
      </c>
      <c r="N2097" s="51">
        <v>1</v>
      </c>
      <c r="O2097" s="55">
        <v>0</v>
      </c>
      <c r="P2097" s="56">
        <f t="shared" si="32"/>
        <v>1670.45</v>
      </c>
      <c r="Q2097" s="49"/>
      <c r="R2097" s="49"/>
    </row>
    <row r="2098" spans="1:18">
      <c r="A2098" s="54" t="s">
        <v>539</v>
      </c>
      <c r="B2098" s="54" t="s">
        <v>580</v>
      </c>
      <c r="C2098" s="54" t="s">
        <v>298</v>
      </c>
      <c r="D2098" s="54" t="s">
        <v>298</v>
      </c>
      <c r="E2098" s="54" t="s">
        <v>13</v>
      </c>
      <c r="F2098" s="54"/>
      <c r="G2098" s="54" t="s">
        <v>374</v>
      </c>
      <c r="H2098" s="54" t="s">
        <v>375</v>
      </c>
      <c r="I2098" s="51">
        <v>7684.72</v>
      </c>
      <c r="J2098" s="51">
        <v>7684.72</v>
      </c>
      <c r="K2098" s="51">
        <v>27858.49</v>
      </c>
      <c r="L2098" s="51">
        <v>27858.49</v>
      </c>
      <c r="M2098" s="51">
        <v>1</v>
      </c>
      <c r="N2098" s="51">
        <v>1</v>
      </c>
      <c r="O2098" s="55">
        <v>0</v>
      </c>
      <c r="P2098" s="56">
        <f t="shared" si="32"/>
        <v>27858.49</v>
      </c>
      <c r="Q2098" s="49"/>
      <c r="R2098" s="49"/>
    </row>
    <row r="2099" spans="1:18">
      <c r="A2099" s="54" t="s">
        <v>539</v>
      </c>
      <c r="B2099" s="54" t="s">
        <v>580</v>
      </c>
      <c r="C2099" s="54" t="s">
        <v>298</v>
      </c>
      <c r="D2099" s="54" t="s">
        <v>298</v>
      </c>
      <c r="E2099" s="54" t="s">
        <v>13</v>
      </c>
      <c r="F2099" s="54"/>
      <c r="G2099" s="54" t="s">
        <v>389</v>
      </c>
      <c r="H2099" s="54" t="s">
        <v>390</v>
      </c>
      <c r="I2099" s="51">
        <v>2418.8200000000002</v>
      </c>
      <c r="J2099" s="51">
        <v>2418.8200000000002</v>
      </c>
      <c r="K2099" s="51">
        <v>2634.51</v>
      </c>
      <c r="L2099" s="51">
        <v>2634.51</v>
      </c>
      <c r="M2099" s="51">
        <v>1</v>
      </c>
      <c r="N2099" s="51">
        <v>1</v>
      </c>
      <c r="O2099" s="55">
        <v>0</v>
      </c>
      <c r="P2099" s="56">
        <f t="shared" si="32"/>
        <v>2634.51</v>
      </c>
      <c r="Q2099" s="49"/>
      <c r="R2099" s="49"/>
    </row>
    <row r="2100" spans="1:18">
      <c r="A2100" s="54" t="s">
        <v>539</v>
      </c>
      <c r="B2100" s="54" t="s">
        <v>580</v>
      </c>
      <c r="C2100" s="54" t="s">
        <v>298</v>
      </c>
      <c r="D2100" s="54" t="s">
        <v>298</v>
      </c>
      <c r="E2100" s="54" t="s">
        <v>13</v>
      </c>
      <c r="F2100" s="54"/>
      <c r="G2100" s="54" t="s">
        <v>397</v>
      </c>
      <c r="H2100" s="54" t="s">
        <v>35</v>
      </c>
      <c r="I2100" s="51" t="s">
        <v>510</v>
      </c>
      <c r="J2100" s="51" t="s">
        <v>510</v>
      </c>
      <c r="K2100" s="51">
        <v>0</v>
      </c>
      <c r="L2100" s="51">
        <v>0</v>
      </c>
      <c r="M2100" s="51">
        <v>2</v>
      </c>
      <c r="N2100" s="51">
        <v>2</v>
      </c>
      <c r="O2100" s="55">
        <v>0</v>
      </c>
      <c r="P2100" s="56">
        <f t="shared" si="32"/>
        <v>0</v>
      </c>
      <c r="Q2100" s="49"/>
      <c r="R2100" s="49"/>
    </row>
    <row r="2101" spans="1:18">
      <c r="A2101" s="54" t="s">
        <v>539</v>
      </c>
      <c r="B2101" s="54" t="s">
        <v>580</v>
      </c>
      <c r="C2101" s="54" t="s">
        <v>298</v>
      </c>
      <c r="D2101" s="54" t="s">
        <v>298</v>
      </c>
      <c r="E2101" s="54" t="s">
        <v>13</v>
      </c>
      <c r="F2101" s="54"/>
      <c r="G2101" s="54" t="s">
        <v>380</v>
      </c>
      <c r="H2101" s="54" t="s">
        <v>17</v>
      </c>
      <c r="I2101" s="51">
        <v>1678.35</v>
      </c>
      <c r="J2101" s="51">
        <v>1678.35</v>
      </c>
      <c r="K2101" s="51">
        <v>2412.15</v>
      </c>
      <c r="L2101" s="51">
        <v>2412.1499999999996</v>
      </c>
      <c r="M2101" s="51">
        <v>1</v>
      </c>
      <c r="N2101" s="51">
        <v>1</v>
      </c>
      <c r="O2101" s="55">
        <v>0</v>
      </c>
      <c r="P2101" s="56">
        <f t="shared" si="32"/>
        <v>2412.1499999999996</v>
      </c>
      <c r="Q2101" s="49"/>
      <c r="R2101" s="49"/>
    </row>
    <row r="2102" spans="1:18">
      <c r="A2102" s="54" t="s">
        <v>539</v>
      </c>
      <c r="B2102" s="54" t="s">
        <v>580</v>
      </c>
      <c r="C2102" s="54" t="s">
        <v>298</v>
      </c>
      <c r="D2102" s="54" t="s">
        <v>298</v>
      </c>
      <c r="E2102" s="54" t="s">
        <v>13</v>
      </c>
      <c r="F2102" s="54"/>
      <c r="G2102" s="54" t="s">
        <v>381</v>
      </c>
      <c r="H2102" s="54" t="s">
        <v>382</v>
      </c>
      <c r="I2102" s="51">
        <v>4480.66</v>
      </c>
      <c r="J2102" s="51">
        <v>4480.66</v>
      </c>
      <c r="K2102" s="51">
        <v>8961.32</v>
      </c>
      <c r="L2102" s="51">
        <v>8961.32</v>
      </c>
      <c r="M2102" s="51">
        <v>1</v>
      </c>
      <c r="N2102" s="51">
        <v>1</v>
      </c>
      <c r="O2102" s="55">
        <v>0</v>
      </c>
      <c r="P2102" s="56">
        <f t="shared" si="32"/>
        <v>8961.32</v>
      </c>
      <c r="Q2102" s="49"/>
      <c r="R2102" s="49"/>
    </row>
    <row r="2103" spans="1:18">
      <c r="A2103" s="54" t="s">
        <v>539</v>
      </c>
      <c r="B2103" s="54" t="s">
        <v>580</v>
      </c>
      <c r="C2103" s="54" t="s">
        <v>223</v>
      </c>
      <c r="D2103" s="54" t="s">
        <v>223</v>
      </c>
      <c r="E2103" s="54" t="s">
        <v>13</v>
      </c>
      <c r="F2103" s="54"/>
      <c r="G2103" s="54" t="s">
        <v>366</v>
      </c>
      <c r="H2103" s="54" t="s">
        <v>367</v>
      </c>
      <c r="I2103" s="51">
        <v>117.28</v>
      </c>
      <c r="J2103" s="51">
        <v>117.28</v>
      </c>
      <c r="K2103" s="51">
        <v>9705.0499999999993</v>
      </c>
      <c r="L2103" s="51">
        <v>9705.0500000000011</v>
      </c>
      <c r="M2103" s="51">
        <v>1</v>
      </c>
      <c r="N2103" s="51">
        <v>1</v>
      </c>
      <c r="O2103" s="55">
        <v>9587.77</v>
      </c>
      <c r="P2103" s="56">
        <f t="shared" si="32"/>
        <v>117.28000000000065</v>
      </c>
      <c r="Q2103" s="49"/>
      <c r="R2103" s="49"/>
    </row>
    <row r="2104" spans="1:18">
      <c r="A2104" s="54" t="s">
        <v>539</v>
      </c>
      <c r="B2104" s="54" t="s">
        <v>580</v>
      </c>
      <c r="C2104" s="54" t="s">
        <v>223</v>
      </c>
      <c r="D2104" s="54" t="s">
        <v>223</v>
      </c>
      <c r="E2104" s="54" t="s">
        <v>13</v>
      </c>
      <c r="F2104" s="54"/>
      <c r="G2104" s="54" t="s">
        <v>387</v>
      </c>
      <c r="H2104" s="54" t="s">
        <v>388</v>
      </c>
      <c r="I2104" s="51" t="s">
        <v>510</v>
      </c>
      <c r="J2104" s="51" t="s">
        <v>510</v>
      </c>
      <c r="K2104" s="51">
        <v>0</v>
      </c>
      <c r="L2104" s="51">
        <v>0</v>
      </c>
      <c r="M2104" s="51">
        <v>1</v>
      </c>
      <c r="N2104" s="51">
        <v>1</v>
      </c>
      <c r="O2104" s="55">
        <v>0</v>
      </c>
      <c r="P2104" s="56">
        <f t="shared" si="32"/>
        <v>0</v>
      </c>
      <c r="Q2104" s="49"/>
      <c r="R2104" s="49"/>
    </row>
    <row r="2105" spans="1:18">
      <c r="A2105" s="54" t="s">
        <v>539</v>
      </c>
      <c r="B2105" s="54" t="s">
        <v>580</v>
      </c>
      <c r="C2105" s="54" t="s">
        <v>223</v>
      </c>
      <c r="D2105" s="54" t="s">
        <v>223</v>
      </c>
      <c r="E2105" s="54" t="s">
        <v>13</v>
      </c>
      <c r="F2105" s="54"/>
      <c r="G2105" s="54" t="s">
        <v>368</v>
      </c>
      <c r="H2105" s="54" t="s">
        <v>369</v>
      </c>
      <c r="I2105" s="51">
        <v>0.87</v>
      </c>
      <c r="J2105" s="51">
        <v>0.87</v>
      </c>
      <c r="K2105" s="51">
        <v>562.37</v>
      </c>
      <c r="L2105" s="51">
        <v>562.37</v>
      </c>
      <c r="M2105" s="51">
        <v>1</v>
      </c>
      <c r="N2105" s="51">
        <v>1</v>
      </c>
      <c r="O2105" s="55">
        <v>561.5</v>
      </c>
      <c r="P2105" s="56">
        <f t="shared" si="32"/>
        <v>0.87000000000000455</v>
      </c>
      <c r="Q2105" s="49"/>
      <c r="R2105" s="49"/>
    </row>
    <row r="2106" spans="1:18">
      <c r="A2106" s="54" t="s">
        <v>539</v>
      </c>
      <c r="B2106" s="54" t="s">
        <v>580</v>
      </c>
      <c r="C2106" s="54" t="s">
        <v>223</v>
      </c>
      <c r="D2106" s="54" t="s">
        <v>223</v>
      </c>
      <c r="E2106" s="54" t="s">
        <v>13</v>
      </c>
      <c r="F2106" s="54"/>
      <c r="G2106" s="54" t="s">
        <v>370</v>
      </c>
      <c r="H2106" s="54" t="s">
        <v>371</v>
      </c>
      <c r="I2106" s="51">
        <v>196.92</v>
      </c>
      <c r="J2106" s="51">
        <v>196.92</v>
      </c>
      <c r="K2106" s="51">
        <v>196.92</v>
      </c>
      <c r="L2106" s="51">
        <v>196.92</v>
      </c>
      <c r="M2106" s="51">
        <v>1</v>
      </c>
      <c r="N2106" s="51">
        <v>1</v>
      </c>
      <c r="O2106" s="55">
        <v>0</v>
      </c>
      <c r="P2106" s="56">
        <f t="shared" si="32"/>
        <v>196.92</v>
      </c>
      <c r="Q2106" s="49"/>
      <c r="R2106" s="49"/>
    </row>
    <row r="2107" spans="1:18">
      <c r="A2107" s="54" t="s">
        <v>539</v>
      </c>
      <c r="B2107" s="54" t="s">
        <v>580</v>
      </c>
      <c r="C2107" s="54" t="s">
        <v>223</v>
      </c>
      <c r="D2107" s="54" t="s">
        <v>223</v>
      </c>
      <c r="E2107" s="54" t="s">
        <v>13</v>
      </c>
      <c r="F2107" s="54"/>
      <c r="G2107" s="54" t="s">
        <v>372</v>
      </c>
      <c r="H2107" s="54" t="s">
        <v>373</v>
      </c>
      <c r="I2107" s="51">
        <v>8.51</v>
      </c>
      <c r="J2107" s="51">
        <v>8.51</v>
      </c>
      <c r="K2107" s="51">
        <v>17.79</v>
      </c>
      <c r="L2107" s="51">
        <v>17.79</v>
      </c>
      <c r="M2107" s="51">
        <v>1</v>
      </c>
      <c r="N2107" s="51">
        <v>1</v>
      </c>
      <c r="O2107" s="55">
        <v>9.2800000000000011</v>
      </c>
      <c r="P2107" s="56">
        <f t="shared" si="32"/>
        <v>8.509999999999998</v>
      </c>
      <c r="Q2107" s="49"/>
      <c r="R2107" s="49"/>
    </row>
    <row r="2108" spans="1:18">
      <c r="A2108" s="54" t="s">
        <v>539</v>
      </c>
      <c r="B2108" s="54" t="s">
        <v>580</v>
      </c>
      <c r="C2108" s="54" t="s">
        <v>223</v>
      </c>
      <c r="D2108" s="54" t="s">
        <v>223</v>
      </c>
      <c r="E2108" s="54" t="s">
        <v>13</v>
      </c>
      <c r="F2108" s="54"/>
      <c r="G2108" s="54" t="s">
        <v>16</v>
      </c>
      <c r="H2108" s="54" t="s">
        <v>394</v>
      </c>
      <c r="I2108" s="51" t="s">
        <v>510</v>
      </c>
      <c r="J2108" s="51" t="s">
        <v>510</v>
      </c>
      <c r="K2108" s="51">
        <v>0</v>
      </c>
      <c r="L2108" s="51">
        <v>0</v>
      </c>
      <c r="M2108" s="51">
        <v>1</v>
      </c>
      <c r="N2108" s="51">
        <v>1</v>
      </c>
      <c r="O2108" s="55">
        <v>0</v>
      </c>
      <c r="P2108" s="56">
        <f t="shared" si="32"/>
        <v>0</v>
      </c>
      <c r="Q2108" s="49"/>
      <c r="R2108" s="49"/>
    </row>
    <row r="2109" spans="1:18">
      <c r="A2109" s="54" t="s">
        <v>539</v>
      </c>
      <c r="B2109" s="54" t="s">
        <v>580</v>
      </c>
      <c r="C2109" s="54" t="s">
        <v>223</v>
      </c>
      <c r="D2109" s="54" t="s">
        <v>223</v>
      </c>
      <c r="E2109" s="54" t="s">
        <v>13</v>
      </c>
      <c r="F2109" s="54"/>
      <c r="G2109" s="54" t="s">
        <v>374</v>
      </c>
      <c r="H2109" s="54" t="s">
        <v>375</v>
      </c>
      <c r="I2109" s="51">
        <v>398.11</v>
      </c>
      <c r="J2109" s="51">
        <v>398.11</v>
      </c>
      <c r="K2109" s="51">
        <v>1303.6199999999999</v>
      </c>
      <c r="L2109" s="51">
        <v>1303.6199999999999</v>
      </c>
      <c r="M2109" s="51">
        <v>1</v>
      </c>
      <c r="N2109" s="51">
        <v>1</v>
      </c>
      <c r="O2109" s="55">
        <v>905.51</v>
      </c>
      <c r="P2109" s="56">
        <f t="shared" si="32"/>
        <v>398.1099999999999</v>
      </c>
      <c r="Q2109" s="49"/>
      <c r="R2109" s="49"/>
    </row>
    <row r="2110" spans="1:18">
      <c r="A2110" s="54" t="s">
        <v>539</v>
      </c>
      <c r="B2110" s="54" t="s">
        <v>580</v>
      </c>
      <c r="C2110" s="54" t="s">
        <v>223</v>
      </c>
      <c r="D2110" s="54" t="s">
        <v>223</v>
      </c>
      <c r="E2110" s="54" t="s">
        <v>13</v>
      </c>
      <c r="F2110" s="54"/>
      <c r="G2110" s="54" t="s">
        <v>389</v>
      </c>
      <c r="H2110" s="54" t="s">
        <v>390</v>
      </c>
      <c r="I2110" s="51">
        <v>137.37</v>
      </c>
      <c r="J2110" s="51">
        <v>137.37</v>
      </c>
      <c r="K2110" s="51">
        <v>145.96</v>
      </c>
      <c r="L2110" s="51">
        <v>145.96</v>
      </c>
      <c r="M2110" s="51">
        <v>1</v>
      </c>
      <c r="N2110" s="51">
        <v>1</v>
      </c>
      <c r="O2110" s="55">
        <v>8.59</v>
      </c>
      <c r="P2110" s="56">
        <f t="shared" si="32"/>
        <v>137.37</v>
      </c>
      <c r="Q2110" s="49"/>
      <c r="R2110" s="49"/>
    </row>
    <row r="2111" spans="1:18">
      <c r="A2111" s="54" t="s">
        <v>539</v>
      </c>
      <c r="B2111" s="54" t="s">
        <v>580</v>
      </c>
      <c r="C2111" s="54" t="s">
        <v>223</v>
      </c>
      <c r="D2111" s="54" t="s">
        <v>223</v>
      </c>
      <c r="E2111" s="54" t="s">
        <v>13</v>
      </c>
      <c r="F2111" s="54"/>
      <c r="G2111" s="54" t="s">
        <v>393</v>
      </c>
      <c r="H2111" s="54" t="s">
        <v>25</v>
      </c>
      <c r="I2111" s="51" t="s">
        <v>510</v>
      </c>
      <c r="J2111" s="51" t="s">
        <v>510</v>
      </c>
      <c r="K2111" s="51">
        <v>0</v>
      </c>
      <c r="L2111" s="51">
        <v>0</v>
      </c>
      <c r="M2111" s="51">
        <v>1</v>
      </c>
      <c r="N2111" s="51">
        <v>1</v>
      </c>
      <c r="O2111" s="55">
        <v>0</v>
      </c>
      <c r="P2111" s="56">
        <f t="shared" si="32"/>
        <v>0</v>
      </c>
      <c r="Q2111" s="49"/>
      <c r="R2111" s="49"/>
    </row>
    <row r="2112" spans="1:18">
      <c r="A2112" s="54" t="s">
        <v>539</v>
      </c>
      <c r="B2112" s="54" t="s">
        <v>580</v>
      </c>
      <c r="C2112" s="54" t="s">
        <v>223</v>
      </c>
      <c r="D2112" s="54" t="s">
        <v>223</v>
      </c>
      <c r="E2112" s="54" t="s">
        <v>13</v>
      </c>
      <c r="F2112" s="54"/>
      <c r="G2112" s="54" t="s">
        <v>472</v>
      </c>
      <c r="H2112" s="54" t="s">
        <v>473</v>
      </c>
      <c r="I2112" s="51" t="s">
        <v>510</v>
      </c>
      <c r="J2112" s="51" t="s">
        <v>510</v>
      </c>
      <c r="K2112" s="51">
        <v>0</v>
      </c>
      <c r="L2112" s="51">
        <v>0</v>
      </c>
      <c r="M2112" s="51">
        <v>1</v>
      </c>
      <c r="N2112" s="51">
        <v>1</v>
      </c>
      <c r="O2112" s="55">
        <v>0</v>
      </c>
      <c r="P2112" s="56">
        <f t="shared" si="32"/>
        <v>0</v>
      </c>
      <c r="Q2112" s="49"/>
      <c r="R2112" s="49"/>
    </row>
    <row r="2113" spans="1:18">
      <c r="A2113" s="54" t="s">
        <v>539</v>
      </c>
      <c r="B2113" s="54" t="s">
        <v>580</v>
      </c>
      <c r="C2113" s="54" t="s">
        <v>223</v>
      </c>
      <c r="D2113" s="54" t="s">
        <v>223</v>
      </c>
      <c r="E2113" s="54" t="s">
        <v>13</v>
      </c>
      <c r="F2113" s="54"/>
      <c r="G2113" s="54" t="s">
        <v>376</v>
      </c>
      <c r="H2113" s="54" t="s">
        <v>377</v>
      </c>
      <c r="I2113" s="51" t="s">
        <v>510</v>
      </c>
      <c r="J2113" s="51" t="s">
        <v>510</v>
      </c>
      <c r="K2113" s="51">
        <v>0</v>
      </c>
      <c r="L2113" s="51">
        <v>0</v>
      </c>
      <c r="M2113" s="51">
        <v>1</v>
      </c>
      <c r="N2113" s="51">
        <v>1</v>
      </c>
      <c r="O2113" s="55">
        <v>0</v>
      </c>
      <c r="P2113" s="56">
        <f t="shared" si="32"/>
        <v>0</v>
      </c>
      <c r="Q2113" s="49"/>
      <c r="R2113" s="49"/>
    </row>
    <row r="2114" spans="1:18">
      <c r="A2114" s="54" t="s">
        <v>539</v>
      </c>
      <c r="B2114" s="54" t="s">
        <v>580</v>
      </c>
      <c r="C2114" s="54" t="s">
        <v>223</v>
      </c>
      <c r="D2114" s="54" t="s">
        <v>223</v>
      </c>
      <c r="E2114" s="54" t="s">
        <v>13</v>
      </c>
      <c r="F2114" s="54"/>
      <c r="G2114" s="54" t="s">
        <v>378</v>
      </c>
      <c r="H2114" s="54" t="s">
        <v>379</v>
      </c>
      <c r="I2114" s="51" t="s">
        <v>510</v>
      </c>
      <c r="J2114" s="51" t="s">
        <v>510</v>
      </c>
      <c r="K2114" s="51">
        <v>79430</v>
      </c>
      <c r="L2114" s="51">
        <v>79430</v>
      </c>
      <c r="M2114" s="51">
        <v>1</v>
      </c>
      <c r="N2114" s="51">
        <v>1</v>
      </c>
      <c r="O2114" s="55">
        <v>79430</v>
      </c>
      <c r="P2114" s="56">
        <f t="shared" si="32"/>
        <v>0</v>
      </c>
      <c r="Q2114" s="49"/>
      <c r="R2114" s="49"/>
    </row>
    <row r="2115" spans="1:18">
      <c r="A2115" s="54" t="s">
        <v>539</v>
      </c>
      <c r="B2115" s="54" t="s">
        <v>580</v>
      </c>
      <c r="C2115" s="54" t="s">
        <v>223</v>
      </c>
      <c r="D2115" s="54" t="s">
        <v>223</v>
      </c>
      <c r="E2115" s="54" t="s">
        <v>13</v>
      </c>
      <c r="F2115" s="54"/>
      <c r="G2115" s="54" t="s">
        <v>380</v>
      </c>
      <c r="H2115" s="54" t="s">
        <v>17</v>
      </c>
      <c r="I2115" s="51">
        <v>52.99</v>
      </c>
      <c r="J2115" s="51">
        <v>52.99</v>
      </c>
      <c r="K2115" s="51">
        <v>95.06</v>
      </c>
      <c r="L2115" s="51">
        <v>95.06</v>
      </c>
      <c r="M2115" s="51">
        <v>1</v>
      </c>
      <c r="N2115" s="51">
        <v>1</v>
      </c>
      <c r="O2115" s="55">
        <v>42.07</v>
      </c>
      <c r="P2115" s="56">
        <f t="shared" ref="P2115:P2178" si="33">L2115-O2115</f>
        <v>52.99</v>
      </c>
      <c r="Q2115" s="49"/>
      <c r="R2115" s="49"/>
    </row>
    <row r="2116" spans="1:18">
      <c r="A2116" s="54" t="s">
        <v>539</v>
      </c>
      <c r="B2116" s="54" t="s">
        <v>580</v>
      </c>
      <c r="C2116" s="54" t="s">
        <v>223</v>
      </c>
      <c r="D2116" s="54" t="s">
        <v>223</v>
      </c>
      <c r="E2116" s="54" t="s">
        <v>13</v>
      </c>
      <c r="F2116" s="54"/>
      <c r="G2116" s="54" t="s">
        <v>381</v>
      </c>
      <c r="H2116" s="54" t="s">
        <v>382</v>
      </c>
      <c r="I2116" s="51">
        <v>48.65</v>
      </c>
      <c r="J2116" s="51">
        <v>48.65</v>
      </c>
      <c r="K2116" s="51">
        <v>97.3</v>
      </c>
      <c r="L2116" s="51">
        <v>97.3</v>
      </c>
      <c r="M2116" s="51">
        <v>1</v>
      </c>
      <c r="N2116" s="51">
        <v>1</v>
      </c>
      <c r="O2116" s="55">
        <v>48.65</v>
      </c>
      <c r="P2116" s="56">
        <f t="shared" si="33"/>
        <v>48.65</v>
      </c>
      <c r="Q2116" s="49"/>
      <c r="R2116" s="49"/>
    </row>
    <row r="2117" spans="1:18">
      <c r="A2117" s="54" t="s">
        <v>539</v>
      </c>
      <c r="B2117" s="54" t="s">
        <v>580</v>
      </c>
      <c r="C2117" s="54" t="s">
        <v>223</v>
      </c>
      <c r="D2117" s="54" t="s">
        <v>223</v>
      </c>
      <c r="E2117" s="54" t="s">
        <v>13</v>
      </c>
      <c r="F2117" s="54"/>
      <c r="G2117" s="54" t="s">
        <v>401</v>
      </c>
      <c r="H2117" s="54" t="s">
        <v>402</v>
      </c>
      <c r="I2117" s="51" t="s">
        <v>510</v>
      </c>
      <c r="J2117" s="51" t="s">
        <v>510</v>
      </c>
      <c r="K2117" s="51">
        <v>0</v>
      </c>
      <c r="L2117" s="51">
        <v>0</v>
      </c>
      <c r="M2117" s="51">
        <v>1</v>
      </c>
      <c r="N2117" s="51">
        <v>1</v>
      </c>
      <c r="O2117" s="55">
        <v>0</v>
      </c>
      <c r="P2117" s="56">
        <f t="shared" si="33"/>
        <v>0</v>
      </c>
      <c r="Q2117" s="49"/>
      <c r="R2117" s="49"/>
    </row>
    <row r="2118" spans="1:18">
      <c r="A2118" s="54" t="s">
        <v>539</v>
      </c>
      <c r="B2118" s="54" t="s">
        <v>580</v>
      </c>
      <c r="C2118" s="54" t="s">
        <v>223</v>
      </c>
      <c r="D2118" s="54" t="s">
        <v>223</v>
      </c>
      <c r="E2118" s="54" t="s">
        <v>13</v>
      </c>
      <c r="F2118" s="54"/>
      <c r="G2118" s="54" t="s">
        <v>391</v>
      </c>
      <c r="H2118" s="54" t="s">
        <v>392</v>
      </c>
      <c r="I2118" s="51">
        <v>4209.5200000000004</v>
      </c>
      <c r="J2118" s="51">
        <v>4209.5200000000004</v>
      </c>
      <c r="K2118" s="51">
        <v>70379.11</v>
      </c>
      <c r="L2118" s="51">
        <v>70379.11</v>
      </c>
      <c r="M2118" s="51">
        <v>1</v>
      </c>
      <c r="N2118" s="51">
        <v>1</v>
      </c>
      <c r="O2118" s="55">
        <v>66169.59</v>
      </c>
      <c r="P2118" s="56">
        <f t="shared" si="33"/>
        <v>4209.5200000000041</v>
      </c>
      <c r="Q2118" s="49"/>
      <c r="R2118" s="49"/>
    </row>
    <row r="2119" spans="1:18">
      <c r="A2119" s="54" t="s">
        <v>539</v>
      </c>
      <c r="B2119" s="54" t="s">
        <v>580</v>
      </c>
      <c r="C2119" s="54" t="s">
        <v>223</v>
      </c>
      <c r="D2119" s="54" t="s">
        <v>223</v>
      </c>
      <c r="E2119" s="54" t="s">
        <v>13</v>
      </c>
      <c r="F2119" s="54"/>
      <c r="G2119" s="54" t="s">
        <v>396</v>
      </c>
      <c r="H2119" s="54" t="s">
        <v>245</v>
      </c>
      <c r="I2119" s="51" t="s">
        <v>510</v>
      </c>
      <c r="J2119" s="51" t="s">
        <v>510</v>
      </c>
      <c r="K2119" s="51">
        <v>0</v>
      </c>
      <c r="L2119" s="51">
        <v>0</v>
      </c>
      <c r="M2119" s="51">
        <v>1</v>
      </c>
      <c r="N2119" s="51">
        <v>1</v>
      </c>
      <c r="O2119" s="55">
        <v>0</v>
      </c>
      <c r="P2119" s="56">
        <f t="shared" si="33"/>
        <v>0</v>
      </c>
      <c r="Q2119" s="49"/>
      <c r="R2119" s="49"/>
    </row>
    <row r="2120" spans="1:18">
      <c r="A2120" s="54" t="s">
        <v>539</v>
      </c>
      <c r="B2120" s="54" t="s">
        <v>580</v>
      </c>
      <c r="C2120" s="54" t="s">
        <v>224</v>
      </c>
      <c r="D2120" s="54" t="s">
        <v>224</v>
      </c>
      <c r="E2120" s="54" t="s">
        <v>13</v>
      </c>
      <c r="F2120" s="54"/>
      <c r="G2120" s="54" t="s">
        <v>366</v>
      </c>
      <c r="H2120" s="54" t="s">
        <v>367</v>
      </c>
      <c r="I2120" s="51" t="s">
        <v>510</v>
      </c>
      <c r="J2120" s="51" t="s">
        <v>510</v>
      </c>
      <c r="K2120" s="51">
        <v>0</v>
      </c>
      <c r="L2120" s="51">
        <v>0</v>
      </c>
      <c r="M2120" s="51">
        <v>1</v>
      </c>
      <c r="N2120" s="51">
        <v>1</v>
      </c>
      <c r="O2120" s="55">
        <v>0</v>
      </c>
      <c r="P2120" s="56">
        <f t="shared" si="33"/>
        <v>0</v>
      </c>
      <c r="Q2120" s="49"/>
      <c r="R2120" s="49"/>
    </row>
    <row r="2121" spans="1:18">
      <c r="A2121" s="54" t="s">
        <v>539</v>
      </c>
      <c r="B2121" s="54" t="s">
        <v>580</v>
      </c>
      <c r="C2121" s="54" t="s">
        <v>224</v>
      </c>
      <c r="D2121" s="54" t="s">
        <v>224</v>
      </c>
      <c r="E2121" s="54" t="s">
        <v>13</v>
      </c>
      <c r="F2121" s="54"/>
      <c r="G2121" s="54" t="s">
        <v>368</v>
      </c>
      <c r="H2121" s="54" t="s">
        <v>369</v>
      </c>
      <c r="I2121" s="51" t="s">
        <v>510</v>
      </c>
      <c r="J2121" s="51" t="s">
        <v>510</v>
      </c>
      <c r="K2121" s="51">
        <v>0</v>
      </c>
      <c r="L2121" s="51">
        <v>0</v>
      </c>
      <c r="M2121" s="51">
        <v>1</v>
      </c>
      <c r="N2121" s="51">
        <v>1</v>
      </c>
      <c r="O2121" s="55">
        <v>0</v>
      </c>
      <c r="P2121" s="56">
        <f t="shared" si="33"/>
        <v>0</v>
      </c>
      <c r="Q2121" s="49"/>
      <c r="R2121" s="49"/>
    </row>
    <row r="2122" spans="1:18">
      <c r="A2122" s="54" t="s">
        <v>539</v>
      </c>
      <c r="B2122" s="54" t="s">
        <v>580</v>
      </c>
      <c r="C2122" s="54" t="s">
        <v>224</v>
      </c>
      <c r="D2122" s="54" t="s">
        <v>224</v>
      </c>
      <c r="E2122" s="54" t="s">
        <v>13</v>
      </c>
      <c r="F2122" s="54"/>
      <c r="G2122" s="54" t="s">
        <v>370</v>
      </c>
      <c r="H2122" s="54" t="s">
        <v>371</v>
      </c>
      <c r="I2122" s="51" t="s">
        <v>510</v>
      </c>
      <c r="J2122" s="51" t="s">
        <v>510</v>
      </c>
      <c r="K2122" s="51">
        <v>0</v>
      </c>
      <c r="L2122" s="51">
        <v>0</v>
      </c>
      <c r="M2122" s="51">
        <v>1</v>
      </c>
      <c r="N2122" s="51">
        <v>1</v>
      </c>
      <c r="O2122" s="55">
        <v>0</v>
      </c>
      <c r="P2122" s="56">
        <f t="shared" si="33"/>
        <v>0</v>
      </c>
      <c r="Q2122" s="49"/>
      <c r="R2122" s="49"/>
    </row>
    <row r="2123" spans="1:18">
      <c r="A2123" s="54" t="s">
        <v>539</v>
      </c>
      <c r="B2123" s="54" t="s">
        <v>580</v>
      </c>
      <c r="C2123" s="54" t="s">
        <v>224</v>
      </c>
      <c r="D2123" s="54" t="s">
        <v>224</v>
      </c>
      <c r="E2123" s="54" t="s">
        <v>13</v>
      </c>
      <c r="F2123" s="54"/>
      <c r="G2123" s="54" t="s">
        <v>372</v>
      </c>
      <c r="H2123" s="54" t="s">
        <v>373</v>
      </c>
      <c r="I2123" s="51" t="s">
        <v>510</v>
      </c>
      <c r="J2123" s="51" t="s">
        <v>510</v>
      </c>
      <c r="K2123" s="51">
        <v>0</v>
      </c>
      <c r="L2123" s="51">
        <v>0</v>
      </c>
      <c r="M2123" s="51">
        <v>1</v>
      </c>
      <c r="N2123" s="51">
        <v>1</v>
      </c>
      <c r="O2123" s="55">
        <v>0</v>
      </c>
      <c r="P2123" s="56">
        <f t="shared" si="33"/>
        <v>0</v>
      </c>
      <c r="Q2123" s="49"/>
      <c r="R2123" s="49"/>
    </row>
    <row r="2124" spans="1:18">
      <c r="A2124" s="54" t="s">
        <v>539</v>
      </c>
      <c r="B2124" s="54" t="s">
        <v>580</v>
      </c>
      <c r="C2124" s="54" t="s">
        <v>224</v>
      </c>
      <c r="D2124" s="54" t="s">
        <v>224</v>
      </c>
      <c r="E2124" s="54" t="s">
        <v>13</v>
      </c>
      <c r="F2124" s="54"/>
      <c r="G2124" s="54" t="s">
        <v>374</v>
      </c>
      <c r="H2124" s="54" t="s">
        <v>375</v>
      </c>
      <c r="I2124" s="51" t="s">
        <v>510</v>
      </c>
      <c r="J2124" s="51" t="s">
        <v>510</v>
      </c>
      <c r="K2124" s="51">
        <v>0</v>
      </c>
      <c r="L2124" s="51">
        <v>0</v>
      </c>
      <c r="M2124" s="51">
        <v>1</v>
      </c>
      <c r="N2124" s="51">
        <v>1</v>
      </c>
      <c r="O2124" s="55">
        <v>0</v>
      </c>
      <c r="P2124" s="56">
        <f t="shared" si="33"/>
        <v>0</v>
      </c>
      <c r="Q2124" s="49"/>
      <c r="R2124" s="49"/>
    </row>
    <row r="2125" spans="1:18">
      <c r="A2125" s="54" t="s">
        <v>539</v>
      </c>
      <c r="B2125" s="54" t="s">
        <v>580</v>
      </c>
      <c r="C2125" s="54" t="s">
        <v>224</v>
      </c>
      <c r="D2125" s="54" t="s">
        <v>224</v>
      </c>
      <c r="E2125" s="54" t="s">
        <v>13</v>
      </c>
      <c r="F2125" s="54"/>
      <c r="G2125" s="54" t="s">
        <v>389</v>
      </c>
      <c r="H2125" s="54" t="s">
        <v>390</v>
      </c>
      <c r="I2125" s="51" t="s">
        <v>510</v>
      </c>
      <c r="J2125" s="51" t="s">
        <v>510</v>
      </c>
      <c r="K2125" s="51">
        <v>0</v>
      </c>
      <c r="L2125" s="51">
        <v>0</v>
      </c>
      <c r="M2125" s="51">
        <v>1</v>
      </c>
      <c r="N2125" s="51">
        <v>1</v>
      </c>
      <c r="O2125" s="55">
        <v>0</v>
      </c>
      <c r="P2125" s="56">
        <f t="shared" si="33"/>
        <v>0</v>
      </c>
      <c r="Q2125" s="49"/>
      <c r="R2125" s="49"/>
    </row>
    <row r="2126" spans="1:18">
      <c r="A2126" s="54" t="s">
        <v>539</v>
      </c>
      <c r="B2126" s="54" t="s">
        <v>580</v>
      </c>
      <c r="C2126" s="54" t="s">
        <v>224</v>
      </c>
      <c r="D2126" s="54" t="s">
        <v>224</v>
      </c>
      <c r="E2126" s="54" t="s">
        <v>13</v>
      </c>
      <c r="F2126" s="54"/>
      <c r="G2126" s="54" t="s">
        <v>393</v>
      </c>
      <c r="H2126" s="54" t="s">
        <v>25</v>
      </c>
      <c r="I2126" s="51" t="s">
        <v>510</v>
      </c>
      <c r="J2126" s="51" t="s">
        <v>510</v>
      </c>
      <c r="K2126" s="51">
        <v>0</v>
      </c>
      <c r="L2126" s="51">
        <v>0</v>
      </c>
      <c r="M2126" s="51">
        <v>1</v>
      </c>
      <c r="N2126" s="51">
        <v>1</v>
      </c>
      <c r="O2126" s="55">
        <v>0</v>
      </c>
      <c r="P2126" s="56">
        <f t="shared" si="33"/>
        <v>0</v>
      </c>
      <c r="Q2126" s="49"/>
      <c r="R2126" s="49"/>
    </row>
    <row r="2127" spans="1:18">
      <c r="A2127" s="54" t="s">
        <v>539</v>
      </c>
      <c r="B2127" s="54" t="s">
        <v>580</v>
      </c>
      <c r="C2127" s="54" t="s">
        <v>224</v>
      </c>
      <c r="D2127" s="54" t="s">
        <v>224</v>
      </c>
      <c r="E2127" s="54" t="s">
        <v>13</v>
      </c>
      <c r="F2127" s="54"/>
      <c r="G2127" s="54" t="s">
        <v>376</v>
      </c>
      <c r="H2127" s="54" t="s">
        <v>377</v>
      </c>
      <c r="I2127" s="51" t="s">
        <v>510</v>
      </c>
      <c r="J2127" s="51" t="s">
        <v>510</v>
      </c>
      <c r="K2127" s="51">
        <v>0</v>
      </c>
      <c r="L2127" s="51">
        <v>0</v>
      </c>
      <c r="M2127" s="51">
        <v>1</v>
      </c>
      <c r="N2127" s="51">
        <v>1</v>
      </c>
      <c r="O2127" s="55">
        <v>0</v>
      </c>
      <c r="P2127" s="56">
        <f t="shared" si="33"/>
        <v>0</v>
      </c>
      <c r="Q2127" s="49"/>
      <c r="R2127" s="49"/>
    </row>
    <row r="2128" spans="1:18">
      <c r="A2128" s="54" t="s">
        <v>539</v>
      </c>
      <c r="B2128" s="54" t="s">
        <v>580</v>
      </c>
      <c r="C2128" s="54" t="s">
        <v>224</v>
      </c>
      <c r="D2128" s="54" t="s">
        <v>224</v>
      </c>
      <c r="E2128" s="54" t="s">
        <v>13</v>
      </c>
      <c r="F2128" s="54"/>
      <c r="G2128" s="54" t="s">
        <v>378</v>
      </c>
      <c r="H2128" s="54" t="s">
        <v>379</v>
      </c>
      <c r="I2128" s="51" t="s">
        <v>510</v>
      </c>
      <c r="J2128" s="51" t="s">
        <v>510</v>
      </c>
      <c r="K2128" s="51">
        <v>0</v>
      </c>
      <c r="L2128" s="51">
        <v>0</v>
      </c>
      <c r="M2128" s="51">
        <v>1</v>
      </c>
      <c r="N2128" s="51">
        <v>1</v>
      </c>
      <c r="O2128" s="55">
        <v>0</v>
      </c>
      <c r="P2128" s="56">
        <f t="shared" si="33"/>
        <v>0</v>
      </c>
      <c r="Q2128" s="49"/>
      <c r="R2128" s="49"/>
    </row>
    <row r="2129" spans="1:18">
      <c r="A2129" s="54" t="s">
        <v>539</v>
      </c>
      <c r="B2129" s="54" t="s">
        <v>580</v>
      </c>
      <c r="C2129" s="54" t="s">
        <v>224</v>
      </c>
      <c r="D2129" s="54" t="s">
        <v>224</v>
      </c>
      <c r="E2129" s="54" t="s">
        <v>13</v>
      </c>
      <c r="F2129" s="54"/>
      <c r="G2129" s="54" t="s">
        <v>380</v>
      </c>
      <c r="H2129" s="54" t="s">
        <v>17</v>
      </c>
      <c r="I2129" s="51" t="s">
        <v>510</v>
      </c>
      <c r="J2129" s="51" t="s">
        <v>510</v>
      </c>
      <c r="K2129" s="51">
        <v>0</v>
      </c>
      <c r="L2129" s="51">
        <v>0</v>
      </c>
      <c r="M2129" s="51">
        <v>1</v>
      </c>
      <c r="N2129" s="51">
        <v>1</v>
      </c>
      <c r="O2129" s="55">
        <v>0</v>
      </c>
      <c r="P2129" s="56">
        <f t="shared" si="33"/>
        <v>0</v>
      </c>
      <c r="Q2129" s="49"/>
      <c r="R2129" s="49"/>
    </row>
    <row r="2130" spans="1:18">
      <c r="A2130" s="54" t="s">
        <v>539</v>
      </c>
      <c r="B2130" s="54" t="s">
        <v>580</v>
      </c>
      <c r="C2130" s="54" t="s">
        <v>224</v>
      </c>
      <c r="D2130" s="54" t="s">
        <v>224</v>
      </c>
      <c r="E2130" s="54" t="s">
        <v>13</v>
      </c>
      <c r="F2130" s="54"/>
      <c r="G2130" s="54" t="s">
        <v>381</v>
      </c>
      <c r="H2130" s="54" t="s">
        <v>382</v>
      </c>
      <c r="I2130" s="51" t="s">
        <v>510</v>
      </c>
      <c r="J2130" s="51" t="s">
        <v>510</v>
      </c>
      <c r="K2130" s="51">
        <v>0</v>
      </c>
      <c r="L2130" s="51">
        <v>0</v>
      </c>
      <c r="M2130" s="51">
        <v>1</v>
      </c>
      <c r="N2130" s="51">
        <v>1</v>
      </c>
      <c r="O2130" s="55">
        <v>0</v>
      </c>
      <c r="P2130" s="56">
        <f t="shared" si="33"/>
        <v>0</v>
      </c>
      <c r="Q2130" s="49"/>
      <c r="R2130" s="49"/>
    </row>
    <row r="2131" spans="1:18">
      <c r="A2131" s="54" t="s">
        <v>539</v>
      </c>
      <c r="B2131" s="54" t="s">
        <v>580</v>
      </c>
      <c r="C2131" s="54" t="s">
        <v>225</v>
      </c>
      <c r="D2131" s="54" t="s">
        <v>225</v>
      </c>
      <c r="E2131" s="54" t="s">
        <v>13</v>
      </c>
      <c r="F2131" s="54"/>
      <c r="G2131" s="54" t="s">
        <v>366</v>
      </c>
      <c r="H2131" s="54" t="s">
        <v>367</v>
      </c>
      <c r="I2131" s="51" t="s">
        <v>510</v>
      </c>
      <c r="J2131" s="51" t="s">
        <v>510</v>
      </c>
      <c r="K2131" s="51">
        <v>0</v>
      </c>
      <c r="L2131" s="51">
        <v>0</v>
      </c>
      <c r="M2131" s="51">
        <v>1</v>
      </c>
      <c r="N2131" s="51">
        <v>1</v>
      </c>
      <c r="O2131" s="55">
        <v>0</v>
      </c>
      <c r="P2131" s="56">
        <f t="shared" si="33"/>
        <v>0</v>
      </c>
      <c r="Q2131" s="49"/>
      <c r="R2131" s="49"/>
    </row>
    <row r="2132" spans="1:18">
      <c r="A2132" s="54" t="s">
        <v>539</v>
      </c>
      <c r="B2132" s="54" t="s">
        <v>580</v>
      </c>
      <c r="C2132" s="54" t="s">
        <v>225</v>
      </c>
      <c r="D2132" s="54" t="s">
        <v>225</v>
      </c>
      <c r="E2132" s="54" t="s">
        <v>13</v>
      </c>
      <c r="F2132" s="54"/>
      <c r="G2132" s="54" t="s">
        <v>368</v>
      </c>
      <c r="H2132" s="54" t="s">
        <v>369</v>
      </c>
      <c r="I2132" s="51" t="s">
        <v>510</v>
      </c>
      <c r="J2132" s="51" t="s">
        <v>510</v>
      </c>
      <c r="K2132" s="51">
        <v>0</v>
      </c>
      <c r="L2132" s="51">
        <v>0</v>
      </c>
      <c r="M2132" s="51">
        <v>1</v>
      </c>
      <c r="N2132" s="51">
        <v>1</v>
      </c>
      <c r="O2132" s="55">
        <v>0</v>
      </c>
      <c r="P2132" s="56">
        <f t="shared" si="33"/>
        <v>0</v>
      </c>
      <c r="Q2132" s="49"/>
      <c r="R2132" s="49"/>
    </row>
    <row r="2133" spans="1:18">
      <c r="A2133" s="54" t="s">
        <v>539</v>
      </c>
      <c r="B2133" s="54" t="s">
        <v>580</v>
      </c>
      <c r="C2133" s="54" t="s">
        <v>225</v>
      </c>
      <c r="D2133" s="54" t="s">
        <v>225</v>
      </c>
      <c r="E2133" s="54" t="s">
        <v>13</v>
      </c>
      <c r="F2133" s="54"/>
      <c r="G2133" s="54" t="s">
        <v>370</v>
      </c>
      <c r="H2133" s="54" t="s">
        <v>371</v>
      </c>
      <c r="I2133" s="51" t="s">
        <v>510</v>
      </c>
      <c r="J2133" s="51" t="s">
        <v>510</v>
      </c>
      <c r="K2133" s="51">
        <v>0</v>
      </c>
      <c r="L2133" s="51">
        <v>0</v>
      </c>
      <c r="M2133" s="51">
        <v>1</v>
      </c>
      <c r="N2133" s="51">
        <v>1</v>
      </c>
      <c r="O2133" s="55">
        <v>0</v>
      </c>
      <c r="P2133" s="56">
        <f t="shared" si="33"/>
        <v>0</v>
      </c>
      <c r="Q2133" s="49"/>
      <c r="R2133" s="49"/>
    </row>
    <row r="2134" spans="1:18">
      <c r="A2134" s="54" t="s">
        <v>539</v>
      </c>
      <c r="B2134" s="54" t="s">
        <v>580</v>
      </c>
      <c r="C2134" s="54" t="s">
        <v>225</v>
      </c>
      <c r="D2134" s="54" t="s">
        <v>225</v>
      </c>
      <c r="E2134" s="54" t="s">
        <v>13</v>
      </c>
      <c r="F2134" s="54"/>
      <c r="G2134" s="54" t="s">
        <v>372</v>
      </c>
      <c r="H2134" s="54" t="s">
        <v>373</v>
      </c>
      <c r="I2134" s="51" t="s">
        <v>510</v>
      </c>
      <c r="J2134" s="51" t="s">
        <v>510</v>
      </c>
      <c r="K2134" s="51">
        <v>0</v>
      </c>
      <c r="L2134" s="51">
        <v>0</v>
      </c>
      <c r="M2134" s="51">
        <v>1</v>
      </c>
      <c r="N2134" s="51">
        <v>1</v>
      </c>
      <c r="O2134" s="55">
        <v>0</v>
      </c>
      <c r="P2134" s="56">
        <f t="shared" si="33"/>
        <v>0</v>
      </c>
      <c r="Q2134" s="49"/>
      <c r="R2134" s="49"/>
    </row>
    <row r="2135" spans="1:18">
      <c r="A2135" s="54" t="s">
        <v>539</v>
      </c>
      <c r="B2135" s="54" t="s">
        <v>580</v>
      </c>
      <c r="C2135" s="54" t="s">
        <v>225</v>
      </c>
      <c r="D2135" s="54" t="s">
        <v>225</v>
      </c>
      <c r="E2135" s="54" t="s">
        <v>13</v>
      </c>
      <c r="F2135" s="54"/>
      <c r="G2135" s="54" t="s">
        <v>374</v>
      </c>
      <c r="H2135" s="54" t="s">
        <v>375</v>
      </c>
      <c r="I2135" s="51" t="s">
        <v>510</v>
      </c>
      <c r="J2135" s="51" t="s">
        <v>510</v>
      </c>
      <c r="K2135" s="51">
        <v>0</v>
      </c>
      <c r="L2135" s="51">
        <v>0</v>
      </c>
      <c r="M2135" s="51">
        <v>1</v>
      </c>
      <c r="N2135" s="51">
        <v>1</v>
      </c>
      <c r="O2135" s="55">
        <v>0</v>
      </c>
      <c r="P2135" s="56">
        <f t="shared" si="33"/>
        <v>0</v>
      </c>
      <c r="Q2135" s="49"/>
      <c r="R2135" s="49"/>
    </row>
    <row r="2136" spans="1:18">
      <c r="A2136" s="54" t="s">
        <v>539</v>
      </c>
      <c r="B2136" s="54" t="s">
        <v>580</v>
      </c>
      <c r="C2136" s="54" t="s">
        <v>225</v>
      </c>
      <c r="D2136" s="54" t="s">
        <v>225</v>
      </c>
      <c r="E2136" s="54" t="s">
        <v>13</v>
      </c>
      <c r="F2136" s="54"/>
      <c r="G2136" s="54" t="s">
        <v>389</v>
      </c>
      <c r="H2136" s="54" t="s">
        <v>390</v>
      </c>
      <c r="I2136" s="51" t="s">
        <v>510</v>
      </c>
      <c r="J2136" s="51" t="s">
        <v>510</v>
      </c>
      <c r="K2136" s="51">
        <v>0</v>
      </c>
      <c r="L2136" s="51">
        <v>0</v>
      </c>
      <c r="M2136" s="51">
        <v>1</v>
      </c>
      <c r="N2136" s="51">
        <v>1</v>
      </c>
      <c r="O2136" s="55">
        <v>0</v>
      </c>
      <c r="P2136" s="56">
        <f t="shared" si="33"/>
        <v>0</v>
      </c>
      <c r="Q2136" s="49"/>
      <c r="R2136" s="49"/>
    </row>
    <row r="2137" spans="1:18">
      <c r="A2137" s="54" t="s">
        <v>539</v>
      </c>
      <c r="B2137" s="54" t="s">
        <v>580</v>
      </c>
      <c r="C2137" s="54" t="s">
        <v>225</v>
      </c>
      <c r="D2137" s="54" t="s">
        <v>225</v>
      </c>
      <c r="E2137" s="54" t="s">
        <v>13</v>
      </c>
      <c r="F2137" s="54"/>
      <c r="G2137" s="54" t="s">
        <v>393</v>
      </c>
      <c r="H2137" s="54" t="s">
        <v>25</v>
      </c>
      <c r="I2137" s="51" t="s">
        <v>510</v>
      </c>
      <c r="J2137" s="51" t="s">
        <v>510</v>
      </c>
      <c r="K2137" s="51">
        <v>0</v>
      </c>
      <c r="L2137" s="51">
        <v>0</v>
      </c>
      <c r="M2137" s="51">
        <v>1</v>
      </c>
      <c r="N2137" s="51">
        <v>1</v>
      </c>
      <c r="O2137" s="55">
        <v>0</v>
      </c>
      <c r="P2137" s="56">
        <f t="shared" si="33"/>
        <v>0</v>
      </c>
      <c r="Q2137" s="49"/>
      <c r="R2137" s="49"/>
    </row>
    <row r="2138" spans="1:18">
      <c r="A2138" s="54" t="s">
        <v>539</v>
      </c>
      <c r="B2138" s="54" t="s">
        <v>580</v>
      </c>
      <c r="C2138" s="54" t="s">
        <v>225</v>
      </c>
      <c r="D2138" s="54" t="s">
        <v>225</v>
      </c>
      <c r="E2138" s="54" t="s">
        <v>13</v>
      </c>
      <c r="F2138" s="54"/>
      <c r="G2138" s="54" t="s">
        <v>376</v>
      </c>
      <c r="H2138" s="54" t="s">
        <v>377</v>
      </c>
      <c r="I2138" s="51" t="s">
        <v>510</v>
      </c>
      <c r="J2138" s="51" t="s">
        <v>510</v>
      </c>
      <c r="K2138" s="51">
        <v>0</v>
      </c>
      <c r="L2138" s="51">
        <v>0</v>
      </c>
      <c r="M2138" s="51">
        <v>1</v>
      </c>
      <c r="N2138" s="51">
        <v>1</v>
      </c>
      <c r="O2138" s="55">
        <v>0</v>
      </c>
      <c r="P2138" s="56">
        <f t="shared" si="33"/>
        <v>0</v>
      </c>
      <c r="Q2138" s="49"/>
      <c r="R2138" s="49"/>
    </row>
    <row r="2139" spans="1:18">
      <c r="A2139" s="54" t="s">
        <v>539</v>
      </c>
      <c r="B2139" s="54" t="s">
        <v>580</v>
      </c>
      <c r="C2139" s="54" t="s">
        <v>225</v>
      </c>
      <c r="D2139" s="54" t="s">
        <v>225</v>
      </c>
      <c r="E2139" s="54" t="s">
        <v>13</v>
      </c>
      <c r="F2139" s="54"/>
      <c r="G2139" s="54" t="s">
        <v>378</v>
      </c>
      <c r="H2139" s="54" t="s">
        <v>379</v>
      </c>
      <c r="I2139" s="51" t="s">
        <v>510</v>
      </c>
      <c r="J2139" s="51" t="s">
        <v>510</v>
      </c>
      <c r="K2139" s="51">
        <v>0</v>
      </c>
      <c r="L2139" s="51">
        <v>0</v>
      </c>
      <c r="M2139" s="51">
        <v>1</v>
      </c>
      <c r="N2139" s="51">
        <v>1</v>
      </c>
      <c r="O2139" s="55">
        <v>0</v>
      </c>
      <c r="P2139" s="56">
        <f t="shared" si="33"/>
        <v>0</v>
      </c>
      <c r="Q2139" s="49"/>
      <c r="R2139" s="49"/>
    </row>
    <row r="2140" spans="1:18">
      <c r="A2140" s="54" t="s">
        <v>539</v>
      </c>
      <c r="B2140" s="54" t="s">
        <v>580</v>
      </c>
      <c r="C2140" s="54" t="s">
        <v>225</v>
      </c>
      <c r="D2140" s="54" t="s">
        <v>225</v>
      </c>
      <c r="E2140" s="54" t="s">
        <v>13</v>
      </c>
      <c r="F2140" s="54"/>
      <c r="G2140" s="54" t="s">
        <v>380</v>
      </c>
      <c r="H2140" s="54" t="s">
        <v>17</v>
      </c>
      <c r="I2140" s="51" t="s">
        <v>510</v>
      </c>
      <c r="J2140" s="51" t="s">
        <v>510</v>
      </c>
      <c r="K2140" s="51">
        <v>0</v>
      </c>
      <c r="L2140" s="51">
        <v>0</v>
      </c>
      <c r="M2140" s="51">
        <v>1</v>
      </c>
      <c r="N2140" s="51">
        <v>1</v>
      </c>
      <c r="O2140" s="55">
        <v>0</v>
      </c>
      <c r="P2140" s="56">
        <f t="shared" si="33"/>
        <v>0</v>
      </c>
      <c r="Q2140" s="49"/>
      <c r="R2140" s="49"/>
    </row>
    <row r="2141" spans="1:18">
      <c r="A2141" s="54" t="s">
        <v>539</v>
      </c>
      <c r="B2141" s="54" t="s">
        <v>580</v>
      </c>
      <c r="C2141" s="54" t="s">
        <v>225</v>
      </c>
      <c r="D2141" s="54" t="s">
        <v>225</v>
      </c>
      <c r="E2141" s="54" t="s">
        <v>13</v>
      </c>
      <c r="F2141" s="54"/>
      <c r="G2141" s="54" t="s">
        <v>381</v>
      </c>
      <c r="H2141" s="54" t="s">
        <v>382</v>
      </c>
      <c r="I2141" s="51" t="s">
        <v>510</v>
      </c>
      <c r="J2141" s="51" t="s">
        <v>510</v>
      </c>
      <c r="K2141" s="51">
        <v>0</v>
      </c>
      <c r="L2141" s="51">
        <v>0</v>
      </c>
      <c r="M2141" s="51">
        <v>1</v>
      </c>
      <c r="N2141" s="51">
        <v>1</v>
      </c>
      <c r="O2141" s="55">
        <v>0</v>
      </c>
      <c r="P2141" s="56">
        <f t="shared" si="33"/>
        <v>0</v>
      </c>
      <c r="Q2141" s="49"/>
      <c r="R2141" s="49"/>
    </row>
    <row r="2142" spans="1:18">
      <c r="A2142" s="54" t="s">
        <v>539</v>
      </c>
      <c r="B2142" s="54" t="s">
        <v>580</v>
      </c>
      <c r="C2142" s="54" t="s">
        <v>555</v>
      </c>
      <c r="D2142" s="54" t="s">
        <v>555</v>
      </c>
      <c r="E2142" s="54" t="s">
        <v>13</v>
      </c>
      <c r="F2142" s="54"/>
      <c r="G2142" s="54" t="s">
        <v>380</v>
      </c>
      <c r="H2142" s="54" t="s">
        <v>17</v>
      </c>
      <c r="I2142" s="51">
        <v>7.74</v>
      </c>
      <c r="J2142" s="51">
        <v>7.74</v>
      </c>
      <c r="K2142" s="51">
        <v>26.85</v>
      </c>
      <c r="L2142" s="51">
        <v>26.85</v>
      </c>
      <c r="M2142" s="51">
        <v>0</v>
      </c>
      <c r="N2142" s="51">
        <v>0</v>
      </c>
      <c r="O2142" s="55">
        <v>19.11</v>
      </c>
      <c r="P2142" s="56">
        <f t="shared" si="33"/>
        <v>7.740000000000002</v>
      </c>
      <c r="Q2142" s="49"/>
      <c r="R2142" s="49"/>
    </row>
    <row r="2143" spans="1:18">
      <c r="A2143" s="54" t="s">
        <v>539</v>
      </c>
      <c r="B2143" s="54" t="s">
        <v>580</v>
      </c>
      <c r="C2143" s="54" t="s">
        <v>555</v>
      </c>
      <c r="D2143" s="54" t="s">
        <v>555</v>
      </c>
      <c r="E2143" s="54" t="s">
        <v>13</v>
      </c>
      <c r="F2143" s="54"/>
      <c r="G2143" s="54" t="s">
        <v>391</v>
      </c>
      <c r="H2143" s="54" t="s">
        <v>392</v>
      </c>
      <c r="I2143" s="51">
        <v>3382.57</v>
      </c>
      <c r="J2143" s="51">
        <v>3382.57</v>
      </c>
      <c r="K2143" s="51">
        <v>76239.38</v>
      </c>
      <c r="L2143" s="51">
        <v>76239.380000000019</v>
      </c>
      <c r="M2143" s="51">
        <v>1</v>
      </c>
      <c r="N2143" s="51">
        <v>0</v>
      </c>
      <c r="O2143" s="55">
        <v>72856.810000000012</v>
      </c>
      <c r="P2143" s="56">
        <f t="shared" si="33"/>
        <v>3382.570000000007</v>
      </c>
      <c r="Q2143" s="49"/>
      <c r="R2143" s="49"/>
    </row>
    <row r="2144" spans="1:18">
      <c r="A2144" s="54" t="s">
        <v>539</v>
      </c>
      <c r="B2144" s="54" t="s">
        <v>580</v>
      </c>
      <c r="C2144" s="54" t="s">
        <v>226</v>
      </c>
      <c r="D2144" s="54" t="s">
        <v>226</v>
      </c>
      <c r="E2144" s="54" t="s">
        <v>13</v>
      </c>
      <c r="F2144" s="54"/>
      <c r="G2144" s="54" t="s">
        <v>366</v>
      </c>
      <c r="H2144" s="54" t="s">
        <v>367</v>
      </c>
      <c r="I2144" s="51" t="s">
        <v>510</v>
      </c>
      <c r="J2144" s="51" t="s">
        <v>510</v>
      </c>
      <c r="K2144" s="51">
        <v>0</v>
      </c>
      <c r="L2144" s="51">
        <v>0</v>
      </c>
      <c r="M2144" s="51">
        <v>1</v>
      </c>
      <c r="N2144" s="51">
        <v>1</v>
      </c>
      <c r="O2144" s="55">
        <v>0</v>
      </c>
      <c r="P2144" s="56">
        <f t="shared" si="33"/>
        <v>0</v>
      </c>
      <c r="Q2144" s="49"/>
      <c r="R2144" s="49"/>
    </row>
    <row r="2145" spans="1:18">
      <c r="A2145" s="54" t="s">
        <v>539</v>
      </c>
      <c r="B2145" s="54" t="s">
        <v>580</v>
      </c>
      <c r="C2145" s="54" t="s">
        <v>226</v>
      </c>
      <c r="D2145" s="54" t="s">
        <v>226</v>
      </c>
      <c r="E2145" s="54" t="s">
        <v>13</v>
      </c>
      <c r="F2145" s="54"/>
      <c r="G2145" s="54" t="s">
        <v>368</v>
      </c>
      <c r="H2145" s="54" t="s">
        <v>369</v>
      </c>
      <c r="I2145" s="51" t="s">
        <v>510</v>
      </c>
      <c r="J2145" s="51" t="s">
        <v>510</v>
      </c>
      <c r="K2145" s="51">
        <v>0</v>
      </c>
      <c r="L2145" s="51">
        <v>0</v>
      </c>
      <c r="M2145" s="51">
        <v>1</v>
      </c>
      <c r="N2145" s="51">
        <v>1</v>
      </c>
      <c r="O2145" s="55">
        <v>0</v>
      </c>
      <c r="P2145" s="56">
        <f t="shared" si="33"/>
        <v>0</v>
      </c>
      <c r="Q2145" s="49"/>
      <c r="R2145" s="49"/>
    </row>
    <row r="2146" spans="1:18">
      <c r="A2146" s="54" t="s">
        <v>539</v>
      </c>
      <c r="B2146" s="54" t="s">
        <v>580</v>
      </c>
      <c r="C2146" s="54" t="s">
        <v>226</v>
      </c>
      <c r="D2146" s="54" t="s">
        <v>226</v>
      </c>
      <c r="E2146" s="54" t="s">
        <v>13</v>
      </c>
      <c r="F2146" s="54"/>
      <c r="G2146" s="54" t="s">
        <v>370</v>
      </c>
      <c r="H2146" s="54" t="s">
        <v>371</v>
      </c>
      <c r="I2146" s="51" t="s">
        <v>510</v>
      </c>
      <c r="J2146" s="51" t="s">
        <v>510</v>
      </c>
      <c r="K2146" s="51">
        <v>0</v>
      </c>
      <c r="L2146" s="51">
        <v>0</v>
      </c>
      <c r="M2146" s="51">
        <v>1</v>
      </c>
      <c r="N2146" s="51">
        <v>1</v>
      </c>
      <c r="O2146" s="55">
        <v>0</v>
      </c>
      <c r="P2146" s="56">
        <f t="shared" si="33"/>
        <v>0</v>
      </c>
      <c r="Q2146" s="49"/>
      <c r="R2146" s="49"/>
    </row>
    <row r="2147" spans="1:18">
      <c r="A2147" s="54" t="s">
        <v>539</v>
      </c>
      <c r="B2147" s="54" t="s">
        <v>580</v>
      </c>
      <c r="C2147" s="54" t="s">
        <v>226</v>
      </c>
      <c r="D2147" s="54" t="s">
        <v>226</v>
      </c>
      <c r="E2147" s="54" t="s">
        <v>13</v>
      </c>
      <c r="F2147" s="54"/>
      <c r="G2147" s="54" t="s">
        <v>372</v>
      </c>
      <c r="H2147" s="54" t="s">
        <v>373</v>
      </c>
      <c r="I2147" s="51" t="s">
        <v>510</v>
      </c>
      <c r="J2147" s="51" t="s">
        <v>510</v>
      </c>
      <c r="K2147" s="51">
        <v>0</v>
      </c>
      <c r="L2147" s="51">
        <v>0</v>
      </c>
      <c r="M2147" s="51">
        <v>1</v>
      </c>
      <c r="N2147" s="51">
        <v>1</v>
      </c>
      <c r="O2147" s="55">
        <v>0</v>
      </c>
      <c r="P2147" s="56">
        <f t="shared" si="33"/>
        <v>0</v>
      </c>
      <c r="Q2147" s="49"/>
      <c r="R2147" s="49"/>
    </row>
    <row r="2148" spans="1:18">
      <c r="A2148" s="54" t="s">
        <v>539</v>
      </c>
      <c r="B2148" s="54" t="s">
        <v>580</v>
      </c>
      <c r="C2148" s="54" t="s">
        <v>226</v>
      </c>
      <c r="D2148" s="54" t="s">
        <v>226</v>
      </c>
      <c r="E2148" s="54" t="s">
        <v>13</v>
      </c>
      <c r="F2148" s="54"/>
      <c r="G2148" s="54" t="s">
        <v>374</v>
      </c>
      <c r="H2148" s="54" t="s">
        <v>375</v>
      </c>
      <c r="I2148" s="51" t="s">
        <v>510</v>
      </c>
      <c r="J2148" s="51" t="s">
        <v>510</v>
      </c>
      <c r="K2148" s="51">
        <v>0</v>
      </c>
      <c r="L2148" s="51">
        <v>0</v>
      </c>
      <c r="M2148" s="51">
        <v>1</v>
      </c>
      <c r="N2148" s="51">
        <v>1</v>
      </c>
      <c r="O2148" s="55">
        <v>0</v>
      </c>
      <c r="P2148" s="56">
        <f t="shared" si="33"/>
        <v>0</v>
      </c>
      <c r="Q2148" s="49"/>
      <c r="R2148" s="49"/>
    </row>
    <row r="2149" spans="1:18">
      <c r="A2149" s="54" t="s">
        <v>539</v>
      </c>
      <c r="B2149" s="54" t="s">
        <v>580</v>
      </c>
      <c r="C2149" s="54" t="s">
        <v>226</v>
      </c>
      <c r="D2149" s="54" t="s">
        <v>226</v>
      </c>
      <c r="E2149" s="54" t="s">
        <v>13</v>
      </c>
      <c r="F2149" s="54"/>
      <c r="G2149" s="54" t="s">
        <v>472</v>
      </c>
      <c r="H2149" s="54" t="s">
        <v>473</v>
      </c>
      <c r="I2149" s="51" t="s">
        <v>510</v>
      </c>
      <c r="J2149" s="51" t="s">
        <v>510</v>
      </c>
      <c r="K2149" s="51">
        <v>0</v>
      </c>
      <c r="L2149" s="51">
        <v>0</v>
      </c>
      <c r="M2149" s="51">
        <v>1</v>
      </c>
      <c r="N2149" s="51">
        <v>1</v>
      </c>
      <c r="O2149" s="55">
        <v>0</v>
      </c>
      <c r="P2149" s="56">
        <f t="shared" si="33"/>
        <v>0</v>
      </c>
      <c r="Q2149" s="49"/>
      <c r="R2149" s="49"/>
    </row>
    <row r="2150" spans="1:18">
      <c r="A2150" s="54" t="s">
        <v>539</v>
      </c>
      <c r="B2150" s="54" t="s">
        <v>580</v>
      </c>
      <c r="C2150" s="54" t="s">
        <v>226</v>
      </c>
      <c r="D2150" s="54" t="s">
        <v>226</v>
      </c>
      <c r="E2150" s="54" t="s">
        <v>13</v>
      </c>
      <c r="F2150" s="54"/>
      <c r="G2150" s="54" t="s">
        <v>376</v>
      </c>
      <c r="H2150" s="54" t="s">
        <v>377</v>
      </c>
      <c r="I2150" s="51" t="s">
        <v>510</v>
      </c>
      <c r="J2150" s="51" t="s">
        <v>510</v>
      </c>
      <c r="K2150" s="51">
        <v>0</v>
      </c>
      <c r="L2150" s="51">
        <v>0</v>
      </c>
      <c r="M2150" s="51">
        <v>1</v>
      </c>
      <c r="N2150" s="51">
        <v>1</v>
      </c>
      <c r="O2150" s="55">
        <v>0</v>
      </c>
      <c r="P2150" s="56">
        <f t="shared" si="33"/>
        <v>0</v>
      </c>
      <c r="Q2150" s="49"/>
      <c r="R2150" s="49"/>
    </row>
    <row r="2151" spans="1:18">
      <c r="A2151" s="54" t="s">
        <v>539</v>
      </c>
      <c r="B2151" s="54" t="s">
        <v>580</v>
      </c>
      <c r="C2151" s="54" t="s">
        <v>226</v>
      </c>
      <c r="D2151" s="54" t="s">
        <v>226</v>
      </c>
      <c r="E2151" s="54" t="s">
        <v>13</v>
      </c>
      <c r="F2151" s="54"/>
      <c r="G2151" s="54" t="s">
        <v>378</v>
      </c>
      <c r="H2151" s="54" t="s">
        <v>379</v>
      </c>
      <c r="I2151" s="51" t="s">
        <v>510</v>
      </c>
      <c r="J2151" s="51" t="s">
        <v>510</v>
      </c>
      <c r="K2151" s="51">
        <v>0</v>
      </c>
      <c r="L2151" s="51">
        <v>0</v>
      </c>
      <c r="M2151" s="51">
        <v>1</v>
      </c>
      <c r="N2151" s="51">
        <v>1</v>
      </c>
      <c r="O2151" s="55">
        <v>0</v>
      </c>
      <c r="P2151" s="56">
        <f t="shared" si="33"/>
        <v>0</v>
      </c>
      <c r="Q2151" s="49"/>
      <c r="R2151" s="49"/>
    </row>
    <row r="2152" spans="1:18">
      <c r="A2152" s="54" t="s">
        <v>539</v>
      </c>
      <c r="B2152" s="54" t="s">
        <v>580</v>
      </c>
      <c r="C2152" s="54" t="s">
        <v>226</v>
      </c>
      <c r="D2152" s="54" t="s">
        <v>226</v>
      </c>
      <c r="E2152" s="54" t="s">
        <v>13</v>
      </c>
      <c r="F2152" s="54"/>
      <c r="G2152" s="54" t="s">
        <v>380</v>
      </c>
      <c r="H2152" s="54" t="s">
        <v>17</v>
      </c>
      <c r="I2152" s="51" t="s">
        <v>510</v>
      </c>
      <c r="J2152" s="51" t="s">
        <v>510</v>
      </c>
      <c r="K2152" s="51">
        <v>0</v>
      </c>
      <c r="L2152" s="51">
        <v>0</v>
      </c>
      <c r="M2152" s="51">
        <v>1</v>
      </c>
      <c r="N2152" s="51">
        <v>1</v>
      </c>
      <c r="O2152" s="55">
        <v>0</v>
      </c>
      <c r="P2152" s="56">
        <f t="shared" si="33"/>
        <v>0</v>
      </c>
      <c r="Q2152" s="49"/>
      <c r="R2152" s="49"/>
    </row>
    <row r="2153" spans="1:18">
      <c r="A2153" s="54" t="s">
        <v>539</v>
      </c>
      <c r="B2153" s="54" t="s">
        <v>580</v>
      </c>
      <c r="C2153" s="54" t="s">
        <v>226</v>
      </c>
      <c r="D2153" s="54" t="s">
        <v>226</v>
      </c>
      <c r="E2153" s="54" t="s">
        <v>13</v>
      </c>
      <c r="F2153" s="54"/>
      <c r="G2153" s="54" t="s">
        <v>381</v>
      </c>
      <c r="H2153" s="54" t="s">
        <v>382</v>
      </c>
      <c r="I2153" s="51" t="s">
        <v>510</v>
      </c>
      <c r="J2153" s="51" t="s">
        <v>510</v>
      </c>
      <c r="K2153" s="51">
        <v>0</v>
      </c>
      <c r="L2153" s="51">
        <v>0</v>
      </c>
      <c r="M2153" s="51">
        <v>1</v>
      </c>
      <c r="N2153" s="51">
        <v>1</v>
      </c>
      <c r="O2153" s="55">
        <v>0</v>
      </c>
      <c r="P2153" s="56">
        <f t="shared" si="33"/>
        <v>0</v>
      </c>
      <c r="Q2153" s="49"/>
      <c r="R2153" s="49"/>
    </row>
    <row r="2154" spans="1:18">
      <c r="A2154" s="54" t="s">
        <v>539</v>
      </c>
      <c r="B2154" s="54" t="s">
        <v>580</v>
      </c>
      <c r="C2154" s="54" t="s">
        <v>228</v>
      </c>
      <c r="D2154" s="54" t="s">
        <v>228</v>
      </c>
      <c r="E2154" s="54" t="s">
        <v>13</v>
      </c>
      <c r="F2154" s="54"/>
      <c r="G2154" s="54" t="s">
        <v>366</v>
      </c>
      <c r="H2154" s="54" t="s">
        <v>367</v>
      </c>
      <c r="I2154" s="51">
        <v>7.0000000000000007E-2</v>
      </c>
      <c r="J2154" s="51">
        <v>7.0000000000000007E-2</v>
      </c>
      <c r="K2154" s="51">
        <v>41.18</v>
      </c>
      <c r="L2154" s="51">
        <v>41.180000000000007</v>
      </c>
      <c r="M2154" s="51">
        <v>1</v>
      </c>
      <c r="N2154" s="51">
        <v>1</v>
      </c>
      <c r="O2154" s="55">
        <v>41.11</v>
      </c>
      <c r="P2154" s="56">
        <f t="shared" si="33"/>
        <v>7.000000000000739E-2</v>
      </c>
      <c r="Q2154" s="49"/>
      <c r="R2154" s="49"/>
    </row>
    <row r="2155" spans="1:18">
      <c r="A2155" s="54" t="s">
        <v>539</v>
      </c>
      <c r="B2155" s="54" t="s">
        <v>580</v>
      </c>
      <c r="C2155" s="54" t="s">
        <v>228</v>
      </c>
      <c r="D2155" s="54" t="s">
        <v>228</v>
      </c>
      <c r="E2155" s="54" t="s">
        <v>13</v>
      </c>
      <c r="F2155" s="54"/>
      <c r="G2155" s="54" t="s">
        <v>368</v>
      </c>
      <c r="H2155" s="54" t="s">
        <v>369</v>
      </c>
      <c r="I2155" s="51" t="s">
        <v>510</v>
      </c>
      <c r="J2155" s="51" t="s">
        <v>510</v>
      </c>
      <c r="K2155" s="51">
        <v>0</v>
      </c>
      <c r="L2155" s="51">
        <v>0</v>
      </c>
      <c r="M2155" s="51">
        <v>1</v>
      </c>
      <c r="N2155" s="51">
        <v>1</v>
      </c>
      <c r="O2155" s="55">
        <v>0</v>
      </c>
      <c r="P2155" s="56">
        <f t="shared" si="33"/>
        <v>0</v>
      </c>
      <c r="Q2155" s="49"/>
      <c r="R2155" s="49"/>
    </row>
    <row r="2156" spans="1:18">
      <c r="A2156" s="54" t="s">
        <v>539</v>
      </c>
      <c r="B2156" s="54" t="s">
        <v>580</v>
      </c>
      <c r="C2156" s="54" t="s">
        <v>228</v>
      </c>
      <c r="D2156" s="54" t="s">
        <v>228</v>
      </c>
      <c r="E2156" s="54" t="s">
        <v>13</v>
      </c>
      <c r="F2156" s="54"/>
      <c r="G2156" s="54" t="s">
        <v>370</v>
      </c>
      <c r="H2156" s="54" t="s">
        <v>371</v>
      </c>
      <c r="I2156" s="51" t="s">
        <v>510</v>
      </c>
      <c r="J2156" s="51" t="s">
        <v>510</v>
      </c>
      <c r="K2156" s="51">
        <v>0</v>
      </c>
      <c r="L2156" s="51">
        <v>0</v>
      </c>
      <c r="M2156" s="51">
        <v>1</v>
      </c>
      <c r="N2156" s="51">
        <v>1</v>
      </c>
      <c r="O2156" s="55">
        <v>0</v>
      </c>
      <c r="P2156" s="56">
        <f t="shared" si="33"/>
        <v>0</v>
      </c>
      <c r="Q2156" s="49"/>
      <c r="R2156" s="49"/>
    </row>
    <row r="2157" spans="1:18">
      <c r="A2157" s="54" t="s">
        <v>539</v>
      </c>
      <c r="B2157" s="54" t="s">
        <v>580</v>
      </c>
      <c r="C2157" s="54" t="s">
        <v>228</v>
      </c>
      <c r="D2157" s="54" t="s">
        <v>228</v>
      </c>
      <c r="E2157" s="54" t="s">
        <v>13</v>
      </c>
      <c r="F2157" s="54"/>
      <c r="G2157" s="54" t="s">
        <v>372</v>
      </c>
      <c r="H2157" s="54" t="s">
        <v>373</v>
      </c>
      <c r="I2157" s="51" t="s">
        <v>510</v>
      </c>
      <c r="J2157" s="51" t="s">
        <v>510</v>
      </c>
      <c r="K2157" s="51">
        <v>0</v>
      </c>
      <c r="L2157" s="51">
        <v>0</v>
      </c>
      <c r="M2157" s="51">
        <v>1</v>
      </c>
      <c r="N2157" s="51">
        <v>1</v>
      </c>
      <c r="O2157" s="55">
        <v>0</v>
      </c>
      <c r="P2157" s="56">
        <f t="shared" si="33"/>
        <v>0</v>
      </c>
      <c r="Q2157" s="49"/>
      <c r="R2157" s="49"/>
    </row>
    <row r="2158" spans="1:18">
      <c r="A2158" s="54" t="s">
        <v>539</v>
      </c>
      <c r="B2158" s="54" t="s">
        <v>580</v>
      </c>
      <c r="C2158" s="54" t="s">
        <v>228</v>
      </c>
      <c r="D2158" s="54" t="s">
        <v>228</v>
      </c>
      <c r="E2158" s="54" t="s">
        <v>13</v>
      </c>
      <c r="F2158" s="54"/>
      <c r="G2158" s="54" t="s">
        <v>16</v>
      </c>
      <c r="H2158" s="54" t="s">
        <v>394</v>
      </c>
      <c r="I2158" s="51" t="s">
        <v>510</v>
      </c>
      <c r="J2158" s="51" t="s">
        <v>510</v>
      </c>
      <c r="K2158" s="51">
        <v>0</v>
      </c>
      <c r="L2158" s="51">
        <v>0</v>
      </c>
      <c r="M2158" s="51">
        <v>1</v>
      </c>
      <c r="N2158" s="51">
        <v>1</v>
      </c>
      <c r="O2158" s="55">
        <v>0</v>
      </c>
      <c r="P2158" s="56">
        <f t="shared" si="33"/>
        <v>0</v>
      </c>
      <c r="Q2158" s="49"/>
      <c r="R2158" s="49"/>
    </row>
    <row r="2159" spans="1:18">
      <c r="A2159" s="54" t="s">
        <v>539</v>
      </c>
      <c r="B2159" s="54" t="s">
        <v>580</v>
      </c>
      <c r="C2159" s="54" t="s">
        <v>228</v>
      </c>
      <c r="D2159" s="54" t="s">
        <v>228</v>
      </c>
      <c r="E2159" s="54" t="s">
        <v>13</v>
      </c>
      <c r="F2159" s="54"/>
      <c r="G2159" s="54" t="s">
        <v>374</v>
      </c>
      <c r="H2159" s="54" t="s">
        <v>375</v>
      </c>
      <c r="I2159" s="51">
        <v>1.53</v>
      </c>
      <c r="J2159" s="51">
        <v>1.53</v>
      </c>
      <c r="K2159" s="51">
        <v>5.03</v>
      </c>
      <c r="L2159" s="51">
        <v>5.03</v>
      </c>
      <c r="M2159" s="51">
        <v>1</v>
      </c>
      <c r="N2159" s="51">
        <v>1</v>
      </c>
      <c r="O2159" s="55">
        <v>3.5</v>
      </c>
      <c r="P2159" s="56">
        <f t="shared" si="33"/>
        <v>1.5300000000000002</v>
      </c>
      <c r="Q2159" s="49"/>
      <c r="R2159" s="49"/>
    </row>
    <row r="2160" spans="1:18">
      <c r="A2160" s="54" t="s">
        <v>539</v>
      </c>
      <c r="B2160" s="54" t="s">
        <v>580</v>
      </c>
      <c r="C2160" s="54" t="s">
        <v>228</v>
      </c>
      <c r="D2160" s="54" t="s">
        <v>228</v>
      </c>
      <c r="E2160" s="54" t="s">
        <v>13</v>
      </c>
      <c r="F2160" s="54"/>
      <c r="G2160" s="54" t="s">
        <v>389</v>
      </c>
      <c r="H2160" s="54" t="s">
        <v>390</v>
      </c>
      <c r="I2160" s="51">
        <v>0.49</v>
      </c>
      <c r="J2160" s="51">
        <v>0.49</v>
      </c>
      <c r="K2160" s="51">
        <v>0.51</v>
      </c>
      <c r="L2160" s="51">
        <v>0.51</v>
      </c>
      <c r="M2160" s="51">
        <v>1</v>
      </c>
      <c r="N2160" s="51">
        <v>1</v>
      </c>
      <c r="O2160" s="55">
        <v>0.02</v>
      </c>
      <c r="P2160" s="56">
        <f t="shared" si="33"/>
        <v>0.49</v>
      </c>
      <c r="Q2160" s="49"/>
      <c r="R2160" s="49"/>
    </row>
    <row r="2161" spans="1:18">
      <c r="A2161" s="54" t="s">
        <v>539</v>
      </c>
      <c r="B2161" s="54" t="s">
        <v>580</v>
      </c>
      <c r="C2161" s="54" t="s">
        <v>228</v>
      </c>
      <c r="D2161" s="54" t="s">
        <v>228</v>
      </c>
      <c r="E2161" s="54" t="s">
        <v>13</v>
      </c>
      <c r="F2161" s="54"/>
      <c r="G2161" s="54" t="s">
        <v>376</v>
      </c>
      <c r="H2161" s="54" t="s">
        <v>377</v>
      </c>
      <c r="I2161" s="51" t="s">
        <v>510</v>
      </c>
      <c r="J2161" s="51" t="s">
        <v>510</v>
      </c>
      <c r="K2161" s="51">
        <v>0</v>
      </c>
      <c r="L2161" s="51">
        <v>0</v>
      </c>
      <c r="M2161" s="51">
        <v>1</v>
      </c>
      <c r="N2161" s="51">
        <v>1</v>
      </c>
      <c r="O2161" s="55">
        <v>0</v>
      </c>
      <c r="P2161" s="56">
        <f t="shared" si="33"/>
        <v>0</v>
      </c>
      <c r="Q2161" s="49"/>
      <c r="R2161" s="49"/>
    </row>
    <row r="2162" spans="1:18">
      <c r="A2162" s="54" t="s">
        <v>539</v>
      </c>
      <c r="B2162" s="54" t="s">
        <v>580</v>
      </c>
      <c r="C2162" s="54" t="s">
        <v>228</v>
      </c>
      <c r="D2162" s="54" t="s">
        <v>228</v>
      </c>
      <c r="E2162" s="54" t="s">
        <v>13</v>
      </c>
      <c r="F2162" s="54"/>
      <c r="G2162" s="54" t="s">
        <v>378</v>
      </c>
      <c r="H2162" s="54" t="s">
        <v>379</v>
      </c>
      <c r="I2162" s="51" t="s">
        <v>510</v>
      </c>
      <c r="J2162" s="51" t="s">
        <v>510</v>
      </c>
      <c r="K2162" s="51">
        <v>229</v>
      </c>
      <c r="L2162" s="51">
        <v>229</v>
      </c>
      <c r="M2162" s="51">
        <v>1</v>
      </c>
      <c r="N2162" s="51">
        <v>1</v>
      </c>
      <c r="O2162" s="55">
        <v>229</v>
      </c>
      <c r="P2162" s="56">
        <f t="shared" si="33"/>
        <v>0</v>
      </c>
      <c r="Q2162" s="49"/>
      <c r="R2162" s="49"/>
    </row>
    <row r="2163" spans="1:18">
      <c r="A2163" s="54" t="s">
        <v>539</v>
      </c>
      <c r="B2163" s="54" t="s">
        <v>580</v>
      </c>
      <c r="C2163" s="54" t="s">
        <v>228</v>
      </c>
      <c r="D2163" s="54" t="s">
        <v>228</v>
      </c>
      <c r="E2163" s="54" t="s">
        <v>13</v>
      </c>
      <c r="F2163" s="54"/>
      <c r="G2163" s="54" t="s">
        <v>380</v>
      </c>
      <c r="H2163" s="54" t="s">
        <v>17</v>
      </c>
      <c r="I2163" s="51">
        <v>0.16</v>
      </c>
      <c r="J2163" s="51">
        <v>0.16</v>
      </c>
      <c r="K2163" s="51">
        <v>0.3</v>
      </c>
      <c r="L2163" s="51">
        <v>0.30000000000000004</v>
      </c>
      <c r="M2163" s="51">
        <v>1</v>
      </c>
      <c r="N2163" s="51">
        <v>1</v>
      </c>
      <c r="O2163" s="55">
        <v>0.14000000000000001</v>
      </c>
      <c r="P2163" s="56">
        <f t="shared" si="33"/>
        <v>0.16000000000000003</v>
      </c>
      <c r="Q2163" s="49"/>
      <c r="R2163" s="49"/>
    </row>
    <row r="2164" spans="1:18">
      <c r="A2164" s="54" t="s">
        <v>539</v>
      </c>
      <c r="B2164" s="54" t="s">
        <v>580</v>
      </c>
      <c r="C2164" s="54" t="s">
        <v>228</v>
      </c>
      <c r="D2164" s="54" t="s">
        <v>228</v>
      </c>
      <c r="E2164" s="54" t="s">
        <v>13</v>
      </c>
      <c r="F2164" s="54"/>
      <c r="G2164" s="54" t="s">
        <v>381</v>
      </c>
      <c r="H2164" s="54" t="s">
        <v>382</v>
      </c>
      <c r="I2164" s="51" t="s">
        <v>510</v>
      </c>
      <c r="J2164" s="51" t="s">
        <v>510</v>
      </c>
      <c r="K2164" s="51">
        <v>0</v>
      </c>
      <c r="L2164" s="51">
        <v>0</v>
      </c>
      <c r="M2164" s="51">
        <v>1</v>
      </c>
      <c r="N2164" s="51">
        <v>1</v>
      </c>
      <c r="O2164" s="55">
        <v>0</v>
      </c>
      <c r="P2164" s="56">
        <f t="shared" si="33"/>
        <v>0</v>
      </c>
      <c r="Q2164" s="49"/>
      <c r="R2164" s="49"/>
    </row>
    <row r="2165" spans="1:18">
      <c r="A2165" s="54" t="s">
        <v>539</v>
      </c>
      <c r="B2165" s="54" t="s">
        <v>580</v>
      </c>
      <c r="C2165" s="54" t="s">
        <v>228</v>
      </c>
      <c r="D2165" s="54" t="s">
        <v>228</v>
      </c>
      <c r="E2165" s="54" t="s">
        <v>13</v>
      </c>
      <c r="F2165" s="54"/>
      <c r="G2165" s="54" t="s">
        <v>401</v>
      </c>
      <c r="H2165" s="54" t="s">
        <v>402</v>
      </c>
      <c r="I2165" s="51" t="s">
        <v>510</v>
      </c>
      <c r="J2165" s="51" t="s">
        <v>510</v>
      </c>
      <c r="K2165" s="51">
        <v>0</v>
      </c>
      <c r="L2165" s="51">
        <v>0</v>
      </c>
      <c r="M2165" s="51">
        <v>1</v>
      </c>
      <c r="N2165" s="51">
        <v>1</v>
      </c>
      <c r="O2165" s="55">
        <v>0</v>
      </c>
      <c r="P2165" s="56">
        <f t="shared" si="33"/>
        <v>0</v>
      </c>
      <c r="Q2165" s="49"/>
      <c r="R2165" s="49"/>
    </row>
    <row r="2166" spans="1:18">
      <c r="A2166" s="54" t="s">
        <v>539</v>
      </c>
      <c r="B2166" s="54" t="s">
        <v>580</v>
      </c>
      <c r="C2166" s="54" t="s">
        <v>228</v>
      </c>
      <c r="D2166" s="54" t="s">
        <v>228</v>
      </c>
      <c r="E2166" s="54" t="s">
        <v>13</v>
      </c>
      <c r="F2166" s="54"/>
      <c r="G2166" s="54" t="s">
        <v>396</v>
      </c>
      <c r="H2166" s="54" t="s">
        <v>245</v>
      </c>
      <c r="I2166" s="51" t="s">
        <v>510</v>
      </c>
      <c r="J2166" s="51" t="s">
        <v>510</v>
      </c>
      <c r="K2166" s="51">
        <v>0</v>
      </c>
      <c r="L2166" s="51">
        <v>0</v>
      </c>
      <c r="M2166" s="51">
        <v>1</v>
      </c>
      <c r="N2166" s="51">
        <v>1</v>
      </c>
      <c r="O2166" s="55">
        <v>0</v>
      </c>
      <c r="P2166" s="56">
        <f t="shared" si="33"/>
        <v>0</v>
      </c>
      <c r="Q2166" s="49"/>
      <c r="R2166" s="49"/>
    </row>
    <row r="2167" spans="1:18">
      <c r="A2167" s="54" t="s">
        <v>539</v>
      </c>
      <c r="B2167" s="54" t="s">
        <v>580</v>
      </c>
      <c r="C2167" s="54" t="s">
        <v>230</v>
      </c>
      <c r="D2167" s="54" t="s">
        <v>230</v>
      </c>
      <c r="E2167" s="54" t="s">
        <v>13</v>
      </c>
      <c r="F2167" s="54"/>
      <c r="G2167" s="54" t="s">
        <v>366</v>
      </c>
      <c r="H2167" s="54" t="s">
        <v>367</v>
      </c>
      <c r="I2167" s="51">
        <v>143.51</v>
      </c>
      <c r="J2167" s="51">
        <v>143.51</v>
      </c>
      <c r="K2167" s="51">
        <v>12077.75</v>
      </c>
      <c r="L2167" s="51">
        <v>12077.75</v>
      </c>
      <c r="M2167" s="51">
        <v>1</v>
      </c>
      <c r="N2167" s="51">
        <v>1</v>
      </c>
      <c r="O2167" s="55">
        <v>11934.24</v>
      </c>
      <c r="P2167" s="56">
        <f t="shared" si="33"/>
        <v>143.51000000000022</v>
      </c>
      <c r="Q2167" s="49"/>
      <c r="R2167" s="49"/>
    </row>
    <row r="2168" spans="1:18">
      <c r="A2168" s="54" t="s">
        <v>539</v>
      </c>
      <c r="B2168" s="54" t="s">
        <v>580</v>
      </c>
      <c r="C2168" s="54" t="s">
        <v>230</v>
      </c>
      <c r="D2168" s="54" t="s">
        <v>230</v>
      </c>
      <c r="E2168" s="54" t="s">
        <v>13</v>
      </c>
      <c r="F2168" s="54"/>
      <c r="G2168" s="54" t="s">
        <v>387</v>
      </c>
      <c r="H2168" s="54" t="s">
        <v>388</v>
      </c>
      <c r="I2168" s="51" t="s">
        <v>510</v>
      </c>
      <c r="J2168" s="51" t="s">
        <v>510</v>
      </c>
      <c r="K2168" s="51">
        <v>0</v>
      </c>
      <c r="L2168" s="51">
        <v>0</v>
      </c>
      <c r="M2168" s="51">
        <v>1</v>
      </c>
      <c r="N2168" s="51">
        <v>1</v>
      </c>
      <c r="O2168" s="55">
        <v>0</v>
      </c>
      <c r="P2168" s="56">
        <f t="shared" si="33"/>
        <v>0</v>
      </c>
      <c r="Q2168" s="49"/>
      <c r="R2168" s="49"/>
    </row>
    <row r="2169" spans="1:18">
      <c r="A2169" s="54" t="s">
        <v>539</v>
      </c>
      <c r="B2169" s="54" t="s">
        <v>580</v>
      </c>
      <c r="C2169" s="54" t="s">
        <v>230</v>
      </c>
      <c r="D2169" s="54" t="s">
        <v>230</v>
      </c>
      <c r="E2169" s="54" t="s">
        <v>13</v>
      </c>
      <c r="F2169" s="54"/>
      <c r="G2169" s="54" t="s">
        <v>368</v>
      </c>
      <c r="H2169" s="54" t="s">
        <v>369</v>
      </c>
      <c r="I2169" s="51">
        <v>1.06</v>
      </c>
      <c r="J2169" s="51">
        <v>1.06</v>
      </c>
      <c r="K2169" s="51">
        <v>678.73</v>
      </c>
      <c r="L2169" s="51">
        <v>678.73</v>
      </c>
      <c r="M2169" s="51">
        <v>1</v>
      </c>
      <c r="N2169" s="51">
        <v>1</v>
      </c>
      <c r="O2169" s="55">
        <v>677.67</v>
      </c>
      <c r="P2169" s="56">
        <f t="shared" si="33"/>
        <v>1.0600000000000591</v>
      </c>
      <c r="Q2169" s="49"/>
      <c r="R2169" s="49"/>
    </row>
    <row r="2170" spans="1:18">
      <c r="A2170" s="54" t="s">
        <v>539</v>
      </c>
      <c r="B2170" s="54" t="s">
        <v>580</v>
      </c>
      <c r="C2170" s="54" t="s">
        <v>230</v>
      </c>
      <c r="D2170" s="54" t="s">
        <v>230</v>
      </c>
      <c r="E2170" s="54" t="s">
        <v>13</v>
      </c>
      <c r="F2170" s="54"/>
      <c r="G2170" s="54" t="s">
        <v>370</v>
      </c>
      <c r="H2170" s="54" t="s">
        <v>371</v>
      </c>
      <c r="I2170" s="51">
        <v>219.1</v>
      </c>
      <c r="J2170" s="51">
        <v>219.1</v>
      </c>
      <c r="K2170" s="51">
        <v>219.1</v>
      </c>
      <c r="L2170" s="51">
        <v>219.1</v>
      </c>
      <c r="M2170" s="51">
        <v>1</v>
      </c>
      <c r="N2170" s="51">
        <v>1</v>
      </c>
      <c r="O2170" s="55">
        <v>0</v>
      </c>
      <c r="P2170" s="56">
        <f t="shared" si="33"/>
        <v>219.1</v>
      </c>
      <c r="Q2170" s="49"/>
      <c r="R2170" s="49"/>
    </row>
    <row r="2171" spans="1:18">
      <c r="A2171" s="54" t="s">
        <v>539</v>
      </c>
      <c r="B2171" s="54" t="s">
        <v>580</v>
      </c>
      <c r="C2171" s="54" t="s">
        <v>230</v>
      </c>
      <c r="D2171" s="54" t="s">
        <v>230</v>
      </c>
      <c r="E2171" s="54" t="s">
        <v>13</v>
      </c>
      <c r="F2171" s="54"/>
      <c r="G2171" s="54" t="s">
        <v>372</v>
      </c>
      <c r="H2171" s="54" t="s">
        <v>373</v>
      </c>
      <c r="I2171" s="51">
        <v>9.64</v>
      </c>
      <c r="J2171" s="51">
        <v>9.64</v>
      </c>
      <c r="K2171" s="51">
        <v>20.149999999999999</v>
      </c>
      <c r="L2171" s="51">
        <v>20.149999999999999</v>
      </c>
      <c r="M2171" s="51">
        <v>1</v>
      </c>
      <c r="N2171" s="51">
        <v>1</v>
      </c>
      <c r="O2171" s="55">
        <v>10.51</v>
      </c>
      <c r="P2171" s="56">
        <f t="shared" si="33"/>
        <v>9.6399999999999988</v>
      </c>
      <c r="Q2171" s="49"/>
      <c r="R2171" s="49"/>
    </row>
    <row r="2172" spans="1:18">
      <c r="A2172" s="54" t="s">
        <v>539</v>
      </c>
      <c r="B2172" s="54" t="s">
        <v>580</v>
      </c>
      <c r="C2172" s="54" t="s">
        <v>230</v>
      </c>
      <c r="D2172" s="54" t="s">
        <v>230</v>
      </c>
      <c r="E2172" s="54" t="s">
        <v>13</v>
      </c>
      <c r="F2172" s="54"/>
      <c r="G2172" s="54" t="s">
        <v>374</v>
      </c>
      <c r="H2172" s="54" t="s">
        <v>375</v>
      </c>
      <c r="I2172" s="51">
        <v>54.21</v>
      </c>
      <c r="J2172" s="51">
        <v>54.21</v>
      </c>
      <c r="K2172" s="51">
        <v>177.31</v>
      </c>
      <c r="L2172" s="51">
        <v>177.31</v>
      </c>
      <c r="M2172" s="51">
        <v>1</v>
      </c>
      <c r="N2172" s="51">
        <v>1</v>
      </c>
      <c r="O2172" s="55">
        <v>123.1</v>
      </c>
      <c r="P2172" s="56">
        <f t="shared" si="33"/>
        <v>54.210000000000008</v>
      </c>
      <c r="Q2172" s="49"/>
      <c r="R2172" s="49"/>
    </row>
    <row r="2173" spans="1:18">
      <c r="A2173" s="54" t="s">
        <v>539</v>
      </c>
      <c r="B2173" s="54" t="s">
        <v>580</v>
      </c>
      <c r="C2173" s="54" t="s">
        <v>230</v>
      </c>
      <c r="D2173" s="54" t="s">
        <v>230</v>
      </c>
      <c r="E2173" s="54" t="s">
        <v>13</v>
      </c>
      <c r="F2173" s="54"/>
      <c r="G2173" s="54" t="s">
        <v>389</v>
      </c>
      <c r="H2173" s="54" t="s">
        <v>390</v>
      </c>
      <c r="I2173" s="51">
        <v>20.100000000000001</v>
      </c>
      <c r="J2173" s="51">
        <v>20.100000000000001</v>
      </c>
      <c r="K2173" s="51">
        <v>21.33</v>
      </c>
      <c r="L2173" s="51">
        <v>21.33</v>
      </c>
      <c r="M2173" s="51">
        <v>1</v>
      </c>
      <c r="N2173" s="51">
        <v>1</v>
      </c>
      <c r="O2173" s="55">
        <v>1.23</v>
      </c>
      <c r="P2173" s="56">
        <f t="shared" si="33"/>
        <v>20.099999999999998</v>
      </c>
      <c r="Q2173" s="49"/>
      <c r="R2173" s="49"/>
    </row>
    <row r="2174" spans="1:18">
      <c r="A2174" s="54" t="s">
        <v>539</v>
      </c>
      <c r="B2174" s="54" t="s">
        <v>580</v>
      </c>
      <c r="C2174" s="54" t="s">
        <v>230</v>
      </c>
      <c r="D2174" s="54" t="s">
        <v>230</v>
      </c>
      <c r="E2174" s="54" t="s">
        <v>13</v>
      </c>
      <c r="F2174" s="54"/>
      <c r="G2174" s="54" t="s">
        <v>376</v>
      </c>
      <c r="H2174" s="54" t="s">
        <v>377</v>
      </c>
      <c r="I2174" s="51" t="s">
        <v>510</v>
      </c>
      <c r="J2174" s="51" t="s">
        <v>510</v>
      </c>
      <c r="K2174" s="51">
        <v>0</v>
      </c>
      <c r="L2174" s="51">
        <v>0</v>
      </c>
      <c r="M2174" s="51">
        <v>1</v>
      </c>
      <c r="N2174" s="51">
        <v>1</v>
      </c>
      <c r="O2174" s="55">
        <v>0</v>
      </c>
      <c r="P2174" s="56">
        <f t="shared" si="33"/>
        <v>0</v>
      </c>
      <c r="Q2174" s="49"/>
      <c r="R2174" s="49"/>
    </row>
    <row r="2175" spans="1:18">
      <c r="A2175" s="54" t="s">
        <v>539</v>
      </c>
      <c r="B2175" s="54" t="s">
        <v>580</v>
      </c>
      <c r="C2175" s="54" t="s">
        <v>230</v>
      </c>
      <c r="D2175" s="54" t="s">
        <v>230</v>
      </c>
      <c r="E2175" s="54" t="s">
        <v>13</v>
      </c>
      <c r="F2175" s="54"/>
      <c r="G2175" s="54" t="s">
        <v>378</v>
      </c>
      <c r="H2175" s="54" t="s">
        <v>379</v>
      </c>
      <c r="I2175" s="51" t="s">
        <v>510</v>
      </c>
      <c r="J2175" s="51" t="s">
        <v>510</v>
      </c>
      <c r="K2175" s="51">
        <v>0</v>
      </c>
      <c r="L2175" s="51">
        <v>0</v>
      </c>
      <c r="M2175" s="51">
        <v>1</v>
      </c>
      <c r="N2175" s="51">
        <v>1</v>
      </c>
      <c r="O2175" s="55">
        <v>0</v>
      </c>
      <c r="P2175" s="56">
        <f t="shared" si="33"/>
        <v>0</v>
      </c>
      <c r="Q2175" s="49"/>
      <c r="R2175" s="49"/>
    </row>
    <row r="2176" spans="1:18">
      <c r="A2176" s="54" t="s">
        <v>539</v>
      </c>
      <c r="B2176" s="54" t="s">
        <v>580</v>
      </c>
      <c r="C2176" s="54" t="s">
        <v>230</v>
      </c>
      <c r="D2176" s="54" t="s">
        <v>230</v>
      </c>
      <c r="E2176" s="54" t="s">
        <v>13</v>
      </c>
      <c r="F2176" s="54"/>
      <c r="G2176" s="54" t="s">
        <v>380</v>
      </c>
      <c r="H2176" s="54" t="s">
        <v>17</v>
      </c>
      <c r="I2176" s="51">
        <v>16.63</v>
      </c>
      <c r="J2176" s="51">
        <v>16.63</v>
      </c>
      <c r="K2176" s="51">
        <v>21.27</v>
      </c>
      <c r="L2176" s="51">
        <v>21.27</v>
      </c>
      <c r="M2176" s="51">
        <v>1</v>
      </c>
      <c r="N2176" s="51">
        <v>1</v>
      </c>
      <c r="O2176" s="55">
        <v>4.6400000000000006</v>
      </c>
      <c r="P2176" s="56">
        <f t="shared" si="33"/>
        <v>16.63</v>
      </c>
      <c r="Q2176" s="49"/>
      <c r="R2176" s="49"/>
    </row>
    <row r="2177" spans="1:18">
      <c r="A2177" s="54" t="s">
        <v>539</v>
      </c>
      <c r="B2177" s="54" t="s">
        <v>580</v>
      </c>
      <c r="C2177" s="54" t="s">
        <v>230</v>
      </c>
      <c r="D2177" s="54" t="s">
        <v>230</v>
      </c>
      <c r="E2177" s="54" t="s">
        <v>13</v>
      </c>
      <c r="F2177" s="54"/>
      <c r="G2177" s="54" t="s">
        <v>381</v>
      </c>
      <c r="H2177" s="54" t="s">
        <v>382</v>
      </c>
      <c r="I2177" s="51">
        <v>53.21</v>
      </c>
      <c r="J2177" s="51">
        <v>53.21</v>
      </c>
      <c r="K2177" s="51">
        <v>106.42</v>
      </c>
      <c r="L2177" s="51">
        <v>106.42</v>
      </c>
      <c r="M2177" s="51">
        <v>1</v>
      </c>
      <c r="N2177" s="51">
        <v>1</v>
      </c>
      <c r="O2177" s="55">
        <v>53.21</v>
      </c>
      <c r="P2177" s="56">
        <f t="shared" si="33"/>
        <v>53.21</v>
      </c>
      <c r="Q2177" s="49"/>
      <c r="R2177" s="49"/>
    </row>
    <row r="2178" spans="1:18">
      <c r="A2178" s="54" t="s">
        <v>539</v>
      </c>
      <c r="B2178" s="54" t="s">
        <v>580</v>
      </c>
      <c r="C2178" s="54" t="s">
        <v>230</v>
      </c>
      <c r="D2178" s="54" t="s">
        <v>230</v>
      </c>
      <c r="E2178" s="54" t="s">
        <v>13</v>
      </c>
      <c r="F2178" s="54"/>
      <c r="G2178" s="54" t="s">
        <v>401</v>
      </c>
      <c r="H2178" s="54" t="s">
        <v>402</v>
      </c>
      <c r="I2178" s="51" t="s">
        <v>510</v>
      </c>
      <c r="J2178" s="51" t="s">
        <v>510</v>
      </c>
      <c r="K2178" s="51">
        <v>0</v>
      </c>
      <c r="L2178" s="51">
        <v>0</v>
      </c>
      <c r="M2178" s="51">
        <v>1</v>
      </c>
      <c r="N2178" s="51">
        <v>1</v>
      </c>
      <c r="O2178" s="55">
        <v>0</v>
      </c>
      <c r="P2178" s="56">
        <f t="shared" si="33"/>
        <v>0</v>
      </c>
      <c r="Q2178" s="49"/>
      <c r="R2178" s="49"/>
    </row>
    <row r="2179" spans="1:18">
      <c r="A2179" s="54" t="s">
        <v>539</v>
      </c>
      <c r="B2179" s="54" t="s">
        <v>580</v>
      </c>
      <c r="C2179" s="54" t="s">
        <v>231</v>
      </c>
      <c r="D2179" s="54" t="s">
        <v>231</v>
      </c>
      <c r="E2179" s="54" t="s">
        <v>13</v>
      </c>
      <c r="F2179" s="54"/>
      <c r="G2179" s="54" t="s">
        <v>480</v>
      </c>
      <c r="H2179" s="54" t="s">
        <v>481</v>
      </c>
      <c r="I2179" s="51" t="s">
        <v>510</v>
      </c>
      <c r="J2179" s="51" t="s">
        <v>510</v>
      </c>
      <c r="K2179" s="51">
        <v>46285.5</v>
      </c>
      <c r="L2179" s="51">
        <v>46285.5</v>
      </c>
      <c r="M2179" s="51">
        <v>1</v>
      </c>
      <c r="N2179" s="51">
        <v>1</v>
      </c>
      <c r="O2179" s="55">
        <v>46285.5</v>
      </c>
      <c r="P2179" s="56">
        <f t="shared" ref="P2179:P2192" si="34">L2179-O2179</f>
        <v>0</v>
      </c>
      <c r="Q2179" s="49"/>
      <c r="R2179" s="49"/>
    </row>
    <row r="2180" spans="1:18">
      <c r="A2180" s="54" t="s">
        <v>539</v>
      </c>
      <c r="B2180" s="54" t="s">
        <v>580</v>
      </c>
      <c r="C2180" s="54" t="s">
        <v>231</v>
      </c>
      <c r="D2180" s="54" t="s">
        <v>231</v>
      </c>
      <c r="E2180" s="54" t="s">
        <v>13</v>
      </c>
      <c r="F2180" s="54"/>
      <c r="G2180" s="54" t="s">
        <v>482</v>
      </c>
      <c r="H2180" s="54" t="s">
        <v>483</v>
      </c>
      <c r="I2180" s="51" t="s">
        <v>510</v>
      </c>
      <c r="J2180" s="51" t="s">
        <v>510</v>
      </c>
      <c r="K2180" s="51">
        <v>77318.28</v>
      </c>
      <c r="L2180" s="51">
        <v>77318.28</v>
      </c>
      <c r="M2180" s="51">
        <v>1</v>
      </c>
      <c r="N2180" s="51">
        <v>1</v>
      </c>
      <c r="O2180" s="55">
        <v>62955.839999999997</v>
      </c>
      <c r="P2180" s="56">
        <f t="shared" si="34"/>
        <v>14362.440000000002</v>
      </c>
      <c r="Q2180" s="49"/>
      <c r="R2180" s="49"/>
    </row>
    <row r="2181" spans="1:18">
      <c r="A2181" s="54" t="s">
        <v>539</v>
      </c>
      <c r="B2181" s="54" t="s">
        <v>580</v>
      </c>
      <c r="C2181" s="54" t="s">
        <v>231</v>
      </c>
      <c r="D2181" s="54" t="s">
        <v>231</v>
      </c>
      <c r="E2181" s="54" t="s">
        <v>13</v>
      </c>
      <c r="F2181" s="54"/>
      <c r="G2181" s="54" t="s">
        <v>380</v>
      </c>
      <c r="H2181" s="54" t="s">
        <v>17</v>
      </c>
      <c r="I2181" s="51">
        <v>63.57</v>
      </c>
      <c r="J2181" s="51">
        <v>63.57</v>
      </c>
      <c r="K2181" s="51">
        <v>184.68</v>
      </c>
      <c r="L2181" s="51">
        <v>184.67999999999998</v>
      </c>
      <c r="M2181" s="51">
        <v>1</v>
      </c>
      <c r="N2181" s="51">
        <v>1</v>
      </c>
      <c r="O2181" s="55">
        <v>121.10999999999999</v>
      </c>
      <c r="P2181" s="56">
        <f t="shared" si="34"/>
        <v>63.569999999999993</v>
      </c>
      <c r="Q2181" s="49"/>
      <c r="R2181" s="49"/>
    </row>
    <row r="2182" spans="1:18">
      <c r="A2182" s="54" t="s">
        <v>539</v>
      </c>
      <c r="B2182" s="54" t="s">
        <v>580</v>
      </c>
      <c r="C2182" s="54" t="s">
        <v>232</v>
      </c>
      <c r="D2182" s="54" t="s">
        <v>232</v>
      </c>
      <c r="E2182" s="54" t="s">
        <v>13</v>
      </c>
      <c r="F2182" s="54"/>
      <c r="G2182" s="54" t="s">
        <v>366</v>
      </c>
      <c r="H2182" s="54" t="s">
        <v>367</v>
      </c>
      <c r="I2182" s="51" t="s">
        <v>510</v>
      </c>
      <c r="J2182" s="51" t="s">
        <v>510</v>
      </c>
      <c r="K2182" s="51">
        <v>0</v>
      </c>
      <c r="L2182" s="51">
        <v>0</v>
      </c>
      <c r="M2182" s="51">
        <v>1</v>
      </c>
      <c r="N2182" s="51">
        <v>1</v>
      </c>
      <c r="O2182" s="55">
        <v>0</v>
      </c>
      <c r="P2182" s="56">
        <f t="shared" si="34"/>
        <v>0</v>
      </c>
      <c r="Q2182" s="49"/>
      <c r="R2182" s="49"/>
    </row>
    <row r="2183" spans="1:18">
      <c r="A2183" s="54" t="s">
        <v>539</v>
      </c>
      <c r="B2183" s="54" t="s">
        <v>580</v>
      </c>
      <c r="C2183" s="54" t="s">
        <v>232</v>
      </c>
      <c r="D2183" s="54" t="s">
        <v>232</v>
      </c>
      <c r="E2183" s="54" t="s">
        <v>13</v>
      </c>
      <c r="F2183" s="54"/>
      <c r="G2183" s="54" t="s">
        <v>368</v>
      </c>
      <c r="H2183" s="54" t="s">
        <v>369</v>
      </c>
      <c r="I2183" s="51" t="s">
        <v>510</v>
      </c>
      <c r="J2183" s="51" t="s">
        <v>510</v>
      </c>
      <c r="K2183" s="51">
        <v>0</v>
      </c>
      <c r="L2183" s="51">
        <v>0</v>
      </c>
      <c r="M2183" s="51">
        <v>1</v>
      </c>
      <c r="N2183" s="51">
        <v>1</v>
      </c>
      <c r="O2183" s="55">
        <v>0</v>
      </c>
      <c r="P2183" s="56">
        <f t="shared" si="34"/>
        <v>0</v>
      </c>
      <c r="Q2183" s="49"/>
      <c r="R2183" s="49"/>
    </row>
    <row r="2184" spans="1:18">
      <c r="A2184" s="54" t="s">
        <v>539</v>
      </c>
      <c r="B2184" s="54" t="s">
        <v>580</v>
      </c>
      <c r="C2184" s="54" t="s">
        <v>232</v>
      </c>
      <c r="D2184" s="54" t="s">
        <v>232</v>
      </c>
      <c r="E2184" s="54" t="s">
        <v>13</v>
      </c>
      <c r="F2184" s="54"/>
      <c r="G2184" s="54" t="s">
        <v>370</v>
      </c>
      <c r="H2184" s="54" t="s">
        <v>371</v>
      </c>
      <c r="I2184" s="51" t="s">
        <v>510</v>
      </c>
      <c r="J2184" s="51" t="s">
        <v>510</v>
      </c>
      <c r="K2184" s="51">
        <v>0</v>
      </c>
      <c r="L2184" s="51">
        <v>0</v>
      </c>
      <c r="M2184" s="51">
        <v>1</v>
      </c>
      <c r="N2184" s="51">
        <v>1</v>
      </c>
      <c r="O2184" s="55">
        <v>0</v>
      </c>
      <c r="P2184" s="56">
        <f t="shared" si="34"/>
        <v>0</v>
      </c>
      <c r="Q2184" s="49"/>
      <c r="R2184" s="49"/>
    </row>
    <row r="2185" spans="1:18">
      <c r="A2185" s="54" t="s">
        <v>539</v>
      </c>
      <c r="B2185" s="54" t="s">
        <v>580</v>
      </c>
      <c r="C2185" s="54" t="s">
        <v>232</v>
      </c>
      <c r="D2185" s="54" t="s">
        <v>232</v>
      </c>
      <c r="E2185" s="54" t="s">
        <v>13</v>
      </c>
      <c r="F2185" s="54"/>
      <c r="G2185" s="54" t="s">
        <v>372</v>
      </c>
      <c r="H2185" s="54" t="s">
        <v>373</v>
      </c>
      <c r="I2185" s="51" t="s">
        <v>510</v>
      </c>
      <c r="J2185" s="51" t="s">
        <v>510</v>
      </c>
      <c r="K2185" s="51">
        <v>0</v>
      </c>
      <c r="L2185" s="51">
        <v>0</v>
      </c>
      <c r="M2185" s="51">
        <v>1</v>
      </c>
      <c r="N2185" s="51">
        <v>1</v>
      </c>
      <c r="O2185" s="55">
        <v>0</v>
      </c>
      <c r="P2185" s="56">
        <f t="shared" si="34"/>
        <v>0</v>
      </c>
      <c r="Q2185" s="49"/>
      <c r="R2185" s="49"/>
    </row>
    <row r="2186" spans="1:18">
      <c r="A2186" s="54" t="s">
        <v>539</v>
      </c>
      <c r="B2186" s="54" t="s">
        <v>580</v>
      </c>
      <c r="C2186" s="54" t="s">
        <v>232</v>
      </c>
      <c r="D2186" s="54" t="s">
        <v>232</v>
      </c>
      <c r="E2186" s="54" t="s">
        <v>13</v>
      </c>
      <c r="F2186" s="54"/>
      <c r="G2186" s="54" t="s">
        <v>374</v>
      </c>
      <c r="H2186" s="54" t="s">
        <v>375</v>
      </c>
      <c r="I2186" s="51" t="s">
        <v>510</v>
      </c>
      <c r="J2186" s="51" t="s">
        <v>510</v>
      </c>
      <c r="K2186" s="51">
        <v>0</v>
      </c>
      <c r="L2186" s="51">
        <v>0</v>
      </c>
      <c r="M2186" s="51">
        <v>1</v>
      </c>
      <c r="N2186" s="51">
        <v>1</v>
      </c>
      <c r="O2186" s="55">
        <v>0</v>
      </c>
      <c r="P2186" s="56">
        <f t="shared" si="34"/>
        <v>0</v>
      </c>
      <c r="Q2186" s="49"/>
      <c r="R2186" s="49"/>
    </row>
    <row r="2187" spans="1:18">
      <c r="A2187" s="54" t="s">
        <v>539</v>
      </c>
      <c r="B2187" s="54" t="s">
        <v>580</v>
      </c>
      <c r="C2187" s="54" t="s">
        <v>232</v>
      </c>
      <c r="D2187" s="54" t="s">
        <v>232</v>
      </c>
      <c r="E2187" s="54" t="s">
        <v>13</v>
      </c>
      <c r="F2187" s="54"/>
      <c r="G2187" s="54" t="s">
        <v>389</v>
      </c>
      <c r="H2187" s="54" t="s">
        <v>390</v>
      </c>
      <c r="I2187" s="51" t="s">
        <v>510</v>
      </c>
      <c r="J2187" s="51" t="s">
        <v>510</v>
      </c>
      <c r="K2187" s="51">
        <v>0</v>
      </c>
      <c r="L2187" s="51">
        <v>0</v>
      </c>
      <c r="M2187" s="51">
        <v>1</v>
      </c>
      <c r="N2187" s="51">
        <v>1</v>
      </c>
      <c r="O2187" s="55">
        <v>0</v>
      </c>
      <c r="P2187" s="56">
        <f t="shared" si="34"/>
        <v>0</v>
      </c>
      <c r="Q2187" s="49"/>
      <c r="R2187" s="49"/>
    </row>
    <row r="2188" spans="1:18">
      <c r="A2188" s="54" t="s">
        <v>539</v>
      </c>
      <c r="B2188" s="54" t="s">
        <v>580</v>
      </c>
      <c r="C2188" s="54" t="s">
        <v>232</v>
      </c>
      <c r="D2188" s="54" t="s">
        <v>232</v>
      </c>
      <c r="E2188" s="54" t="s">
        <v>13</v>
      </c>
      <c r="F2188" s="54"/>
      <c r="G2188" s="54" t="s">
        <v>376</v>
      </c>
      <c r="H2188" s="54" t="s">
        <v>377</v>
      </c>
      <c r="I2188" s="51" t="s">
        <v>510</v>
      </c>
      <c r="J2188" s="51" t="s">
        <v>510</v>
      </c>
      <c r="K2188" s="51">
        <v>0</v>
      </c>
      <c r="L2188" s="51">
        <v>0</v>
      </c>
      <c r="M2188" s="51">
        <v>1</v>
      </c>
      <c r="N2188" s="51">
        <v>1</v>
      </c>
      <c r="O2188" s="55">
        <v>0</v>
      </c>
      <c r="P2188" s="56">
        <f t="shared" si="34"/>
        <v>0</v>
      </c>
      <c r="Q2188" s="49"/>
      <c r="R2188" s="49"/>
    </row>
    <row r="2189" spans="1:18">
      <c r="A2189" s="54" t="s">
        <v>539</v>
      </c>
      <c r="B2189" s="54" t="s">
        <v>580</v>
      </c>
      <c r="C2189" s="54" t="s">
        <v>232</v>
      </c>
      <c r="D2189" s="54" t="s">
        <v>232</v>
      </c>
      <c r="E2189" s="54" t="s">
        <v>13</v>
      </c>
      <c r="F2189" s="54"/>
      <c r="G2189" s="54" t="s">
        <v>378</v>
      </c>
      <c r="H2189" s="54" t="s">
        <v>379</v>
      </c>
      <c r="I2189" s="51" t="s">
        <v>510</v>
      </c>
      <c r="J2189" s="51" t="s">
        <v>510</v>
      </c>
      <c r="K2189" s="51">
        <v>0</v>
      </c>
      <c r="L2189" s="51">
        <v>0</v>
      </c>
      <c r="M2189" s="51">
        <v>1</v>
      </c>
      <c r="N2189" s="51">
        <v>1</v>
      </c>
      <c r="O2189" s="55">
        <v>0</v>
      </c>
      <c r="P2189" s="56">
        <f t="shared" si="34"/>
        <v>0</v>
      </c>
    </row>
    <row r="2190" spans="1:18">
      <c r="A2190" s="54" t="s">
        <v>539</v>
      </c>
      <c r="B2190" s="54" t="s">
        <v>580</v>
      </c>
      <c r="C2190" s="54" t="s">
        <v>232</v>
      </c>
      <c r="D2190" s="54" t="s">
        <v>232</v>
      </c>
      <c r="E2190" s="54" t="s">
        <v>13</v>
      </c>
      <c r="F2190" s="54"/>
      <c r="G2190" s="54" t="s">
        <v>437</v>
      </c>
      <c r="H2190" s="54" t="s">
        <v>438</v>
      </c>
      <c r="I2190" s="51" t="s">
        <v>510</v>
      </c>
      <c r="J2190" s="51" t="s">
        <v>510</v>
      </c>
      <c r="K2190" s="51">
        <v>0</v>
      </c>
      <c r="L2190" s="51">
        <v>0</v>
      </c>
      <c r="M2190" s="51">
        <v>1</v>
      </c>
      <c r="N2190" s="51">
        <v>1</v>
      </c>
      <c r="O2190" s="55">
        <v>0</v>
      </c>
      <c r="P2190" s="56">
        <f t="shared" si="34"/>
        <v>0</v>
      </c>
    </row>
    <row r="2191" spans="1:18">
      <c r="A2191" s="54" t="s">
        <v>539</v>
      </c>
      <c r="B2191" s="54" t="s">
        <v>580</v>
      </c>
      <c r="C2191" s="54" t="s">
        <v>232</v>
      </c>
      <c r="D2191" s="54" t="s">
        <v>232</v>
      </c>
      <c r="E2191" s="54" t="s">
        <v>13</v>
      </c>
      <c r="F2191" s="54"/>
      <c r="G2191" s="54" t="s">
        <v>380</v>
      </c>
      <c r="H2191" s="54" t="s">
        <v>17</v>
      </c>
      <c r="I2191" s="51" t="s">
        <v>510</v>
      </c>
      <c r="J2191" s="51" t="s">
        <v>510</v>
      </c>
      <c r="K2191" s="51">
        <v>0</v>
      </c>
      <c r="L2191" s="51">
        <v>0</v>
      </c>
      <c r="M2191" s="51">
        <v>1</v>
      </c>
      <c r="N2191" s="51">
        <v>1</v>
      </c>
      <c r="O2191" s="55">
        <v>0</v>
      </c>
      <c r="P2191" s="56">
        <f t="shared" si="34"/>
        <v>0</v>
      </c>
    </row>
    <row r="2192" spans="1:18">
      <c r="A2192" s="54" t="s">
        <v>539</v>
      </c>
      <c r="B2192" s="54" t="s">
        <v>580</v>
      </c>
      <c r="C2192" s="54" t="s">
        <v>232</v>
      </c>
      <c r="D2192" s="54" t="s">
        <v>232</v>
      </c>
      <c r="E2192" s="54" t="s">
        <v>13</v>
      </c>
      <c r="F2192" s="54"/>
      <c r="G2192" s="54" t="s">
        <v>381</v>
      </c>
      <c r="H2192" s="54" t="s">
        <v>382</v>
      </c>
      <c r="I2192" s="51" t="s">
        <v>510</v>
      </c>
      <c r="J2192" s="51" t="s">
        <v>510</v>
      </c>
      <c r="K2192" s="51">
        <v>0</v>
      </c>
      <c r="L2192" s="51">
        <v>0</v>
      </c>
      <c r="M2192" s="51">
        <v>1</v>
      </c>
      <c r="N2192" s="51">
        <v>1</v>
      </c>
      <c r="O2192" s="55">
        <v>0</v>
      </c>
      <c r="P2192" s="56">
        <f t="shared" si="34"/>
        <v>0</v>
      </c>
    </row>
  </sheetData>
  <autoFilter ref="A2:P2192"/>
  <mergeCells count="1">
    <mergeCell ref="Q1:S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BA-A203XL</vt:lpstr>
      <vt:lpstr>A203</vt:lpstr>
      <vt:lpstr>'BA-A203XL'!Print_Area</vt:lpstr>
      <vt:lpstr>'BA-A203XL'!Print_Titles</vt:lpstr>
    </vt:vector>
  </TitlesOfParts>
  <Company>Tulare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2018-05-15T18:20:40Z</cp:lastPrinted>
  <dcterms:created xsi:type="dcterms:W3CDTF">2008-12-26T18:55:50Z</dcterms:created>
  <dcterms:modified xsi:type="dcterms:W3CDTF">2018-07-13T20:45:15Z</dcterms:modified>
</cp:coreProperties>
</file>